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 Latour\Desktop\"/>
    </mc:Choice>
  </mc:AlternateContent>
  <xr:revisionPtr revIDLastSave="0" documentId="13_ncr:1_{4927EAFD-429C-4F29-BDCF-DC135B979E18}" xr6:coauthVersionLast="47" xr6:coauthVersionMax="47" xr10:uidLastSave="{00000000-0000-0000-0000-000000000000}"/>
  <bookViews>
    <workbookView xWindow="-120" yWindow="-120" windowWidth="38640" windowHeight="21120" xr2:uid="{4120C1F8-2EC7-4B2B-A0F2-B3A7B549E858}"/>
  </bookViews>
  <sheets>
    <sheet name="Sheet1" sheetId="1" r:id="rId1"/>
  </sheets>
  <definedNames>
    <definedName name="DaysInPreviousYear">Sheet1!$N$7</definedName>
    <definedName name="DaysInYear">Sheet1!$N$8</definedName>
    <definedName name="DecimalPlaces">Sheet1!$C$12</definedName>
    <definedName name="EarthsTilt">Sheet1!$N$5</definedName>
    <definedName name="Latitude">Sheet1!$C$5</definedName>
    <definedName name="LatitudeMinusTilt">Sheet1!#REF!</definedName>
    <definedName name="ReportingYear">Sheet1!$C$7</definedName>
    <definedName name="SolarHourAngle">Sheet1!$N$10</definedName>
    <definedName name="TargetHour">Sheet1!$C$9</definedName>
    <definedName name="TargetMinute">Sheet1!$C$10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39" i="1" s="1"/>
  <c r="C420" i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C54" i="1"/>
  <c r="C53" i="1" s="1"/>
  <c r="N10" i="1"/>
  <c r="N8" i="1"/>
  <c r="N7" i="1"/>
  <c r="M53" i="1" s="1"/>
  <c r="N53" i="1" s="1"/>
  <c r="O53" i="1" s="1"/>
  <c r="N22" i="1"/>
  <c r="O22" i="1" s="1"/>
  <c r="P22" i="1" s="1"/>
  <c r="C21" i="1" s="1"/>
  <c r="A21" i="1"/>
  <c r="N31" i="1"/>
  <c r="O31" i="1" s="1"/>
  <c r="P31" i="1" s="1"/>
  <c r="Q28" i="1" s="1"/>
  <c r="E25" i="1" s="1"/>
  <c r="N28" i="1"/>
  <c r="O28" i="1" s="1"/>
  <c r="N27" i="1"/>
  <c r="O27" i="1" s="1"/>
  <c r="N26" i="1"/>
  <c r="O26" i="1" s="1"/>
  <c r="N25" i="1"/>
  <c r="O25" i="1" s="1"/>
  <c r="P25" i="1" s="1"/>
  <c r="C22" i="1" s="1"/>
  <c r="A25" i="1"/>
  <c r="A24" i="1"/>
  <c r="A23" i="1"/>
  <c r="A22" i="1"/>
  <c r="M416" i="1" l="1"/>
  <c r="N415" i="1"/>
  <c r="O415" i="1" s="1"/>
  <c r="P415" i="1" s="1"/>
  <c r="H415" i="1" s="1"/>
  <c r="J415" i="1" s="1"/>
  <c r="N414" i="1"/>
  <c r="O414" i="1" s="1"/>
  <c r="P414" i="1" s="1"/>
  <c r="H414" i="1" s="1"/>
  <c r="J414" i="1" s="1"/>
  <c r="N196" i="1"/>
  <c r="N135" i="1"/>
  <c r="A28" i="1"/>
  <c r="A29" i="1"/>
  <c r="A30" i="1"/>
  <c r="A31" i="1"/>
  <c r="A32" i="1"/>
  <c r="A33" i="1"/>
  <c r="A34" i="1"/>
  <c r="A35" i="1"/>
  <c r="A36" i="1"/>
  <c r="A37" i="1"/>
  <c r="A38" i="1"/>
  <c r="M52" i="1"/>
  <c r="N52" i="1" s="1"/>
  <c r="O52" i="1" s="1"/>
  <c r="P53" i="1"/>
  <c r="H53" i="1" s="1"/>
  <c r="J53" i="1" s="1"/>
  <c r="Q22" i="1"/>
  <c r="E21" i="1" s="1"/>
  <c r="P26" i="1"/>
  <c r="P27" i="1"/>
  <c r="P28" i="1"/>
  <c r="N416" i="1" l="1"/>
  <c r="O416" i="1" s="1"/>
  <c r="P416" i="1" s="1"/>
  <c r="H416" i="1" s="1"/>
  <c r="J416" i="1" s="1"/>
  <c r="M417" i="1"/>
  <c r="M51" i="1"/>
  <c r="N51" i="1" s="1"/>
  <c r="O51" i="1" s="1"/>
  <c r="P52" i="1"/>
  <c r="H52" i="1" s="1"/>
  <c r="J52" i="1" s="1"/>
  <c r="Q26" i="1"/>
  <c r="E23" i="1" s="1"/>
  <c r="C24" i="1"/>
  <c r="Q27" i="1"/>
  <c r="E24" i="1" s="1"/>
  <c r="C25" i="1"/>
  <c r="Q25" i="1"/>
  <c r="E22" i="1" s="1"/>
  <c r="C23" i="1"/>
  <c r="N417" i="1" l="1"/>
  <c r="O417" i="1" s="1"/>
  <c r="P417" i="1" s="1"/>
  <c r="H417" i="1" s="1"/>
  <c r="J417" i="1" s="1"/>
  <c r="M418" i="1"/>
  <c r="M50" i="1"/>
  <c r="N50" i="1" s="1"/>
  <c r="O50" i="1" s="1"/>
  <c r="P51" i="1"/>
  <c r="N418" i="1" l="1"/>
  <c r="O418" i="1" s="1"/>
  <c r="P418" i="1" s="1"/>
  <c r="H418" i="1" s="1"/>
  <c r="J418" i="1" s="1"/>
  <c r="M419" i="1"/>
  <c r="N419" i="1" s="1"/>
  <c r="O419" i="1" s="1"/>
  <c r="P419" i="1" s="1"/>
  <c r="H419" i="1" s="1"/>
  <c r="J419" i="1" s="1"/>
  <c r="H51" i="1"/>
  <c r="J51" i="1" s="1"/>
  <c r="M49" i="1"/>
  <c r="N49" i="1" s="1"/>
  <c r="O49" i="1" s="1"/>
  <c r="P50" i="1"/>
  <c r="H50" i="1" l="1"/>
  <c r="J50" i="1" s="1"/>
  <c r="M48" i="1"/>
  <c r="N48" i="1" s="1"/>
  <c r="O48" i="1" s="1"/>
  <c r="P49" i="1"/>
  <c r="H49" i="1" l="1"/>
  <c r="J49" i="1" s="1"/>
  <c r="P48" i="1"/>
  <c r="M47" i="1"/>
  <c r="N47" i="1" s="1"/>
  <c r="O47" i="1" s="1"/>
  <c r="H48" i="1" l="1"/>
  <c r="J48" i="1" s="1"/>
  <c r="M46" i="1"/>
  <c r="N46" i="1" s="1"/>
  <c r="O46" i="1" s="1"/>
  <c r="P47" i="1"/>
  <c r="H47" i="1" l="1"/>
  <c r="J47" i="1" s="1"/>
  <c r="M45" i="1"/>
  <c r="N45" i="1" s="1"/>
  <c r="O45" i="1" s="1"/>
  <c r="P46" i="1"/>
  <c r="H46" i="1" l="1"/>
  <c r="J46" i="1" s="1"/>
  <c r="M44" i="1"/>
  <c r="N44" i="1" s="1"/>
  <c r="O44" i="1" s="1"/>
  <c r="P45" i="1"/>
  <c r="H45" i="1" l="1"/>
  <c r="J45" i="1" s="1"/>
  <c r="P44" i="1"/>
  <c r="M43" i="1"/>
  <c r="H44" i="1" l="1"/>
  <c r="J44" i="1" s="1"/>
  <c r="N43" i="1"/>
  <c r="O43" i="1" s="1"/>
  <c r="P43" i="1" l="1"/>
  <c r="H43" i="1" l="1"/>
  <c r="J43" i="1" s="1"/>
  <c r="R54" i="1" l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AI54" i="1"/>
  <c r="AJ54" i="1"/>
  <c r="AH54" i="1"/>
  <c r="AK54" i="1"/>
  <c r="N70" i="1"/>
  <c r="N405" i="1"/>
  <c r="N189" i="1"/>
  <c r="N311" i="1"/>
  <c r="N397" i="1"/>
  <c r="N92" i="1"/>
  <c r="N183" i="1"/>
  <c r="N254" i="1"/>
  <c r="N362" i="1"/>
  <c r="N361" i="1"/>
  <c r="N285" i="1"/>
  <c r="N344" i="1"/>
  <c r="N325" i="1"/>
  <c r="N106" i="1"/>
  <c r="N209" i="1"/>
  <c r="N396" i="1"/>
  <c r="N356" i="1"/>
  <c r="N77" i="1"/>
  <c r="N162" i="1"/>
  <c r="N121" i="1"/>
  <c r="N168" i="1"/>
  <c r="N358" i="1"/>
  <c r="N222" i="1"/>
  <c r="N351" i="1"/>
  <c r="N148" i="1"/>
  <c r="N304" i="1"/>
  <c r="N350" i="1"/>
  <c r="N59" i="1"/>
  <c r="N108" i="1"/>
  <c r="N158" i="1"/>
  <c r="N385" i="1"/>
  <c r="N201" i="1"/>
  <c r="N130" i="1"/>
  <c r="N88" i="1"/>
  <c r="N391" i="1"/>
  <c r="N167" i="1"/>
  <c r="N376" i="1"/>
  <c r="N259" i="1"/>
  <c r="N139" i="1"/>
  <c r="N126" i="1"/>
  <c r="N58" i="1"/>
  <c r="N213" i="1"/>
  <c r="N381" i="1"/>
  <c r="N239" i="1"/>
  <c r="N207" i="1"/>
  <c r="N371" i="1"/>
  <c r="N200" i="1"/>
  <c r="N337" i="1"/>
  <c r="N83" i="1"/>
  <c r="N275" i="1"/>
  <c r="N383" i="1"/>
  <c r="N334" i="1"/>
  <c r="N161" i="1"/>
  <c r="N346" i="1"/>
  <c r="N171" i="1"/>
  <c r="N208" i="1"/>
  <c r="N252" i="1"/>
  <c r="N327" i="1"/>
  <c r="N317" i="1"/>
  <c r="N373" i="1"/>
  <c r="N287" i="1"/>
  <c r="N74" i="1"/>
  <c r="N402" i="1"/>
  <c r="N409" i="1"/>
  <c r="N110" i="1"/>
  <c r="N340" i="1"/>
  <c r="N225" i="1"/>
  <c r="N136" i="1"/>
  <c r="N63" i="1"/>
  <c r="N339" i="1"/>
  <c r="N95" i="1"/>
  <c r="N412" i="1"/>
  <c r="N105" i="1"/>
  <c r="N306" i="1"/>
  <c r="N179" i="1"/>
  <c r="N370" i="1"/>
  <c r="N138" i="1"/>
  <c r="N233" i="1"/>
  <c r="N267" i="1"/>
  <c r="N260" i="1"/>
  <c r="N220" i="1"/>
  <c r="N282" i="1"/>
  <c r="N335" i="1"/>
  <c r="N347" i="1"/>
  <c r="N269" i="1"/>
  <c r="N305" i="1"/>
  <c r="N190" i="1"/>
  <c r="N111" i="1"/>
  <c r="N273" i="1"/>
  <c r="N246" i="1"/>
  <c r="N263" i="1"/>
  <c r="C415" i="1" l="1"/>
  <c r="R414" i="1"/>
  <c r="AG414" i="1"/>
  <c r="AH414" i="1"/>
  <c r="AI414" i="1"/>
  <c r="AJ414" i="1"/>
  <c r="AK414" i="1"/>
  <c r="V54" i="1"/>
  <c r="T54" i="1"/>
  <c r="AC54" i="1"/>
  <c r="AB54" i="1"/>
  <c r="W54" i="1"/>
  <c r="AD54" i="1"/>
  <c r="Y54" i="1"/>
  <c r="U54" i="1"/>
  <c r="AA54" i="1"/>
  <c r="Z54" i="1"/>
  <c r="X54" i="1"/>
  <c r="R55" i="1"/>
  <c r="AK55" i="1"/>
  <c r="AI55" i="1"/>
  <c r="AJ55" i="1"/>
  <c r="AH55" i="1"/>
  <c r="C52" i="1"/>
  <c r="R53" i="1"/>
  <c r="AG53" i="1"/>
  <c r="AJ53" i="1"/>
  <c r="AH53" i="1"/>
  <c r="AI53" i="1"/>
  <c r="AK53" i="1"/>
  <c r="O59" i="1"/>
  <c r="P59" i="1" s="1"/>
  <c r="O273" i="1"/>
  <c r="P273" i="1" s="1"/>
  <c r="O77" i="1"/>
  <c r="P77" i="1" s="1"/>
  <c r="O183" i="1"/>
  <c r="P183" i="1" s="1"/>
  <c r="O317" i="1"/>
  <c r="P317" i="1" s="1"/>
  <c r="O208" i="1"/>
  <c r="P208" i="1" s="1"/>
  <c r="O305" i="1"/>
  <c r="P305" i="1" s="1"/>
  <c r="O162" i="1"/>
  <c r="P162" i="1" s="1"/>
  <c r="O260" i="1"/>
  <c r="P260" i="1" s="1"/>
  <c r="O344" i="1"/>
  <c r="P344" i="1" s="1"/>
  <c r="O158" i="1"/>
  <c r="P158" i="1" s="1"/>
  <c r="O148" i="1"/>
  <c r="P148" i="1" s="1"/>
  <c r="O358" i="1"/>
  <c r="P358" i="1" s="1"/>
  <c r="O334" i="1"/>
  <c r="P334" i="1" s="1"/>
  <c r="O337" i="1"/>
  <c r="P337" i="1" s="1"/>
  <c r="O106" i="1"/>
  <c r="P106" i="1" s="1"/>
  <c r="O370" i="1"/>
  <c r="P370" i="1" s="1"/>
  <c r="O179" i="1"/>
  <c r="P179" i="1" s="1"/>
  <c r="O362" i="1"/>
  <c r="P362" i="1" s="1"/>
  <c r="O95" i="1"/>
  <c r="P95" i="1" s="1"/>
  <c r="O376" i="1"/>
  <c r="P376" i="1" s="1"/>
  <c r="O397" i="1"/>
  <c r="P397" i="1" s="1"/>
  <c r="O108" i="1"/>
  <c r="P108" i="1" s="1"/>
  <c r="O263" i="1"/>
  <c r="P263" i="1" s="1"/>
  <c r="O252" i="1"/>
  <c r="P252" i="1" s="1"/>
  <c r="O171" i="1"/>
  <c r="P171" i="1" s="1"/>
  <c r="O269" i="1"/>
  <c r="P269" i="1" s="1"/>
  <c r="O383" i="1"/>
  <c r="P383" i="1" s="1"/>
  <c r="O220" i="1"/>
  <c r="P220" i="1" s="1"/>
  <c r="O209" i="1"/>
  <c r="P209" i="1" s="1"/>
  <c r="O325" i="1"/>
  <c r="P325" i="1" s="1"/>
  <c r="O381" i="1"/>
  <c r="P381" i="1" s="1"/>
  <c r="O213" i="1"/>
  <c r="P213" i="1" s="1"/>
  <c r="O126" i="1"/>
  <c r="P126" i="1" s="1"/>
  <c r="O311" i="1"/>
  <c r="P311" i="1" s="1"/>
  <c r="O304" i="1"/>
  <c r="P304" i="1" s="1"/>
  <c r="O351" i="1"/>
  <c r="P351" i="1" s="1"/>
  <c r="O168" i="1"/>
  <c r="P168" i="1" s="1"/>
  <c r="O335" i="1"/>
  <c r="P335" i="1" s="1"/>
  <c r="O396" i="1"/>
  <c r="P396" i="1" s="1"/>
  <c r="O233" i="1"/>
  <c r="P233" i="1" s="1"/>
  <c r="O285" i="1"/>
  <c r="P285" i="1" s="1"/>
  <c r="O105" i="1"/>
  <c r="P105" i="1" s="1"/>
  <c r="O412" i="1"/>
  <c r="P412" i="1" s="1"/>
  <c r="O139" i="1"/>
  <c r="P139" i="1" s="1"/>
  <c r="O339" i="1"/>
  <c r="P339" i="1" s="1"/>
  <c r="O63" i="1"/>
  <c r="P63" i="1" s="1"/>
  <c r="O136" i="1"/>
  <c r="P136" i="1" s="1"/>
  <c r="O225" i="1"/>
  <c r="P225" i="1" s="1"/>
  <c r="O391" i="1"/>
  <c r="P391" i="1" s="1"/>
  <c r="O189" i="1"/>
  <c r="P189" i="1" s="1"/>
  <c r="O402" i="1"/>
  <c r="P402" i="1" s="1"/>
  <c r="O74" i="1"/>
  <c r="P74" i="1" s="1"/>
  <c r="O350" i="1"/>
  <c r="P350" i="1" s="1"/>
  <c r="O111" i="1"/>
  <c r="P111" i="1" s="1"/>
  <c r="O190" i="1"/>
  <c r="P190" i="1" s="1"/>
  <c r="O161" i="1"/>
  <c r="P161" i="1" s="1"/>
  <c r="O275" i="1"/>
  <c r="P275" i="1" s="1"/>
  <c r="O83" i="1"/>
  <c r="P83" i="1" s="1"/>
  <c r="O200" i="1"/>
  <c r="P200" i="1" s="1"/>
  <c r="O138" i="1"/>
  <c r="P138" i="1" s="1"/>
  <c r="O239" i="1"/>
  <c r="P239" i="1" s="1"/>
  <c r="O361" i="1"/>
  <c r="P361" i="1" s="1"/>
  <c r="O254" i="1"/>
  <c r="P254" i="1" s="1"/>
  <c r="O259" i="1"/>
  <c r="P259" i="1" s="1"/>
  <c r="O167" i="1"/>
  <c r="P167" i="1" s="1"/>
  <c r="O340" i="1"/>
  <c r="P340" i="1" s="1"/>
  <c r="O88" i="1"/>
  <c r="P88" i="1" s="1"/>
  <c r="O405" i="1"/>
  <c r="P405" i="1" s="1"/>
  <c r="O385" i="1"/>
  <c r="P385" i="1" s="1"/>
  <c r="O373" i="1"/>
  <c r="P373" i="1" s="1"/>
  <c r="O327" i="1"/>
  <c r="P327" i="1" s="1"/>
  <c r="O222" i="1"/>
  <c r="P222" i="1" s="1"/>
  <c r="O347" i="1"/>
  <c r="P347" i="1" s="1"/>
  <c r="O121" i="1"/>
  <c r="P121" i="1" s="1"/>
  <c r="O356" i="1"/>
  <c r="P356" i="1" s="1"/>
  <c r="O267" i="1"/>
  <c r="P267" i="1" s="1"/>
  <c r="O207" i="1"/>
  <c r="P207" i="1" s="1"/>
  <c r="O306" i="1"/>
  <c r="P306" i="1" s="1"/>
  <c r="O287" i="1"/>
  <c r="P287" i="1" s="1"/>
  <c r="O246" i="1"/>
  <c r="P246" i="1" s="1"/>
  <c r="O346" i="1"/>
  <c r="P346" i="1" s="1"/>
  <c r="O282" i="1"/>
  <c r="P282" i="1" s="1"/>
  <c r="O371" i="1"/>
  <c r="P371" i="1" s="1"/>
  <c r="O58" i="1"/>
  <c r="P58" i="1" s="1"/>
  <c r="O92" i="1"/>
  <c r="P92" i="1" s="1"/>
  <c r="O110" i="1"/>
  <c r="P110" i="1" s="1"/>
  <c r="O130" i="1"/>
  <c r="P130" i="1" s="1"/>
  <c r="O409" i="1"/>
  <c r="P409" i="1" s="1"/>
  <c r="O201" i="1"/>
  <c r="P201" i="1" s="1"/>
  <c r="O70" i="1"/>
  <c r="P70" i="1" s="1"/>
  <c r="N394" i="1"/>
  <c r="N79" i="1"/>
  <c r="N215" i="1"/>
  <c r="N238" i="1"/>
  <c r="N143" i="1"/>
  <c r="N197" i="1"/>
  <c r="N318" i="1"/>
  <c r="N301" i="1"/>
  <c r="N374" i="1"/>
  <c r="N302" i="1"/>
  <c r="N316" i="1"/>
  <c r="N309" i="1"/>
  <c r="N324" i="1"/>
  <c r="N180" i="1"/>
  <c r="N56" i="1"/>
  <c r="N107" i="1"/>
  <c r="N297" i="1"/>
  <c r="N369" i="1"/>
  <c r="N100" i="1"/>
  <c r="N114" i="1"/>
  <c r="N234" i="1"/>
  <c r="N144" i="1"/>
  <c r="N174" i="1"/>
  <c r="N134" i="1"/>
  <c r="N307" i="1"/>
  <c r="N226" i="1"/>
  <c r="N407" i="1"/>
  <c r="N120" i="1"/>
  <c r="N392" i="1"/>
  <c r="N137" i="1"/>
  <c r="N312" i="1"/>
  <c r="N166" i="1"/>
  <c r="N193" i="1"/>
  <c r="N54" i="1"/>
  <c r="N398" i="1"/>
  <c r="N170" i="1"/>
  <c r="N216" i="1"/>
  <c r="N236" i="1"/>
  <c r="N60" i="1"/>
  <c r="N343" i="1"/>
  <c r="N133" i="1"/>
  <c r="N349" i="1"/>
  <c r="N359" i="1"/>
  <c r="N266" i="1"/>
  <c r="N289" i="1"/>
  <c r="N278" i="1"/>
  <c r="N84" i="1"/>
  <c r="N272" i="1"/>
  <c r="N315" i="1"/>
  <c r="N243" i="1"/>
  <c r="N153" i="1"/>
  <c r="N367" i="1"/>
  <c r="N212" i="1"/>
  <c r="N257" i="1"/>
  <c r="N72" i="1"/>
  <c r="N322" i="1"/>
  <c r="N249" i="1"/>
  <c r="N244" i="1"/>
  <c r="N97" i="1"/>
  <c r="N117" i="1"/>
  <c r="N366" i="1"/>
  <c r="N150" i="1"/>
  <c r="N308" i="1"/>
  <c r="N348" i="1"/>
  <c r="N303" i="1"/>
  <c r="N205" i="1"/>
  <c r="N393" i="1"/>
  <c r="N378" i="1"/>
  <c r="N336" i="1"/>
  <c r="N127" i="1"/>
  <c r="N333" i="1"/>
  <c r="N181" i="1"/>
  <c r="N395" i="1"/>
  <c r="N214" i="1"/>
  <c r="N314" i="1"/>
  <c r="N102" i="1"/>
  <c r="N352" i="1"/>
  <c r="N229" i="1"/>
  <c r="N199" i="1"/>
  <c r="N360" i="1"/>
  <c r="N274" i="1"/>
  <c r="N389" i="1"/>
  <c r="N151" i="1"/>
  <c r="N160" i="1"/>
  <c r="N271" i="1"/>
  <c r="N270" i="1"/>
  <c r="N235" i="1"/>
  <c r="N250" i="1"/>
  <c r="N379" i="1"/>
  <c r="N323" i="1"/>
  <c r="N141" i="1"/>
  <c r="N118" i="1"/>
  <c r="N172" i="1"/>
  <c r="N241" i="1"/>
  <c r="N112" i="1"/>
  <c r="N338" i="1"/>
  <c r="N242" i="1"/>
  <c r="N294" i="1"/>
  <c r="N98" i="1"/>
  <c r="N388" i="1"/>
  <c r="N90" i="1"/>
  <c r="N164" i="1"/>
  <c r="N142" i="1"/>
  <c r="N192" i="1"/>
  <c r="N169" i="1"/>
  <c r="N291" i="1"/>
  <c r="N223" i="1"/>
  <c r="N268" i="1"/>
  <c r="N217" i="1"/>
  <c r="N265" i="1"/>
  <c r="N182" i="1"/>
  <c r="N198" i="1"/>
  <c r="N298" i="1"/>
  <c r="N104" i="1"/>
  <c r="N255" i="1"/>
  <c r="N256" i="1"/>
  <c r="N194" i="1"/>
  <c r="N124" i="1"/>
  <c r="N218" i="1"/>
  <c r="N281" i="1"/>
  <c r="N188" i="1"/>
  <c r="N210" i="1"/>
  <c r="N75" i="1"/>
  <c r="N101" i="1"/>
  <c r="N154" i="1"/>
  <c r="N206" i="1"/>
  <c r="N69" i="1"/>
  <c r="N253" i="1"/>
  <c r="N184" i="1"/>
  <c r="N195" i="1"/>
  <c r="N237" i="1"/>
  <c r="N191" i="1"/>
  <c r="N355" i="1"/>
  <c r="N232" i="1"/>
  <c r="N410" i="1"/>
  <c r="N357" i="1"/>
  <c r="N320" i="1"/>
  <c r="N178" i="1"/>
  <c r="N293" i="1"/>
  <c r="N365" i="1"/>
  <c r="N262" i="1"/>
  <c r="N331" i="1"/>
  <c r="N176" i="1"/>
  <c r="N277" i="1"/>
  <c r="N156" i="1"/>
  <c r="N68" i="1"/>
  <c r="N329" i="1"/>
  <c r="N296" i="1"/>
  <c r="N384" i="1"/>
  <c r="N57" i="1"/>
  <c r="N147" i="1"/>
  <c r="N157" i="1"/>
  <c r="N276" i="1"/>
  <c r="N177" i="1"/>
  <c r="N94" i="1"/>
  <c r="N292" i="1"/>
  <c r="N319" i="1"/>
  <c r="N80" i="1"/>
  <c r="N364" i="1"/>
  <c r="N310" i="1"/>
  <c r="N204" i="1"/>
  <c r="N380" i="1"/>
  <c r="N211" i="1"/>
  <c r="N99" i="1"/>
  <c r="N81" i="1"/>
  <c r="N404" i="1"/>
  <c r="N353" i="1"/>
  <c r="N264" i="1"/>
  <c r="N401" i="1"/>
  <c r="N78" i="1"/>
  <c r="N332" i="1"/>
  <c r="N330" i="1"/>
  <c r="N295" i="1"/>
  <c r="N85" i="1"/>
  <c r="N65" i="1"/>
  <c r="N175" i="1"/>
  <c r="N131" i="1"/>
  <c r="N386" i="1"/>
  <c r="N93" i="1"/>
  <c r="N87" i="1"/>
  <c r="N186" i="1"/>
  <c r="N163" i="1"/>
  <c r="N245" i="1"/>
  <c r="N375" i="1"/>
  <c r="N187" i="1"/>
  <c r="N219" i="1"/>
  <c r="N399" i="1"/>
  <c r="N62" i="1"/>
  <c r="N247" i="1"/>
  <c r="N91" i="1"/>
  <c r="N64" i="1"/>
  <c r="N403" i="1"/>
  <c r="N89" i="1"/>
  <c r="N125" i="1"/>
  <c r="N129" i="1"/>
  <c r="N76" i="1"/>
  <c r="N382" i="1"/>
  <c r="N288" i="1"/>
  <c r="N290" i="1"/>
  <c r="N113" i="1"/>
  <c r="N82" i="1"/>
  <c r="N149" i="1"/>
  <c r="N326" i="1"/>
  <c r="N203" i="1"/>
  <c r="N61" i="1"/>
  <c r="N251" i="1"/>
  <c r="N140" i="1"/>
  <c r="N368" i="1"/>
  <c r="N279" i="1"/>
  <c r="N116" i="1"/>
  <c r="N145" i="1"/>
  <c r="N71" i="1"/>
  <c r="N354" i="1"/>
  <c r="N411" i="1"/>
  <c r="N387" i="1"/>
  <c r="N119" i="1"/>
  <c r="N202" i="1"/>
  <c r="N342" i="1"/>
  <c r="N103" i="1"/>
  <c r="N96" i="1"/>
  <c r="N115" i="1"/>
  <c r="N146" i="1"/>
  <c r="N132" i="1"/>
  <c r="N165" i="1"/>
  <c r="N73" i="1"/>
  <c r="N228" i="1"/>
  <c r="N408" i="1"/>
  <c r="N284" i="1"/>
  <c r="N258" i="1"/>
  <c r="N280" i="1"/>
  <c r="N231" i="1"/>
  <c r="N152" i="1"/>
  <c r="N123" i="1"/>
  <c r="N221" i="1"/>
  <c r="N300" i="1"/>
  <c r="N390" i="1"/>
  <c r="N122" i="1"/>
  <c r="N248" i="1"/>
  <c r="N55" i="1"/>
  <c r="N413" i="1"/>
  <c r="N313" i="1"/>
  <c r="N230" i="1"/>
  <c r="N173" i="1"/>
  <c r="N283" i="1"/>
  <c r="N400" i="1"/>
  <c r="N227" i="1"/>
  <c r="N240" i="1"/>
  <c r="N321" i="1"/>
  <c r="N406" i="1"/>
  <c r="N328" i="1"/>
  <c r="N86" i="1"/>
  <c r="N299" i="1"/>
  <c r="N372" i="1"/>
  <c r="N341" i="1"/>
  <c r="N67" i="1"/>
  <c r="N363" i="1"/>
  <c r="N128" i="1"/>
  <c r="N345" i="1"/>
  <c r="N185" i="1"/>
  <c r="N155" i="1"/>
  <c r="N109" i="1"/>
  <c r="N286" i="1"/>
  <c r="N66" i="1"/>
  <c r="N261" i="1"/>
  <c r="N377" i="1"/>
  <c r="N224" i="1"/>
  <c r="N159" i="1"/>
  <c r="Y414" i="1" l="1"/>
  <c r="X414" i="1"/>
  <c r="V414" i="1"/>
  <c r="U414" i="1"/>
  <c r="AC414" i="1"/>
  <c r="AB414" i="1"/>
  <c r="AD414" i="1"/>
  <c r="AA414" i="1"/>
  <c r="W414" i="1"/>
  <c r="S414" i="1"/>
  <c r="T414" i="1"/>
  <c r="Z414" i="1"/>
  <c r="R415" i="1"/>
  <c r="AG415" i="1"/>
  <c r="C416" i="1"/>
  <c r="AI415" i="1"/>
  <c r="AJ415" i="1"/>
  <c r="AH415" i="1"/>
  <c r="AK415" i="1"/>
  <c r="AD53" i="1"/>
  <c r="AC53" i="1"/>
  <c r="AB53" i="1"/>
  <c r="T53" i="1"/>
  <c r="AA53" i="1"/>
  <c r="U53" i="1"/>
  <c r="V53" i="1"/>
  <c r="Z53" i="1"/>
  <c r="W53" i="1"/>
  <c r="S53" i="1"/>
  <c r="Y53" i="1"/>
  <c r="X53" i="1"/>
  <c r="AC55" i="1"/>
  <c r="Y55" i="1"/>
  <c r="W55" i="1"/>
  <c r="V55" i="1"/>
  <c r="T55" i="1"/>
  <c r="AB55" i="1"/>
  <c r="AA55" i="1"/>
  <c r="Z55" i="1"/>
  <c r="X55" i="1"/>
  <c r="U55" i="1"/>
  <c r="AD55" i="1"/>
  <c r="AK56" i="1"/>
  <c r="AJ56" i="1"/>
  <c r="AH56" i="1"/>
  <c r="R56" i="1"/>
  <c r="AI56" i="1"/>
  <c r="C51" i="1"/>
  <c r="R52" i="1"/>
  <c r="AJ52" i="1"/>
  <c r="AG52" i="1"/>
  <c r="AI52" i="1"/>
  <c r="AH52" i="1"/>
  <c r="AK52" i="1"/>
  <c r="H371" i="1"/>
  <c r="J371" i="1" s="1"/>
  <c r="H402" i="1"/>
  <c r="J402" i="1" s="1"/>
  <c r="H95" i="1"/>
  <c r="J95" i="1" s="1"/>
  <c r="H282" i="1"/>
  <c r="J282" i="1" s="1"/>
  <c r="H189" i="1"/>
  <c r="J189" i="1" s="1"/>
  <c r="H362" i="1"/>
  <c r="J362" i="1" s="1"/>
  <c r="H346" i="1"/>
  <c r="J346" i="1" s="1"/>
  <c r="H391" i="1"/>
  <c r="J391" i="1" s="1"/>
  <c r="H179" i="1"/>
  <c r="J179" i="1" s="1"/>
  <c r="H246" i="1"/>
  <c r="J246" i="1" s="1"/>
  <c r="H225" i="1"/>
  <c r="J225" i="1" s="1"/>
  <c r="H370" i="1"/>
  <c r="J370" i="1" s="1"/>
  <c r="H287" i="1"/>
  <c r="J287" i="1" s="1"/>
  <c r="H136" i="1"/>
  <c r="J136" i="1" s="1"/>
  <c r="H106" i="1"/>
  <c r="J106" i="1" s="1"/>
  <c r="H306" i="1"/>
  <c r="J306" i="1" s="1"/>
  <c r="H63" i="1"/>
  <c r="J63" i="1" s="1"/>
  <c r="H337" i="1"/>
  <c r="J337" i="1" s="1"/>
  <c r="H207" i="1"/>
  <c r="J207" i="1" s="1"/>
  <c r="H339" i="1"/>
  <c r="J339" i="1" s="1"/>
  <c r="H334" i="1"/>
  <c r="J334" i="1" s="1"/>
  <c r="H267" i="1"/>
  <c r="J267" i="1" s="1"/>
  <c r="H139" i="1"/>
  <c r="J139" i="1" s="1"/>
  <c r="H358" i="1"/>
  <c r="J358" i="1" s="1"/>
  <c r="H356" i="1"/>
  <c r="J356" i="1" s="1"/>
  <c r="H412" i="1"/>
  <c r="J412" i="1" s="1"/>
  <c r="H148" i="1"/>
  <c r="J148" i="1" s="1"/>
  <c r="H121" i="1"/>
  <c r="J121" i="1" s="1"/>
  <c r="H105" i="1"/>
  <c r="J105" i="1" s="1"/>
  <c r="H158" i="1"/>
  <c r="J158" i="1" s="1"/>
  <c r="H347" i="1"/>
  <c r="J347" i="1" s="1"/>
  <c r="H285" i="1"/>
  <c r="J285" i="1" s="1"/>
  <c r="H344" i="1"/>
  <c r="J344" i="1" s="1"/>
  <c r="H233" i="1"/>
  <c r="J233" i="1" s="1"/>
  <c r="H260" i="1"/>
  <c r="J260" i="1" s="1"/>
  <c r="H327" i="1"/>
  <c r="J327" i="1" s="1"/>
  <c r="H396" i="1"/>
  <c r="J396" i="1" s="1"/>
  <c r="H162" i="1"/>
  <c r="J162" i="1" s="1"/>
  <c r="H373" i="1"/>
  <c r="J373" i="1" s="1"/>
  <c r="H335" i="1"/>
  <c r="J335" i="1" s="1"/>
  <c r="H305" i="1"/>
  <c r="J305" i="1" s="1"/>
  <c r="H385" i="1"/>
  <c r="J385" i="1" s="1"/>
  <c r="H168" i="1"/>
  <c r="J168" i="1" s="1"/>
  <c r="H208" i="1"/>
  <c r="J208" i="1" s="1"/>
  <c r="H405" i="1"/>
  <c r="J405" i="1" s="1"/>
  <c r="H351" i="1"/>
  <c r="J351" i="1" s="1"/>
  <c r="H317" i="1"/>
  <c r="J317" i="1" s="1"/>
  <c r="H88" i="1"/>
  <c r="J88" i="1" s="1"/>
  <c r="H304" i="1"/>
  <c r="J304" i="1" s="1"/>
  <c r="H183" i="1"/>
  <c r="J183" i="1" s="1"/>
  <c r="H340" i="1"/>
  <c r="J340" i="1" s="1"/>
  <c r="H311" i="1"/>
  <c r="J311" i="1" s="1"/>
  <c r="H77" i="1"/>
  <c r="J77" i="1" s="1"/>
  <c r="H167" i="1"/>
  <c r="J167" i="1" s="1"/>
  <c r="H126" i="1"/>
  <c r="J126" i="1" s="1"/>
  <c r="H273" i="1"/>
  <c r="J273" i="1" s="1"/>
  <c r="H259" i="1"/>
  <c r="J259" i="1" s="1"/>
  <c r="H213" i="1"/>
  <c r="J213" i="1" s="1"/>
  <c r="H59" i="1"/>
  <c r="J59" i="1" s="1"/>
  <c r="H254" i="1"/>
  <c r="J254" i="1" s="1"/>
  <c r="H381" i="1"/>
  <c r="J381" i="1" s="1"/>
  <c r="H222" i="1"/>
  <c r="J222" i="1" s="1"/>
  <c r="H325" i="1"/>
  <c r="J325" i="1" s="1"/>
  <c r="H239" i="1"/>
  <c r="J239" i="1" s="1"/>
  <c r="H209" i="1"/>
  <c r="J209" i="1" s="1"/>
  <c r="H220" i="1"/>
  <c r="J220" i="1" s="1"/>
  <c r="H200" i="1"/>
  <c r="J200" i="1" s="1"/>
  <c r="H383" i="1"/>
  <c r="J383" i="1" s="1"/>
  <c r="H70" i="1"/>
  <c r="J70" i="1" s="1"/>
  <c r="H83" i="1"/>
  <c r="J83" i="1" s="1"/>
  <c r="H269" i="1"/>
  <c r="J269" i="1" s="1"/>
  <c r="H201" i="1"/>
  <c r="J201" i="1" s="1"/>
  <c r="H275" i="1"/>
  <c r="J275" i="1" s="1"/>
  <c r="H171" i="1"/>
  <c r="J171" i="1" s="1"/>
  <c r="H409" i="1"/>
  <c r="J409" i="1" s="1"/>
  <c r="H161" i="1"/>
  <c r="J161" i="1" s="1"/>
  <c r="H252" i="1"/>
  <c r="J252" i="1" s="1"/>
  <c r="H130" i="1"/>
  <c r="J130" i="1" s="1"/>
  <c r="H190" i="1"/>
  <c r="J190" i="1" s="1"/>
  <c r="H263" i="1"/>
  <c r="J263" i="1" s="1"/>
  <c r="H110" i="1"/>
  <c r="J110" i="1" s="1"/>
  <c r="H111" i="1"/>
  <c r="J111" i="1" s="1"/>
  <c r="H108" i="1"/>
  <c r="J108" i="1" s="1"/>
  <c r="H361" i="1"/>
  <c r="J361" i="1" s="1"/>
  <c r="H92" i="1"/>
  <c r="J92" i="1" s="1"/>
  <c r="H350" i="1"/>
  <c r="J350" i="1" s="1"/>
  <c r="H397" i="1"/>
  <c r="J397" i="1" s="1"/>
  <c r="H138" i="1"/>
  <c r="J138" i="1" s="1"/>
  <c r="H58" i="1"/>
  <c r="J58" i="1" s="1"/>
  <c r="H74" i="1"/>
  <c r="J74" i="1" s="1"/>
  <c r="H376" i="1"/>
  <c r="J376" i="1" s="1"/>
  <c r="O279" i="1"/>
  <c r="P279" i="1" s="1"/>
  <c r="O296" i="1"/>
  <c r="P296" i="1" s="1"/>
  <c r="O188" i="1"/>
  <c r="P188" i="1" s="1"/>
  <c r="O294" i="1"/>
  <c r="P294" i="1" s="1"/>
  <c r="O378" i="1"/>
  <c r="P378" i="1" s="1"/>
  <c r="O170" i="1"/>
  <c r="P170" i="1" s="1"/>
  <c r="O143" i="1"/>
  <c r="P143" i="1" s="1"/>
  <c r="O191" i="1"/>
  <c r="P191" i="1" s="1"/>
  <c r="O281" i="1"/>
  <c r="P281" i="1" s="1"/>
  <c r="O242" i="1"/>
  <c r="P242" i="1" s="1"/>
  <c r="O393" i="1"/>
  <c r="P393" i="1" s="1"/>
  <c r="O398" i="1"/>
  <c r="P398" i="1" s="1"/>
  <c r="O238" i="1"/>
  <c r="P238" i="1" s="1"/>
  <c r="O140" i="1"/>
  <c r="P140" i="1" s="1"/>
  <c r="O386" i="1"/>
  <c r="P386" i="1" s="1"/>
  <c r="O68" i="1"/>
  <c r="P68" i="1" s="1"/>
  <c r="O237" i="1"/>
  <c r="P237" i="1" s="1"/>
  <c r="O218" i="1"/>
  <c r="P218" i="1" s="1"/>
  <c r="O338" i="1"/>
  <c r="P338" i="1" s="1"/>
  <c r="O205" i="1"/>
  <c r="P205" i="1" s="1"/>
  <c r="O54" i="1"/>
  <c r="P54" i="1" s="1"/>
  <c r="O215" i="1"/>
  <c r="P215" i="1" s="1"/>
  <c r="O93" i="1"/>
  <c r="P93" i="1" s="1"/>
  <c r="O135" i="1"/>
  <c r="P135" i="1" s="1"/>
  <c r="O156" i="1"/>
  <c r="P156" i="1" s="1"/>
  <c r="O195" i="1"/>
  <c r="P195" i="1" s="1"/>
  <c r="O124" i="1"/>
  <c r="P124" i="1" s="1"/>
  <c r="O112" i="1"/>
  <c r="P112" i="1" s="1"/>
  <c r="O303" i="1"/>
  <c r="P303" i="1" s="1"/>
  <c r="O193" i="1"/>
  <c r="P193" i="1" s="1"/>
  <c r="O390" i="1"/>
  <c r="P390" i="1" s="1"/>
  <c r="O194" i="1"/>
  <c r="P194" i="1" s="1"/>
  <c r="O241" i="1"/>
  <c r="P241" i="1" s="1"/>
  <c r="O348" i="1"/>
  <c r="P348" i="1" s="1"/>
  <c r="O166" i="1"/>
  <c r="P166" i="1" s="1"/>
  <c r="O79" i="1"/>
  <c r="P79" i="1" s="1"/>
  <c r="O377" i="1"/>
  <c r="P377" i="1" s="1"/>
  <c r="O251" i="1"/>
  <c r="P251" i="1" s="1"/>
  <c r="O155" i="1"/>
  <c r="P155" i="1" s="1"/>
  <c r="O221" i="1"/>
  <c r="P221" i="1" s="1"/>
  <c r="O203" i="1"/>
  <c r="P203" i="1" s="1"/>
  <c r="O65" i="1"/>
  <c r="P65" i="1" s="1"/>
  <c r="O176" i="1"/>
  <c r="P176" i="1" s="1"/>
  <c r="O253" i="1"/>
  <c r="P253" i="1" s="1"/>
  <c r="O256" i="1"/>
  <c r="P256" i="1" s="1"/>
  <c r="O90" i="1"/>
  <c r="P90" i="1" s="1"/>
  <c r="O172" i="1"/>
  <c r="P172" i="1" s="1"/>
  <c r="O308" i="1"/>
  <c r="P308" i="1" s="1"/>
  <c r="O312" i="1"/>
  <c r="P312" i="1" s="1"/>
  <c r="O394" i="1"/>
  <c r="P394" i="1" s="1"/>
  <c r="O261" i="1"/>
  <c r="P261" i="1" s="1"/>
  <c r="O286" i="1"/>
  <c r="P286" i="1" s="1"/>
  <c r="O175" i="1"/>
  <c r="P175" i="1" s="1"/>
  <c r="O185" i="1"/>
  <c r="P185" i="1" s="1"/>
  <c r="O123" i="1"/>
  <c r="P123" i="1" s="1"/>
  <c r="O326" i="1"/>
  <c r="P326" i="1" s="1"/>
  <c r="O85" i="1"/>
  <c r="P85" i="1" s="1"/>
  <c r="O331" i="1"/>
  <c r="P331" i="1" s="1"/>
  <c r="O69" i="1"/>
  <c r="P69" i="1" s="1"/>
  <c r="O255" i="1"/>
  <c r="P255" i="1" s="1"/>
  <c r="O118" i="1"/>
  <c r="P118" i="1" s="1"/>
  <c r="O150" i="1"/>
  <c r="P150" i="1" s="1"/>
  <c r="O137" i="1"/>
  <c r="P137" i="1" s="1"/>
  <c r="O329" i="1"/>
  <c r="P329" i="1" s="1"/>
  <c r="O300" i="1"/>
  <c r="P300" i="1" s="1"/>
  <c r="O345" i="1"/>
  <c r="P345" i="1" s="1"/>
  <c r="O152" i="1"/>
  <c r="P152" i="1" s="1"/>
  <c r="O149" i="1"/>
  <c r="P149" i="1" s="1"/>
  <c r="O295" i="1"/>
  <c r="P295" i="1" s="1"/>
  <c r="O262" i="1"/>
  <c r="P262" i="1" s="1"/>
  <c r="O206" i="1"/>
  <c r="P206" i="1" s="1"/>
  <c r="O366" i="1"/>
  <c r="P366" i="1" s="1"/>
  <c r="O392" i="1"/>
  <c r="P392" i="1" s="1"/>
  <c r="O61" i="1"/>
  <c r="P61" i="1" s="1"/>
  <c r="O128" i="1"/>
  <c r="P128" i="1" s="1"/>
  <c r="O231" i="1"/>
  <c r="P231" i="1" s="1"/>
  <c r="O82" i="1"/>
  <c r="P82" i="1" s="1"/>
  <c r="O330" i="1"/>
  <c r="P330" i="1" s="1"/>
  <c r="O154" i="1"/>
  <c r="P154" i="1" s="1"/>
  <c r="O141" i="1"/>
  <c r="P141" i="1" s="1"/>
  <c r="O117" i="1"/>
  <c r="P117" i="1" s="1"/>
  <c r="O120" i="1"/>
  <c r="P120" i="1" s="1"/>
  <c r="O248" i="1"/>
  <c r="P248" i="1" s="1"/>
  <c r="O277" i="1"/>
  <c r="P277" i="1" s="1"/>
  <c r="O363" i="1"/>
  <c r="P363" i="1" s="1"/>
  <c r="O113" i="1"/>
  <c r="P113" i="1" s="1"/>
  <c r="O332" i="1"/>
  <c r="P332" i="1" s="1"/>
  <c r="O365" i="1"/>
  <c r="P365" i="1" s="1"/>
  <c r="O323" i="1"/>
  <c r="P323" i="1" s="1"/>
  <c r="O97" i="1"/>
  <c r="P97" i="1" s="1"/>
  <c r="O407" i="1"/>
  <c r="P407" i="1" s="1"/>
  <c r="O131" i="1"/>
  <c r="P131" i="1" s="1"/>
  <c r="O109" i="1"/>
  <c r="P109" i="1" s="1"/>
  <c r="O67" i="1"/>
  <c r="P67" i="1" s="1"/>
  <c r="O290" i="1"/>
  <c r="P290" i="1" s="1"/>
  <c r="O78" i="1"/>
  <c r="P78" i="1" s="1"/>
  <c r="O293" i="1"/>
  <c r="P293" i="1" s="1"/>
  <c r="O379" i="1"/>
  <c r="P379" i="1" s="1"/>
  <c r="O244" i="1"/>
  <c r="P244" i="1" s="1"/>
  <c r="O226" i="1"/>
  <c r="P226" i="1" s="1"/>
  <c r="O122" i="1"/>
  <c r="P122" i="1" s="1"/>
  <c r="O184" i="1"/>
  <c r="P184" i="1" s="1"/>
  <c r="O341" i="1"/>
  <c r="P341" i="1" s="1"/>
  <c r="O280" i="1"/>
  <c r="P280" i="1" s="1"/>
  <c r="O288" i="1"/>
  <c r="P288" i="1" s="1"/>
  <c r="O401" i="1"/>
  <c r="P401" i="1" s="1"/>
  <c r="O178" i="1"/>
  <c r="P178" i="1" s="1"/>
  <c r="O169" i="1"/>
  <c r="P169" i="1" s="1"/>
  <c r="O250" i="1"/>
  <c r="P250" i="1" s="1"/>
  <c r="O249" i="1"/>
  <c r="P249" i="1" s="1"/>
  <c r="O307" i="1"/>
  <c r="P307" i="1" s="1"/>
  <c r="O264" i="1"/>
  <c r="P264" i="1" s="1"/>
  <c r="O235" i="1"/>
  <c r="P235" i="1" s="1"/>
  <c r="O322" i="1"/>
  <c r="P322" i="1" s="1"/>
  <c r="O134" i="1"/>
  <c r="P134" i="1" s="1"/>
  <c r="O270" i="1"/>
  <c r="P270" i="1" s="1"/>
  <c r="O72" i="1"/>
  <c r="P72" i="1" s="1"/>
  <c r="O174" i="1"/>
  <c r="P174" i="1" s="1"/>
  <c r="O257" i="1"/>
  <c r="P257" i="1" s="1"/>
  <c r="O144" i="1"/>
  <c r="P144" i="1" s="1"/>
  <c r="O228" i="1"/>
  <c r="P228" i="1" s="1"/>
  <c r="O232" i="1"/>
  <c r="P232" i="1" s="1"/>
  <c r="O271" i="1"/>
  <c r="P271" i="1" s="1"/>
  <c r="O212" i="1"/>
  <c r="P212" i="1" s="1"/>
  <c r="O234" i="1"/>
  <c r="P234" i="1" s="1"/>
  <c r="O86" i="1"/>
  <c r="P86" i="1" s="1"/>
  <c r="O160" i="1"/>
  <c r="P160" i="1" s="1"/>
  <c r="O367" i="1"/>
  <c r="P367" i="1" s="1"/>
  <c r="O114" i="1"/>
  <c r="P114" i="1" s="1"/>
  <c r="O328" i="1"/>
  <c r="P328" i="1" s="1"/>
  <c r="O151" i="1"/>
  <c r="P151" i="1" s="1"/>
  <c r="O153" i="1"/>
  <c r="P153" i="1" s="1"/>
  <c r="O100" i="1"/>
  <c r="P100" i="1" s="1"/>
  <c r="O389" i="1"/>
  <c r="P389" i="1" s="1"/>
  <c r="O243" i="1"/>
  <c r="P243" i="1" s="1"/>
  <c r="O369" i="1"/>
  <c r="P369" i="1" s="1"/>
  <c r="O204" i="1"/>
  <c r="P204" i="1" s="1"/>
  <c r="O274" i="1"/>
  <c r="P274" i="1" s="1"/>
  <c r="O315" i="1"/>
  <c r="P315" i="1" s="1"/>
  <c r="O297" i="1"/>
  <c r="P297" i="1" s="1"/>
  <c r="O321" i="1"/>
  <c r="P321" i="1" s="1"/>
  <c r="O360" i="1"/>
  <c r="P360" i="1" s="1"/>
  <c r="O272" i="1"/>
  <c r="P272" i="1" s="1"/>
  <c r="O107" i="1"/>
  <c r="P107" i="1" s="1"/>
  <c r="O357" i="1"/>
  <c r="P357" i="1" s="1"/>
  <c r="O247" i="1"/>
  <c r="P247" i="1" s="1"/>
  <c r="O199" i="1"/>
  <c r="P199" i="1" s="1"/>
  <c r="O84" i="1"/>
  <c r="P84" i="1" s="1"/>
  <c r="O56" i="1"/>
  <c r="P56" i="1" s="1"/>
  <c r="O382" i="1"/>
  <c r="P382" i="1" s="1"/>
  <c r="O76" i="1"/>
  <c r="P76" i="1" s="1"/>
  <c r="O408" i="1"/>
  <c r="P408" i="1" s="1"/>
  <c r="O62" i="1"/>
  <c r="P62" i="1" s="1"/>
  <c r="O80" i="1"/>
  <c r="P80" i="1" s="1"/>
  <c r="O298" i="1"/>
  <c r="P298" i="1" s="1"/>
  <c r="O229" i="1"/>
  <c r="P229" i="1" s="1"/>
  <c r="O278" i="1"/>
  <c r="P278" i="1" s="1"/>
  <c r="O180" i="1"/>
  <c r="P180" i="1" s="1"/>
  <c r="O299" i="1"/>
  <c r="P299" i="1" s="1"/>
  <c r="O319" i="1"/>
  <c r="P319" i="1" s="1"/>
  <c r="O352" i="1"/>
  <c r="P352" i="1" s="1"/>
  <c r="O289" i="1"/>
  <c r="P289" i="1" s="1"/>
  <c r="O324" i="1"/>
  <c r="P324" i="1" s="1"/>
  <c r="O66" i="1"/>
  <c r="P66" i="1" s="1"/>
  <c r="O81" i="1"/>
  <c r="P81" i="1" s="1"/>
  <c r="O202" i="1"/>
  <c r="P202" i="1" s="1"/>
  <c r="O198" i="1"/>
  <c r="P198" i="1" s="1"/>
  <c r="O102" i="1"/>
  <c r="P102" i="1" s="1"/>
  <c r="O266" i="1"/>
  <c r="P266" i="1" s="1"/>
  <c r="O309" i="1"/>
  <c r="P309" i="1" s="1"/>
  <c r="O258" i="1"/>
  <c r="P258" i="1" s="1"/>
  <c r="O196" i="1"/>
  <c r="P196" i="1" s="1"/>
  <c r="O73" i="1"/>
  <c r="P73" i="1" s="1"/>
  <c r="O406" i="1"/>
  <c r="P406" i="1" s="1"/>
  <c r="O64" i="1"/>
  <c r="P64" i="1" s="1"/>
  <c r="O400" i="1"/>
  <c r="P400" i="1" s="1"/>
  <c r="O119" i="1"/>
  <c r="P119" i="1" s="1"/>
  <c r="O187" i="1"/>
  <c r="P187" i="1" s="1"/>
  <c r="O94" i="1"/>
  <c r="P94" i="1" s="1"/>
  <c r="O182" i="1"/>
  <c r="P182" i="1" s="1"/>
  <c r="O314" i="1"/>
  <c r="P314" i="1" s="1"/>
  <c r="O359" i="1"/>
  <c r="P359" i="1" s="1"/>
  <c r="O316" i="1"/>
  <c r="P316" i="1" s="1"/>
  <c r="O320" i="1"/>
  <c r="P320" i="1" s="1"/>
  <c r="O410" i="1"/>
  <c r="P410" i="1" s="1"/>
  <c r="O89" i="1"/>
  <c r="P89" i="1" s="1"/>
  <c r="O380" i="1"/>
  <c r="P380" i="1" s="1"/>
  <c r="O399" i="1"/>
  <c r="P399" i="1" s="1"/>
  <c r="O283" i="1"/>
  <c r="P283" i="1" s="1"/>
  <c r="O387" i="1"/>
  <c r="P387" i="1" s="1"/>
  <c r="O375" i="1"/>
  <c r="P375" i="1" s="1"/>
  <c r="O177" i="1"/>
  <c r="P177" i="1" s="1"/>
  <c r="O265" i="1"/>
  <c r="P265" i="1" s="1"/>
  <c r="O214" i="1"/>
  <c r="P214" i="1" s="1"/>
  <c r="O349" i="1"/>
  <c r="P349" i="1" s="1"/>
  <c r="O302" i="1"/>
  <c r="P302" i="1" s="1"/>
  <c r="O284" i="1"/>
  <c r="P284" i="1" s="1"/>
  <c r="O99" i="1"/>
  <c r="P99" i="1" s="1"/>
  <c r="O211" i="1"/>
  <c r="P211" i="1" s="1"/>
  <c r="O146" i="1"/>
  <c r="P146" i="1" s="1"/>
  <c r="O104" i="1"/>
  <c r="P104" i="1" s="1"/>
  <c r="O342" i="1"/>
  <c r="P342" i="1" s="1"/>
  <c r="O173" i="1"/>
  <c r="P173" i="1" s="1"/>
  <c r="O411" i="1"/>
  <c r="P411" i="1" s="1"/>
  <c r="O245" i="1"/>
  <c r="P245" i="1" s="1"/>
  <c r="O276" i="1"/>
  <c r="P276" i="1" s="1"/>
  <c r="O217" i="1"/>
  <c r="P217" i="1" s="1"/>
  <c r="O142" i="1"/>
  <c r="P142" i="1" s="1"/>
  <c r="O395" i="1"/>
  <c r="P395" i="1" s="1"/>
  <c r="O133" i="1"/>
  <c r="P133" i="1" s="1"/>
  <c r="O374" i="1"/>
  <c r="P374" i="1" s="1"/>
  <c r="O192" i="1"/>
  <c r="P192" i="1" s="1"/>
  <c r="O372" i="1"/>
  <c r="P372" i="1" s="1"/>
  <c r="O165" i="1"/>
  <c r="P165" i="1" s="1"/>
  <c r="O91" i="1"/>
  <c r="P91" i="1" s="1"/>
  <c r="O96" i="1"/>
  <c r="P96" i="1" s="1"/>
  <c r="O292" i="1"/>
  <c r="P292" i="1" s="1"/>
  <c r="O230" i="1"/>
  <c r="P230" i="1" s="1"/>
  <c r="O354" i="1"/>
  <c r="P354" i="1" s="1"/>
  <c r="O163" i="1"/>
  <c r="P163" i="1" s="1"/>
  <c r="O157" i="1"/>
  <c r="P157" i="1" s="1"/>
  <c r="O268" i="1"/>
  <c r="P268" i="1" s="1"/>
  <c r="O164" i="1"/>
  <c r="P164" i="1" s="1"/>
  <c r="O181" i="1"/>
  <c r="P181" i="1" s="1"/>
  <c r="O343" i="1"/>
  <c r="P343" i="1" s="1"/>
  <c r="O301" i="1"/>
  <c r="P301" i="1" s="1"/>
  <c r="O404" i="1"/>
  <c r="P404" i="1" s="1"/>
  <c r="O355" i="1"/>
  <c r="P355" i="1" s="1"/>
  <c r="O240" i="1"/>
  <c r="P240" i="1" s="1"/>
  <c r="O103" i="1"/>
  <c r="P103" i="1" s="1"/>
  <c r="O313" i="1"/>
  <c r="P313" i="1" s="1"/>
  <c r="O71" i="1"/>
  <c r="P71" i="1" s="1"/>
  <c r="O186" i="1"/>
  <c r="P186" i="1" s="1"/>
  <c r="O147" i="1"/>
  <c r="P147" i="1" s="1"/>
  <c r="O101" i="1"/>
  <c r="P101" i="1" s="1"/>
  <c r="O223" i="1"/>
  <c r="P223" i="1" s="1"/>
  <c r="O333" i="1"/>
  <c r="P333" i="1" s="1"/>
  <c r="O60" i="1"/>
  <c r="P60" i="1" s="1"/>
  <c r="O318" i="1"/>
  <c r="P318" i="1" s="1"/>
  <c r="O129" i="1"/>
  <c r="P129" i="1" s="1"/>
  <c r="O403" i="1"/>
  <c r="P403" i="1" s="1"/>
  <c r="O115" i="1"/>
  <c r="P115" i="1" s="1"/>
  <c r="O364" i="1"/>
  <c r="P364" i="1" s="1"/>
  <c r="O227" i="1"/>
  <c r="P227" i="1" s="1"/>
  <c r="O159" i="1"/>
  <c r="P159" i="1" s="1"/>
  <c r="O413" i="1"/>
  <c r="P413" i="1" s="1"/>
  <c r="O145" i="1"/>
  <c r="P145" i="1" s="1"/>
  <c r="O87" i="1"/>
  <c r="P87" i="1" s="1"/>
  <c r="O57" i="1"/>
  <c r="P57" i="1" s="1"/>
  <c r="O75" i="1"/>
  <c r="P75" i="1" s="1"/>
  <c r="O291" i="1"/>
  <c r="P291" i="1" s="1"/>
  <c r="O388" i="1"/>
  <c r="P388" i="1" s="1"/>
  <c r="O127" i="1"/>
  <c r="P127" i="1" s="1"/>
  <c r="O236" i="1"/>
  <c r="P236" i="1" s="1"/>
  <c r="O368" i="1"/>
  <c r="P368" i="1" s="1"/>
  <c r="O353" i="1"/>
  <c r="P353" i="1" s="1"/>
  <c r="O125" i="1"/>
  <c r="P125" i="1" s="1"/>
  <c r="O132" i="1"/>
  <c r="P132" i="1" s="1"/>
  <c r="O310" i="1"/>
  <c r="P310" i="1" s="1"/>
  <c r="O219" i="1"/>
  <c r="P219" i="1" s="1"/>
  <c r="O224" i="1"/>
  <c r="P224" i="1" s="1"/>
  <c r="O55" i="1"/>
  <c r="P55" i="1" s="1"/>
  <c r="O116" i="1"/>
  <c r="P116" i="1" s="1"/>
  <c r="O384" i="1"/>
  <c r="P384" i="1" s="1"/>
  <c r="O210" i="1"/>
  <c r="P210" i="1" s="1"/>
  <c r="O98" i="1"/>
  <c r="P98" i="1" s="1"/>
  <c r="O336" i="1"/>
  <c r="P336" i="1" s="1"/>
  <c r="O216" i="1"/>
  <c r="P216" i="1" s="1"/>
  <c r="O197" i="1"/>
  <c r="P197" i="1" s="1"/>
  <c r="C421" i="1"/>
  <c r="C417" i="1" l="1"/>
  <c r="AK416" i="1"/>
  <c r="AI416" i="1"/>
  <c r="AH416" i="1"/>
  <c r="AJ416" i="1"/>
  <c r="AG416" i="1"/>
  <c r="R416" i="1"/>
  <c r="AB415" i="1"/>
  <c r="Z415" i="1"/>
  <c r="AD415" i="1"/>
  <c r="T415" i="1"/>
  <c r="AA415" i="1"/>
  <c r="X415" i="1"/>
  <c r="U415" i="1"/>
  <c r="AC415" i="1"/>
  <c r="W415" i="1"/>
  <c r="Y415" i="1"/>
  <c r="S415" i="1"/>
  <c r="V415" i="1"/>
  <c r="C50" i="1"/>
  <c r="R51" i="1"/>
  <c r="AH51" i="1"/>
  <c r="AK51" i="1"/>
  <c r="AJ51" i="1"/>
  <c r="AI51" i="1"/>
  <c r="AG51" i="1"/>
  <c r="AD56" i="1"/>
  <c r="AC56" i="1"/>
  <c r="AA56" i="1"/>
  <c r="Z56" i="1"/>
  <c r="X56" i="1"/>
  <c r="W56" i="1"/>
  <c r="U56" i="1"/>
  <c r="AB56" i="1"/>
  <c r="Y56" i="1"/>
  <c r="V56" i="1"/>
  <c r="T56" i="1"/>
  <c r="AK57" i="1"/>
  <c r="AH57" i="1"/>
  <c r="R57" i="1"/>
  <c r="S57" i="1" s="1"/>
  <c r="AI57" i="1"/>
  <c r="AJ57" i="1"/>
  <c r="T52" i="1"/>
  <c r="AB52" i="1"/>
  <c r="Y52" i="1"/>
  <c r="V52" i="1"/>
  <c r="AC52" i="1"/>
  <c r="AA52" i="1"/>
  <c r="Z52" i="1"/>
  <c r="W52" i="1"/>
  <c r="S52" i="1"/>
  <c r="U52" i="1"/>
  <c r="X52" i="1"/>
  <c r="AD52" i="1"/>
  <c r="H73" i="1"/>
  <c r="J73" i="1" s="1"/>
  <c r="H56" i="1"/>
  <c r="J56" i="1" s="1"/>
  <c r="S56" i="1"/>
  <c r="H174" i="1"/>
  <c r="J174" i="1" s="1"/>
  <c r="H407" i="1"/>
  <c r="J407" i="1" s="1"/>
  <c r="H152" i="1"/>
  <c r="J152" i="1" s="1"/>
  <c r="H203" i="1"/>
  <c r="J203" i="1" s="1"/>
  <c r="H140" i="1"/>
  <c r="J140" i="1" s="1"/>
  <c r="H199" i="1"/>
  <c r="J199" i="1" s="1"/>
  <c r="H270" i="1"/>
  <c r="J270" i="1" s="1"/>
  <c r="H323" i="1"/>
  <c r="J323" i="1" s="1"/>
  <c r="H155" i="1"/>
  <c r="J155" i="1" s="1"/>
  <c r="H238" i="1"/>
  <c r="J238" i="1" s="1"/>
  <c r="H398" i="1"/>
  <c r="J398" i="1" s="1"/>
  <c r="H357" i="1"/>
  <c r="J357" i="1" s="1"/>
  <c r="H134" i="1"/>
  <c r="J134" i="1" s="1"/>
  <c r="H332" i="1"/>
  <c r="J332" i="1" s="1"/>
  <c r="H393" i="1"/>
  <c r="J393" i="1" s="1"/>
  <c r="H354" i="1"/>
  <c r="J354" i="1" s="1"/>
  <c r="H242" i="1"/>
  <c r="J242" i="1" s="1"/>
  <c r="H345" i="1"/>
  <c r="J345" i="1" s="1"/>
  <c r="H349" i="1"/>
  <c r="J349" i="1" s="1"/>
  <c r="H266" i="1"/>
  <c r="J266" i="1" s="1"/>
  <c r="H272" i="1"/>
  <c r="J272" i="1" s="1"/>
  <c r="H235" i="1"/>
  <c r="J235" i="1" s="1"/>
  <c r="H363" i="1"/>
  <c r="J363" i="1" s="1"/>
  <c r="H137" i="1"/>
  <c r="J137" i="1" s="1"/>
  <c r="H251" i="1"/>
  <c r="J251" i="1" s="1"/>
  <c r="H281" i="1"/>
  <c r="J281" i="1" s="1"/>
  <c r="H150" i="1"/>
  <c r="J150" i="1" s="1"/>
  <c r="H377" i="1"/>
  <c r="J377" i="1" s="1"/>
  <c r="H191" i="1"/>
  <c r="J191" i="1" s="1"/>
  <c r="H364" i="1"/>
  <c r="J364" i="1" s="1"/>
  <c r="H196" i="1"/>
  <c r="J196" i="1" s="1"/>
  <c r="H318" i="1"/>
  <c r="J318" i="1" s="1"/>
  <c r="H265" i="1"/>
  <c r="J265" i="1" s="1"/>
  <c r="H198" i="1"/>
  <c r="J198" i="1" s="1"/>
  <c r="H321" i="1"/>
  <c r="J321" i="1" s="1"/>
  <c r="H307" i="1"/>
  <c r="J307" i="1" s="1"/>
  <c r="H118" i="1"/>
  <c r="J118" i="1" s="1"/>
  <c r="H79" i="1"/>
  <c r="J79" i="1" s="1"/>
  <c r="H143" i="1"/>
  <c r="J143" i="1" s="1"/>
  <c r="H221" i="1"/>
  <c r="J221" i="1" s="1"/>
  <c r="H96" i="1"/>
  <c r="J96" i="1" s="1"/>
  <c r="H115" i="1"/>
  <c r="J115" i="1" s="1"/>
  <c r="H210" i="1"/>
  <c r="J210" i="1" s="1"/>
  <c r="H403" i="1"/>
  <c r="J403" i="1" s="1"/>
  <c r="H297" i="1"/>
  <c r="J297" i="1" s="1"/>
  <c r="H333" i="1"/>
  <c r="J333" i="1" s="1"/>
  <c r="H91" i="1"/>
  <c r="J91" i="1" s="1"/>
  <c r="H375" i="1"/>
  <c r="J375" i="1" s="1"/>
  <c r="H81" i="1"/>
  <c r="J81" i="1" s="1"/>
  <c r="H315" i="1"/>
  <c r="J315" i="1" s="1"/>
  <c r="H250" i="1"/>
  <c r="J250" i="1" s="1"/>
  <c r="H248" i="1"/>
  <c r="J248" i="1" s="1"/>
  <c r="H348" i="1"/>
  <c r="J348" i="1" s="1"/>
  <c r="H378" i="1"/>
  <c r="J378" i="1" s="1"/>
  <c r="H72" i="1"/>
  <c r="J72" i="1" s="1"/>
  <c r="H384" i="1"/>
  <c r="J384" i="1" s="1"/>
  <c r="H55" i="1"/>
  <c r="J55" i="1" s="1"/>
  <c r="S55" i="1"/>
  <c r="H241" i="1"/>
  <c r="J241" i="1" s="1"/>
  <c r="H336" i="1"/>
  <c r="J336" i="1" s="1"/>
  <c r="H365" i="1"/>
  <c r="J365" i="1" s="1"/>
  <c r="H102" i="1"/>
  <c r="J102" i="1" s="1"/>
  <c r="H66" i="1"/>
  <c r="J66" i="1" s="1"/>
  <c r="H294" i="1"/>
  <c r="J294" i="1" s="1"/>
  <c r="H125" i="1"/>
  <c r="J125" i="1" s="1"/>
  <c r="H101" i="1"/>
  <c r="J101" i="1" s="1"/>
  <c r="H165" i="1"/>
  <c r="J165" i="1" s="1"/>
  <c r="H283" i="1"/>
  <c r="J283" i="1" s="1"/>
  <c r="H324" i="1"/>
  <c r="J324" i="1" s="1"/>
  <c r="H204" i="1"/>
  <c r="J204" i="1" s="1"/>
  <c r="H178" i="1"/>
  <c r="J178" i="1" s="1"/>
  <c r="H117" i="1"/>
  <c r="J117" i="1" s="1"/>
  <c r="H69" i="1"/>
  <c r="J69" i="1" s="1"/>
  <c r="H194" i="1"/>
  <c r="J194" i="1" s="1"/>
  <c r="H188" i="1"/>
  <c r="J188" i="1" s="1"/>
  <c r="H116" i="1"/>
  <c r="J116" i="1" s="1"/>
  <c r="H224" i="1"/>
  <c r="J224" i="1" s="1"/>
  <c r="H296" i="1"/>
  <c r="J296" i="1" s="1"/>
  <c r="H247" i="1"/>
  <c r="J247" i="1" s="1"/>
  <c r="H399" i="1"/>
  <c r="J399" i="1" s="1"/>
  <c r="H352" i="1"/>
  <c r="J352" i="1" s="1"/>
  <c r="H243" i="1"/>
  <c r="J243" i="1" s="1"/>
  <c r="H288" i="1"/>
  <c r="J288" i="1" s="1"/>
  <c r="H154" i="1"/>
  <c r="J154" i="1" s="1"/>
  <c r="H85" i="1"/>
  <c r="J85" i="1" s="1"/>
  <c r="H390" i="1"/>
  <c r="J390" i="1" s="1"/>
  <c r="H279" i="1"/>
  <c r="J279" i="1" s="1"/>
  <c r="H163" i="1"/>
  <c r="J163" i="1" s="1"/>
  <c r="H129" i="1"/>
  <c r="J129" i="1" s="1"/>
  <c r="H71" i="1"/>
  <c r="J71" i="1" s="1"/>
  <c r="H264" i="1"/>
  <c r="J264" i="1" s="1"/>
  <c r="H120" i="1"/>
  <c r="J120" i="1" s="1"/>
  <c r="H186" i="1"/>
  <c r="J186" i="1" s="1"/>
  <c r="H313" i="1"/>
  <c r="J313" i="1" s="1"/>
  <c r="H133" i="1"/>
  <c r="J133" i="1" s="1"/>
  <c r="H89" i="1"/>
  <c r="J89" i="1" s="1"/>
  <c r="H319" i="1"/>
  <c r="J319" i="1" s="1"/>
  <c r="H100" i="1"/>
  <c r="J100" i="1" s="1"/>
  <c r="H341" i="1"/>
  <c r="J341" i="1" s="1"/>
  <c r="H82" i="1"/>
  <c r="J82" i="1" s="1"/>
  <c r="H123" i="1"/>
  <c r="J123" i="1" s="1"/>
  <c r="H193" i="1"/>
  <c r="J193" i="1" s="1"/>
  <c r="H113" i="1"/>
  <c r="J113" i="1" s="1"/>
  <c r="H177" i="1"/>
  <c r="J177" i="1" s="1"/>
  <c r="H310" i="1"/>
  <c r="J310" i="1" s="1"/>
  <c r="H395" i="1"/>
  <c r="J395" i="1" s="1"/>
  <c r="H230" i="1"/>
  <c r="J230" i="1" s="1"/>
  <c r="H369" i="1"/>
  <c r="J369" i="1" s="1"/>
  <c r="H380" i="1"/>
  <c r="J380" i="1" s="1"/>
  <c r="H320" i="1"/>
  <c r="J320" i="1" s="1"/>
  <c r="H299" i="1"/>
  <c r="J299" i="1" s="1"/>
  <c r="H151" i="1"/>
  <c r="J151" i="1" s="1"/>
  <c r="H128" i="1"/>
  <c r="J128" i="1" s="1"/>
  <c r="H112" i="1"/>
  <c r="J112" i="1" s="1"/>
  <c r="H157" i="1"/>
  <c r="J157" i="1" s="1"/>
  <c r="H107" i="1"/>
  <c r="J107" i="1" s="1"/>
  <c r="H60" i="1"/>
  <c r="J60" i="1" s="1"/>
  <c r="H255" i="1"/>
  <c r="J255" i="1" s="1"/>
  <c r="H236" i="1"/>
  <c r="J236" i="1" s="1"/>
  <c r="H180" i="1"/>
  <c r="J180" i="1" s="1"/>
  <c r="H124" i="1"/>
  <c r="J124" i="1" s="1"/>
  <c r="H309" i="1"/>
  <c r="J309" i="1" s="1"/>
  <c r="H169" i="1"/>
  <c r="J169" i="1" s="1"/>
  <c r="H192" i="1"/>
  <c r="J192" i="1" s="1"/>
  <c r="H276" i="1"/>
  <c r="J276" i="1" s="1"/>
  <c r="H278" i="1"/>
  <c r="J278" i="1" s="1"/>
  <c r="H114" i="1"/>
  <c r="J114" i="1" s="1"/>
  <c r="H122" i="1"/>
  <c r="J122" i="1" s="1"/>
  <c r="H175" i="1"/>
  <c r="J175" i="1" s="1"/>
  <c r="H195" i="1"/>
  <c r="J195" i="1" s="1"/>
  <c r="H389" i="1"/>
  <c r="J389" i="1" s="1"/>
  <c r="H286" i="1"/>
  <c r="J286" i="1" s="1"/>
  <c r="H156" i="1"/>
  <c r="J156" i="1" s="1"/>
  <c r="H98" i="1"/>
  <c r="J98" i="1" s="1"/>
  <c r="H258" i="1"/>
  <c r="J258" i="1" s="1"/>
  <c r="H277" i="1"/>
  <c r="J277" i="1" s="1"/>
  <c r="H289" i="1"/>
  <c r="J289" i="1" s="1"/>
  <c r="H229" i="1"/>
  <c r="J229" i="1" s="1"/>
  <c r="H57" i="1"/>
  <c r="J57" i="1" s="1"/>
  <c r="H240" i="1"/>
  <c r="J240" i="1" s="1"/>
  <c r="H411" i="1"/>
  <c r="J411" i="1" s="1"/>
  <c r="H182" i="1"/>
  <c r="J182" i="1" s="1"/>
  <c r="H298" i="1"/>
  <c r="J298" i="1" s="1"/>
  <c r="H160" i="1"/>
  <c r="J160" i="1" s="1"/>
  <c r="H244" i="1"/>
  <c r="J244" i="1" s="1"/>
  <c r="H61" i="1"/>
  <c r="J61" i="1" s="1"/>
  <c r="H261" i="1"/>
  <c r="J261" i="1" s="1"/>
  <c r="H135" i="1"/>
  <c r="J135" i="1" s="1"/>
  <c r="H322" i="1"/>
  <c r="J322" i="1" s="1"/>
  <c r="H249" i="1"/>
  <c r="J249" i="1" s="1"/>
  <c r="H303" i="1"/>
  <c r="J303" i="1" s="1"/>
  <c r="H245" i="1"/>
  <c r="J245" i="1" s="1"/>
  <c r="H94" i="1"/>
  <c r="J94" i="1" s="1"/>
  <c r="H86" i="1"/>
  <c r="J86" i="1" s="1"/>
  <c r="H379" i="1"/>
  <c r="J379" i="1" s="1"/>
  <c r="H394" i="1"/>
  <c r="J394" i="1" s="1"/>
  <c r="H202" i="1"/>
  <c r="J202" i="1" s="1"/>
  <c r="H401" i="1"/>
  <c r="J401" i="1" s="1"/>
  <c r="H374" i="1"/>
  <c r="J374" i="1" s="1"/>
  <c r="H153" i="1"/>
  <c r="J153" i="1" s="1"/>
  <c r="H127" i="1"/>
  <c r="J127" i="1" s="1"/>
  <c r="H359" i="1"/>
  <c r="J359" i="1" s="1"/>
  <c r="H80" i="1"/>
  <c r="J80" i="1" s="1"/>
  <c r="H93" i="1"/>
  <c r="J93" i="1" s="1"/>
  <c r="H145" i="1"/>
  <c r="J145" i="1" s="1"/>
  <c r="H187" i="1"/>
  <c r="J187" i="1" s="1"/>
  <c r="H62" i="1"/>
  <c r="J62" i="1" s="1"/>
  <c r="H234" i="1"/>
  <c r="J234" i="1" s="1"/>
  <c r="H293" i="1"/>
  <c r="J293" i="1" s="1"/>
  <c r="H312" i="1"/>
  <c r="J312" i="1" s="1"/>
  <c r="H215" i="1"/>
  <c r="J215" i="1" s="1"/>
  <c r="H97" i="1"/>
  <c r="J97" i="1" s="1"/>
  <c r="H292" i="1"/>
  <c r="J292" i="1" s="1"/>
  <c r="H170" i="1"/>
  <c r="J170" i="1" s="1"/>
  <c r="H331" i="1"/>
  <c r="J331" i="1" s="1"/>
  <c r="H75" i="1"/>
  <c r="J75" i="1" s="1"/>
  <c r="H173" i="1"/>
  <c r="J173" i="1" s="1"/>
  <c r="H413" i="1"/>
  <c r="J413" i="1" s="1"/>
  <c r="H342" i="1"/>
  <c r="J342" i="1" s="1"/>
  <c r="H119" i="1"/>
  <c r="J119" i="1" s="1"/>
  <c r="H212" i="1"/>
  <c r="J212" i="1" s="1"/>
  <c r="H392" i="1"/>
  <c r="J392" i="1" s="1"/>
  <c r="H308" i="1"/>
  <c r="J308" i="1" s="1"/>
  <c r="H54" i="1"/>
  <c r="S54" i="1"/>
  <c r="H84" i="1"/>
  <c r="J84" i="1" s="1"/>
  <c r="H302" i="1"/>
  <c r="J302" i="1" s="1"/>
  <c r="H166" i="1"/>
  <c r="J166" i="1" s="1"/>
  <c r="H141" i="1"/>
  <c r="J141" i="1" s="1"/>
  <c r="H368" i="1"/>
  <c r="J368" i="1" s="1"/>
  <c r="H388" i="1"/>
  <c r="J388" i="1" s="1"/>
  <c r="H291" i="1"/>
  <c r="J291" i="1" s="1"/>
  <c r="H314" i="1"/>
  <c r="J314" i="1" s="1"/>
  <c r="H87" i="1"/>
  <c r="J87" i="1" s="1"/>
  <c r="H78" i="1"/>
  <c r="J78" i="1" s="1"/>
  <c r="H159" i="1"/>
  <c r="J159" i="1" s="1"/>
  <c r="H355" i="1"/>
  <c r="J355" i="1" s="1"/>
  <c r="H104" i="1"/>
  <c r="J104" i="1" s="1"/>
  <c r="H400" i="1"/>
  <c r="J400" i="1" s="1"/>
  <c r="H271" i="1"/>
  <c r="J271" i="1" s="1"/>
  <c r="H290" i="1"/>
  <c r="J290" i="1" s="1"/>
  <c r="H366" i="1"/>
  <c r="J366" i="1" s="1"/>
  <c r="H172" i="1"/>
  <c r="J172" i="1" s="1"/>
  <c r="H205" i="1"/>
  <c r="J205" i="1" s="1"/>
  <c r="H353" i="1"/>
  <c r="J353" i="1" s="1"/>
  <c r="H326" i="1"/>
  <c r="J326" i="1" s="1"/>
  <c r="H231" i="1"/>
  <c r="J231" i="1" s="1"/>
  <c r="H184" i="1"/>
  <c r="J184" i="1" s="1"/>
  <c r="H404" i="1"/>
  <c r="J404" i="1" s="1"/>
  <c r="H408" i="1"/>
  <c r="J408" i="1" s="1"/>
  <c r="H232" i="1"/>
  <c r="J232" i="1" s="1"/>
  <c r="H67" i="1"/>
  <c r="J67" i="1" s="1"/>
  <c r="H90" i="1"/>
  <c r="J90" i="1" s="1"/>
  <c r="H338" i="1"/>
  <c r="J338" i="1" s="1"/>
  <c r="H284" i="1"/>
  <c r="J284" i="1" s="1"/>
  <c r="H223" i="1"/>
  <c r="J223" i="1" s="1"/>
  <c r="H147" i="1"/>
  <c r="J147" i="1" s="1"/>
  <c r="H330" i="1"/>
  <c r="J330" i="1" s="1"/>
  <c r="H185" i="1"/>
  <c r="J185" i="1" s="1"/>
  <c r="H328" i="1"/>
  <c r="J328" i="1" s="1"/>
  <c r="H226" i="1"/>
  <c r="J226" i="1" s="1"/>
  <c r="H301" i="1"/>
  <c r="J301" i="1" s="1"/>
  <c r="H76" i="1"/>
  <c r="J76" i="1" s="1"/>
  <c r="H228" i="1"/>
  <c r="J228" i="1" s="1"/>
  <c r="H206" i="1"/>
  <c r="J206" i="1" s="1"/>
  <c r="H256" i="1"/>
  <c r="J256" i="1" s="1"/>
  <c r="H218" i="1"/>
  <c r="J218" i="1" s="1"/>
  <c r="H214" i="1"/>
  <c r="J214" i="1" s="1"/>
  <c r="H132" i="1"/>
  <c r="J132" i="1" s="1"/>
  <c r="H372" i="1"/>
  <c r="J372" i="1" s="1"/>
  <c r="H217" i="1"/>
  <c r="J217" i="1" s="1"/>
  <c r="H103" i="1"/>
  <c r="J103" i="1" s="1"/>
  <c r="H343" i="1"/>
  <c r="J343" i="1" s="1"/>
  <c r="H211" i="1"/>
  <c r="J211" i="1" s="1"/>
  <c r="H382" i="1"/>
  <c r="J382" i="1" s="1"/>
  <c r="H144" i="1"/>
  <c r="J144" i="1" s="1"/>
  <c r="H253" i="1"/>
  <c r="J253" i="1" s="1"/>
  <c r="H268" i="1"/>
  <c r="J268" i="1" s="1"/>
  <c r="H300" i="1"/>
  <c r="J300" i="1" s="1"/>
  <c r="H360" i="1"/>
  <c r="J360" i="1" s="1"/>
  <c r="H387" i="1"/>
  <c r="J387" i="1" s="1"/>
  <c r="H316" i="1"/>
  <c r="J316" i="1" s="1"/>
  <c r="H367" i="1"/>
  <c r="J367" i="1" s="1"/>
  <c r="H146" i="1"/>
  <c r="J146" i="1" s="1"/>
  <c r="H227" i="1"/>
  <c r="J227" i="1" s="1"/>
  <c r="H262" i="1"/>
  <c r="J262" i="1" s="1"/>
  <c r="H237" i="1"/>
  <c r="J237" i="1" s="1"/>
  <c r="H197" i="1"/>
  <c r="J197" i="1" s="1"/>
  <c r="H181" i="1"/>
  <c r="J181" i="1" s="1"/>
  <c r="H64" i="1"/>
  <c r="J64" i="1" s="1"/>
  <c r="H257" i="1"/>
  <c r="J257" i="1" s="1"/>
  <c r="H109" i="1"/>
  <c r="J109" i="1" s="1"/>
  <c r="H295" i="1"/>
  <c r="J295" i="1" s="1"/>
  <c r="H176" i="1"/>
  <c r="J176" i="1" s="1"/>
  <c r="H68" i="1"/>
  <c r="J68" i="1" s="1"/>
  <c r="H329" i="1"/>
  <c r="J329" i="1" s="1"/>
  <c r="H219" i="1"/>
  <c r="J219" i="1" s="1"/>
  <c r="H274" i="1"/>
  <c r="J274" i="1" s="1"/>
  <c r="H280" i="1"/>
  <c r="J280" i="1" s="1"/>
  <c r="H410" i="1"/>
  <c r="J410" i="1" s="1"/>
  <c r="H142" i="1"/>
  <c r="J142" i="1" s="1"/>
  <c r="H216" i="1"/>
  <c r="J216" i="1" s="1"/>
  <c r="H164" i="1"/>
  <c r="J164" i="1" s="1"/>
  <c r="H99" i="1"/>
  <c r="J99" i="1" s="1"/>
  <c r="H406" i="1"/>
  <c r="J406" i="1" s="1"/>
  <c r="H131" i="1"/>
  <c r="J131" i="1" s="1"/>
  <c r="H149" i="1"/>
  <c r="J149" i="1" s="1"/>
  <c r="H65" i="1"/>
  <c r="J65" i="1" s="1"/>
  <c r="H386" i="1"/>
  <c r="J386" i="1" s="1"/>
  <c r="AG56" i="1"/>
  <c r="AG57" i="1"/>
  <c r="AG54" i="1"/>
  <c r="C422" i="1"/>
  <c r="AG55" i="1"/>
  <c r="U416" i="1" l="1"/>
  <c r="T416" i="1"/>
  <c r="S416" i="1"/>
  <c r="Z416" i="1"/>
  <c r="AC416" i="1"/>
  <c r="Y416" i="1"/>
  <c r="W416" i="1"/>
  <c r="AA416" i="1"/>
  <c r="AD416" i="1"/>
  <c r="AB416" i="1"/>
  <c r="X416" i="1"/>
  <c r="V416" i="1"/>
  <c r="AJ417" i="1"/>
  <c r="AI417" i="1"/>
  <c r="R417" i="1"/>
  <c r="AH417" i="1"/>
  <c r="AG417" i="1"/>
  <c r="C418" i="1"/>
  <c r="C419" i="1" s="1"/>
  <c r="AK417" i="1"/>
  <c r="AK58" i="1"/>
  <c r="R58" i="1"/>
  <c r="AJ58" i="1"/>
  <c r="AI58" i="1"/>
  <c r="AH58" i="1"/>
  <c r="AG58" i="1"/>
  <c r="V57" i="1"/>
  <c r="U57" i="1"/>
  <c r="T57" i="1"/>
  <c r="W57" i="1"/>
  <c r="AD57" i="1"/>
  <c r="AC57" i="1"/>
  <c r="AB57" i="1"/>
  <c r="AA57" i="1"/>
  <c r="Z57" i="1"/>
  <c r="Y57" i="1"/>
  <c r="X57" i="1"/>
  <c r="AA51" i="1"/>
  <c r="Z51" i="1"/>
  <c r="Y51" i="1"/>
  <c r="S51" i="1"/>
  <c r="X51" i="1"/>
  <c r="W51" i="1"/>
  <c r="V51" i="1"/>
  <c r="U51" i="1"/>
  <c r="AB51" i="1"/>
  <c r="T51" i="1"/>
  <c r="AC51" i="1"/>
  <c r="AD51" i="1"/>
  <c r="C49" i="1"/>
  <c r="R50" i="1"/>
  <c r="AH50" i="1"/>
  <c r="AK50" i="1"/>
  <c r="AJ50" i="1"/>
  <c r="AI50" i="1"/>
  <c r="AG50" i="1"/>
  <c r="J54" i="1"/>
  <c r="C423" i="1"/>
  <c r="AH419" i="1" l="1"/>
  <c r="AG419" i="1"/>
  <c r="AJ419" i="1"/>
  <c r="AK419" i="1"/>
  <c r="R419" i="1"/>
  <c r="AI419" i="1"/>
  <c r="AK418" i="1"/>
  <c r="AG418" i="1"/>
  <c r="AJ418" i="1"/>
  <c r="AI418" i="1"/>
  <c r="AH418" i="1"/>
  <c r="R418" i="1"/>
  <c r="AB417" i="1"/>
  <c r="AA417" i="1"/>
  <c r="Z417" i="1"/>
  <c r="Y417" i="1"/>
  <c r="X417" i="1"/>
  <c r="W417" i="1"/>
  <c r="V417" i="1"/>
  <c r="U417" i="1"/>
  <c r="T417" i="1"/>
  <c r="AC417" i="1"/>
  <c r="S417" i="1"/>
  <c r="AD417" i="1"/>
  <c r="C48" i="1"/>
  <c r="R49" i="1"/>
  <c r="AJ49" i="1"/>
  <c r="AI49" i="1"/>
  <c r="AK49" i="1"/>
  <c r="AH49" i="1"/>
  <c r="AG49" i="1"/>
  <c r="AD58" i="1"/>
  <c r="AA58" i="1"/>
  <c r="AC58" i="1"/>
  <c r="AB58" i="1"/>
  <c r="Z58" i="1"/>
  <c r="Y58" i="1"/>
  <c r="X58" i="1"/>
  <c r="W58" i="1"/>
  <c r="U58" i="1"/>
  <c r="T58" i="1"/>
  <c r="V58" i="1"/>
  <c r="S58" i="1"/>
  <c r="U50" i="1"/>
  <c r="T50" i="1"/>
  <c r="S50" i="1"/>
  <c r="AA50" i="1"/>
  <c r="X50" i="1"/>
  <c r="AC50" i="1"/>
  <c r="Y50" i="1"/>
  <c r="AB50" i="1"/>
  <c r="Z50" i="1"/>
  <c r="W50" i="1"/>
  <c r="V50" i="1"/>
  <c r="AD50" i="1"/>
  <c r="AK59" i="1"/>
  <c r="AI59" i="1"/>
  <c r="AJ59" i="1"/>
  <c r="AH59" i="1"/>
  <c r="R59" i="1"/>
  <c r="AG59" i="1"/>
  <c r="C424" i="1"/>
  <c r="W419" i="1" l="1"/>
  <c r="AD419" i="1"/>
  <c r="U419" i="1"/>
  <c r="Y419" i="1"/>
  <c r="T419" i="1"/>
  <c r="X419" i="1"/>
  <c r="AB419" i="1"/>
  <c r="S419" i="1"/>
  <c r="V419" i="1"/>
  <c r="AA419" i="1"/>
  <c r="AC419" i="1"/>
  <c r="Z419" i="1"/>
  <c r="AD418" i="1"/>
  <c r="AC418" i="1"/>
  <c r="AB418" i="1"/>
  <c r="Z418" i="1"/>
  <c r="X418" i="1"/>
  <c r="V418" i="1"/>
  <c r="Y418" i="1"/>
  <c r="S418" i="1"/>
  <c r="AA418" i="1"/>
  <c r="W418" i="1"/>
  <c r="T418" i="1"/>
  <c r="U418" i="1"/>
  <c r="AD59" i="1"/>
  <c r="AC59" i="1"/>
  <c r="AB59" i="1"/>
  <c r="AA59" i="1"/>
  <c r="Z59" i="1"/>
  <c r="Y59" i="1"/>
  <c r="X59" i="1"/>
  <c r="W59" i="1"/>
  <c r="V59" i="1"/>
  <c r="U59" i="1"/>
  <c r="T59" i="1"/>
  <c r="S59" i="1"/>
  <c r="AJ60" i="1"/>
  <c r="AH60" i="1"/>
  <c r="R60" i="1"/>
  <c r="AK60" i="1"/>
  <c r="AI60" i="1"/>
  <c r="AG60" i="1"/>
  <c r="AC49" i="1"/>
  <c r="V49" i="1"/>
  <c r="S49" i="1"/>
  <c r="AB49" i="1"/>
  <c r="AA49" i="1"/>
  <c r="W49" i="1"/>
  <c r="T49" i="1"/>
  <c r="Z49" i="1"/>
  <c r="Y49" i="1"/>
  <c r="U49" i="1"/>
  <c r="X49" i="1"/>
  <c r="AD49" i="1"/>
  <c r="C47" i="1"/>
  <c r="R48" i="1"/>
  <c r="AK48" i="1"/>
  <c r="AJ48" i="1"/>
  <c r="AI48" i="1"/>
  <c r="AH48" i="1"/>
  <c r="AG48" i="1"/>
  <c r="C425" i="1"/>
  <c r="C426" i="1" s="1"/>
  <c r="M421" i="1" l="1"/>
  <c r="N420" i="1"/>
  <c r="O420" i="1" s="1"/>
  <c r="P420" i="1" s="1"/>
  <c r="AJ61" i="1"/>
  <c r="AI61" i="1"/>
  <c r="AK61" i="1"/>
  <c r="AH61" i="1"/>
  <c r="R61" i="1"/>
  <c r="AG61" i="1"/>
  <c r="U60" i="1"/>
  <c r="T60" i="1"/>
  <c r="AD60" i="1"/>
  <c r="AC60" i="1"/>
  <c r="AB60" i="1"/>
  <c r="Z60" i="1"/>
  <c r="Y60" i="1"/>
  <c r="X60" i="1"/>
  <c r="W60" i="1"/>
  <c r="V60" i="1"/>
  <c r="AA60" i="1"/>
  <c r="S60" i="1"/>
  <c r="C46" i="1"/>
  <c r="R47" i="1"/>
  <c r="AK47" i="1"/>
  <c r="AH47" i="1"/>
  <c r="AJ47" i="1"/>
  <c r="AI47" i="1"/>
  <c r="AG47" i="1"/>
  <c r="S48" i="1"/>
  <c r="Y48" i="1"/>
  <c r="U48" i="1"/>
  <c r="AA48" i="1"/>
  <c r="X48" i="1"/>
  <c r="V48" i="1"/>
  <c r="Z48" i="1"/>
  <c r="AC48" i="1"/>
  <c r="W48" i="1"/>
  <c r="T48" i="1"/>
  <c r="AB48" i="1"/>
  <c r="AD48" i="1"/>
  <c r="C427" i="1"/>
  <c r="M422" i="1" l="1"/>
  <c r="N421" i="1"/>
  <c r="O421" i="1" s="1"/>
  <c r="P421" i="1" s="1"/>
  <c r="H420" i="1"/>
  <c r="J420" i="1" s="1"/>
  <c r="AK420" i="1"/>
  <c r="C45" i="1"/>
  <c r="R46" i="1"/>
  <c r="AI46" i="1"/>
  <c r="AH46" i="1"/>
  <c r="AJ46" i="1"/>
  <c r="AK46" i="1"/>
  <c r="AG46" i="1"/>
  <c r="S47" i="1"/>
  <c r="AB47" i="1"/>
  <c r="Y47" i="1"/>
  <c r="U47" i="1"/>
  <c r="T47" i="1"/>
  <c r="X47" i="1"/>
  <c r="W47" i="1"/>
  <c r="AC47" i="1"/>
  <c r="AA47" i="1"/>
  <c r="Z47" i="1"/>
  <c r="V47" i="1"/>
  <c r="AD47" i="1"/>
  <c r="AC61" i="1"/>
  <c r="Z61" i="1"/>
  <c r="Y61" i="1"/>
  <c r="X61" i="1"/>
  <c r="W61" i="1"/>
  <c r="V61" i="1"/>
  <c r="U61" i="1"/>
  <c r="T61" i="1"/>
  <c r="AD61" i="1"/>
  <c r="AB61" i="1"/>
  <c r="AA61" i="1"/>
  <c r="S61" i="1"/>
  <c r="AK62" i="1"/>
  <c r="AJ62" i="1"/>
  <c r="AI62" i="1"/>
  <c r="AH62" i="1"/>
  <c r="R62" i="1"/>
  <c r="AG62" i="1"/>
  <c r="C428" i="1"/>
  <c r="H421" i="1" l="1"/>
  <c r="J421" i="1" s="1"/>
  <c r="AK421" i="1"/>
  <c r="M423" i="1"/>
  <c r="N422" i="1"/>
  <c r="O422" i="1" s="1"/>
  <c r="P422" i="1" s="1"/>
  <c r="AB46" i="1"/>
  <c r="V46" i="1"/>
  <c r="AC46" i="1"/>
  <c r="X46" i="1"/>
  <c r="S46" i="1"/>
  <c r="AA46" i="1"/>
  <c r="W46" i="1"/>
  <c r="Y46" i="1"/>
  <c r="U46" i="1"/>
  <c r="Z46" i="1"/>
  <c r="T46" i="1"/>
  <c r="AD46" i="1"/>
  <c r="AD62" i="1"/>
  <c r="AC62" i="1"/>
  <c r="AB62" i="1"/>
  <c r="AA62" i="1"/>
  <c r="Z62" i="1"/>
  <c r="Y62" i="1"/>
  <c r="X62" i="1"/>
  <c r="W62" i="1"/>
  <c r="V62" i="1"/>
  <c r="U62" i="1"/>
  <c r="T62" i="1"/>
  <c r="S62" i="1"/>
  <c r="AK63" i="1"/>
  <c r="AJ63" i="1"/>
  <c r="AI63" i="1"/>
  <c r="AH63" i="1"/>
  <c r="R63" i="1"/>
  <c r="AG63" i="1"/>
  <c r="C44" i="1"/>
  <c r="R45" i="1"/>
  <c r="AK45" i="1"/>
  <c r="AI45" i="1"/>
  <c r="AH45" i="1"/>
  <c r="AJ45" i="1"/>
  <c r="AG45" i="1"/>
  <c r="C429" i="1"/>
  <c r="H422" i="1" l="1"/>
  <c r="J422" i="1" s="1"/>
  <c r="AK422" i="1"/>
  <c r="M424" i="1"/>
  <c r="N423" i="1"/>
  <c r="O423" i="1" s="1"/>
  <c r="P423" i="1" s="1"/>
  <c r="AK64" i="1"/>
  <c r="AJ64" i="1"/>
  <c r="AI64" i="1"/>
  <c r="AH64" i="1"/>
  <c r="R64" i="1"/>
  <c r="AG64" i="1"/>
  <c r="T63" i="1"/>
  <c r="AD63" i="1"/>
  <c r="AC63" i="1"/>
  <c r="AB63" i="1"/>
  <c r="AA63" i="1"/>
  <c r="Z63" i="1"/>
  <c r="Y63" i="1"/>
  <c r="X63" i="1"/>
  <c r="W63" i="1"/>
  <c r="V63" i="1"/>
  <c r="U63" i="1"/>
  <c r="S63" i="1"/>
  <c r="C43" i="1"/>
  <c r="R44" i="1"/>
  <c r="AK44" i="1"/>
  <c r="AJ44" i="1"/>
  <c r="AI44" i="1"/>
  <c r="AH44" i="1"/>
  <c r="AG44" i="1"/>
  <c r="Y45" i="1"/>
  <c r="S45" i="1"/>
  <c r="V45" i="1"/>
  <c r="X45" i="1"/>
  <c r="W45" i="1"/>
  <c r="U45" i="1"/>
  <c r="T45" i="1"/>
  <c r="AC45" i="1"/>
  <c r="AB45" i="1"/>
  <c r="Z45" i="1"/>
  <c r="AA45" i="1"/>
  <c r="AD45" i="1"/>
  <c r="C430" i="1"/>
  <c r="H423" i="1" l="1"/>
  <c r="J423" i="1" s="1"/>
  <c r="AK423" i="1"/>
  <c r="M425" i="1"/>
  <c r="N424" i="1"/>
  <c r="O424" i="1" s="1"/>
  <c r="P424" i="1" s="1"/>
  <c r="S44" i="1"/>
  <c r="AB44" i="1"/>
  <c r="AA44" i="1"/>
  <c r="Z44" i="1"/>
  <c r="W44" i="1"/>
  <c r="U44" i="1"/>
  <c r="AC44" i="1"/>
  <c r="Y44" i="1"/>
  <c r="V44" i="1"/>
  <c r="X44" i="1"/>
  <c r="T44" i="1"/>
  <c r="AD44" i="1"/>
  <c r="R43" i="1"/>
  <c r="AG43" i="1"/>
  <c r="AK43" i="1"/>
  <c r="AJ43" i="1"/>
  <c r="AH43" i="1"/>
  <c r="AI43" i="1"/>
  <c r="AD64" i="1"/>
  <c r="AB64" i="1"/>
  <c r="Y64" i="1"/>
  <c r="AC64" i="1"/>
  <c r="AA64" i="1"/>
  <c r="Z64" i="1"/>
  <c r="X64" i="1"/>
  <c r="W64" i="1"/>
  <c r="V64" i="1"/>
  <c r="U64" i="1"/>
  <c r="T64" i="1"/>
  <c r="S64" i="1"/>
  <c r="AK65" i="1"/>
  <c r="AJ65" i="1"/>
  <c r="AI65" i="1"/>
  <c r="AH65" i="1"/>
  <c r="R65" i="1"/>
  <c r="AG65" i="1"/>
  <c r="C431" i="1"/>
  <c r="H424" i="1" l="1"/>
  <c r="J424" i="1" s="1"/>
  <c r="AK424" i="1"/>
  <c r="M426" i="1"/>
  <c r="N425" i="1"/>
  <c r="O425" i="1" s="1"/>
  <c r="P425" i="1" s="1"/>
  <c r="AB43" i="1"/>
  <c r="AA43" i="1"/>
  <c r="Z43" i="1"/>
  <c r="Y43" i="1"/>
  <c r="X43" i="1"/>
  <c r="T43" i="1"/>
  <c r="S43" i="1"/>
  <c r="W43" i="1"/>
  <c r="V43" i="1"/>
  <c r="U43" i="1"/>
  <c r="AC43" i="1"/>
  <c r="AD43" i="1"/>
  <c r="AD65" i="1"/>
  <c r="AC65" i="1"/>
  <c r="AB65" i="1"/>
  <c r="AA65" i="1"/>
  <c r="Z65" i="1"/>
  <c r="Y65" i="1"/>
  <c r="X65" i="1"/>
  <c r="W65" i="1"/>
  <c r="V65" i="1"/>
  <c r="U65" i="1"/>
  <c r="T65" i="1"/>
  <c r="S65" i="1"/>
  <c r="AK66" i="1"/>
  <c r="AJ66" i="1"/>
  <c r="AI66" i="1"/>
  <c r="AH66" i="1"/>
  <c r="R66" i="1"/>
  <c r="AG66" i="1"/>
  <c r="C432" i="1"/>
  <c r="H425" i="1" l="1"/>
  <c r="J425" i="1" s="1"/>
  <c r="AK425" i="1"/>
  <c r="M427" i="1"/>
  <c r="N426" i="1"/>
  <c r="O426" i="1" s="1"/>
  <c r="P426" i="1" s="1"/>
  <c r="AD66" i="1"/>
  <c r="AC66" i="1"/>
  <c r="AB66" i="1"/>
  <c r="AA66" i="1"/>
  <c r="Z66" i="1"/>
  <c r="Y66" i="1"/>
  <c r="X66" i="1"/>
  <c r="W66" i="1"/>
  <c r="V66" i="1"/>
  <c r="U66" i="1"/>
  <c r="T66" i="1"/>
  <c r="S66" i="1"/>
  <c r="AK67" i="1"/>
  <c r="AJ67" i="1"/>
  <c r="AI67" i="1"/>
  <c r="AH67" i="1"/>
  <c r="R67" i="1"/>
  <c r="AG67" i="1"/>
  <c r="C433" i="1"/>
  <c r="H426" i="1" l="1"/>
  <c r="J426" i="1" s="1"/>
  <c r="AK426" i="1"/>
  <c r="M428" i="1"/>
  <c r="N427" i="1"/>
  <c r="O427" i="1" s="1"/>
  <c r="P427" i="1" s="1"/>
  <c r="AC67" i="1"/>
  <c r="AA67" i="1"/>
  <c r="X67" i="1"/>
  <c r="Z67" i="1"/>
  <c r="Y67" i="1"/>
  <c r="W67" i="1"/>
  <c r="V67" i="1"/>
  <c r="U67" i="1"/>
  <c r="T67" i="1"/>
  <c r="AB67" i="1"/>
  <c r="AD67" i="1"/>
  <c r="S67" i="1"/>
  <c r="AK68" i="1"/>
  <c r="AI68" i="1"/>
  <c r="AJ68" i="1"/>
  <c r="AH68" i="1"/>
  <c r="R68" i="1"/>
  <c r="AG68" i="1"/>
  <c r="C434" i="1"/>
  <c r="H427" i="1" l="1"/>
  <c r="J427" i="1" s="1"/>
  <c r="AK427" i="1"/>
  <c r="M429" i="1"/>
  <c r="N428" i="1"/>
  <c r="O428" i="1" s="1"/>
  <c r="P428" i="1" s="1"/>
  <c r="AC68" i="1"/>
  <c r="AB68" i="1"/>
  <c r="AA68" i="1"/>
  <c r="Z68" i="1"/>
  <c r="Y68" i="1"/>
  <c r="X68" i="1"/>
  <c r="W68" i="1"/>
  <c r="V68" i="1"/>
  <c r="U68" i="1"/>
  <c r="T68" i="1"/>
  <c r="AD68" i="1"/>
  <c r="S68" i="1"/>
  <c r="AJ69" i="1"/>
  <c r="AI69" i="1"/>
  <c r="AH69" i="1"/>
  <c r="AK69" i="1"/>
  <c r="R69" i="1"/>
  <c r="AG69" i="1"/>
  <c r="C435" i="1"/>
  <c r="H428" i="1" l="1"/>
  <c r="J428" i="1" s="1"/>
  <c r="AK428" i="1"/>
  <c r="M430" i="1"/>
  <c r="N429" i="1"/>
  <c r="O429" i="1" s="1"/>
  <c r="P429" i="1" s="1"/>
  <c r="AD69" i="1"/>
  <c r="AC69" i="1"/>
  <c r="AB69" i="1"/>
  <c r="AA69" i="1"/>
  <c r="Z69" i="1"/>
  <c r="Y69" i="1"/>
  <c r="X69" i="1"/>
  <c r="W69" i="1"/>
  <c r="V69" i="1"/>
  <c r="U69" i="1"/>
  <c r="T69" i="1"/>
  <c r="S69" i="1"/>
  <c r="AI70" i="1"/>
  <c r="AH70" i="1"/>
  <c r="AK70" i="1"/>
  <c r="AJ70" i="1"/>
  <c r="R70" i="1"/>
  <c r="AG70" i="1"/>
  <c r="C436" i="1"/>
  <c r="M431" i="1" l="1"/>
  <c r="N430" i="1"/>
  <c r="O430" i="1" s="1"/>
  <c r="P430" i="1" s="1"/>
  <c r="H429" i="1"/>
  <c r="J429" i="1" s="1"/>
  <c r="AK429" i="1"/>
  <c r="AD70" i="1"/>
  <c r="AC70" i="1"/>
  <c r="AB70" i="1"/>
  <c r="Z70" i="1"/>
  <c r="W70" i="1"/>
  <c r="AA70" i="1"/>
  <c r="Y70" i="1"/>
  <c r="X70" i="1"/>
  <c r="V70" i="1"/>
  <c r="U70" i="1"/>
  <c r="T70" i="1"/>
  <c r="S70" i="1"/>
  <c r="AI71" i="1"/>
  <c r="AH71" i="1"/>
  <c r="AK71" i="1"/>
  <c r="AJ71" i="1"/>
  <c r="R71" i="1"/>
  <c r="AG71" i="1"/>
  <c r="C437" i="1"/>
  <c r="H430" i="1" l="1"/>
  <c r="J430" i="1" s="1"/>
  <c r="AK430" i="1"/>
  <c r="M432" i="1"/>
  <c r="N431" i="1"/>
  <c r="O431" i="1" s="1"/>
  <c r="P431" i="1" s="1"/>
  <c r="AI72" i="1"/>
  <c r="AH72" i="1"/>
  <c r="AK72" i="1"/>
  <c r="AJ72" i="1"/>
  <c r="R72" i="1"/>
  <c r="AG72" i="1"/>
  <c r="AB71" i="1"/>
  <c r="AA71" i="1"/>
  <c r="Z71" i="1"/>
  <c r="Y71" i="1"/>
  <c r="X71" i="1"/>
  <c r="W71" i="1"/>
  <c r="V71" i="1"/>
  <c r="U71" i="1"/>
  <c r="T71" i="1"/>
  <c r="AD71" i="1"/>
  <c r="AC71" i="1"/>
  <c r="S71" i="1"/>
  <c r="C438" i="1"/>
  <c r="M433" i="1" l="1"/>
  <c r="N432" i="1"/>
  <c r="O432" i="1" s="1"/>
  <c r="P432" i="1" s="1"/>
  <c r="H431" i="1"/>
  <c r="J431" i="1" s="1"/>
  <c r="AK431" i="1"/>
  <c r="X72" i="1"/>
  <c r="W72" i="1"/>
  <c r="V72" i="1"/>
  <c r="U72" i="1"/>
  <c r="T72" i="1"/>
  <c r="AD72" i="1"/>
  <c r="AC72" i="1"/>
  <c r="AB72" i="1"/>
  <c r="AA72" i="1"/>
  <c r="Z72" i="1"/>
  <c r="Y72" i="1"/>
  <c r="S72" i="1"/>
  <c r="AI73" i="1"/>
  <c r="AH73" i="1"/>
  <c r="AK73" i="1"/>
  <c r="AJ73" i="1"/>
  <c r="R73" i="1"/>
  <c r="AG73" i="1"/>
  <c r="C439" i="1"/>
  <c r="H432" i="1" l="1"/>
  <c r="J432" i="1" s="1"/>
  <c r="AK432" i="1"/>
  <c r="M434" i="1"/>
  <c r="N433" i="1"/>
  <c r="O433" i="1" s="1"/>
  <c r="P433" i="1" s="1"/>
  <c r="AD73" i="1"/>
  <c r="AC73" i="1"/>
  <c r="AB73" i="1"/>
  <c r="AA73" i="1"/>
  <c r="Y73" i="1"/>
  <c r="V73" i="1"/>
  <c r="Z73" i="1"/>
  <c r="X73" i="1"/>
  <c r="W73" i="1"/>
  <c r="U73" i="1"/>
  <c r="T73" i="1"/>
  <c r="S73" i="1"/>
  <c r="AI74" i="1"/>
  <c r="AH74" i="1"/>
  <c r="AK74" i="1"/>
  <c r="AJ74" i="1"/>
  <c r="R74" i="1"/>
  <c r="AG74" i="1"/>
  <c r="C440" i="1"/>
  <c r="H433" i="1" l="1"/>
  <c r="J433" i="1" s="1"/>
  <c r="AK433" i="1"/>
  <c r="M435" i="1"/>
  <c r="N434" i="1"/>
  <c r="O434" i="1" s="1"/>
  <c r="P434" i="1" s="1"/>
  <c r="AI75" i="1"/>
  <c r="AH75" i="1"/>
  <c r="AK75" i="1"/>
  <c r="AJ75" i="1"/>
  <c r="R75" i="1"/>
  <c r="AG75" i="1"/>
  <c r="AA74" i="1"/>
  <c r="Z74" i="1"/>
  <c r="Y74" i="1"/>
  <c r="X74" i="1"/>
  <c r="W74" i="1"/>
  <c r="V74" i="1"/>
  <c r="U74" i="1"/>
  <c r="T74" i="1"/>
  <c r="AD74" i="1"/>
  <c r="AC74" i="1"/>
  <c r="AB74" i="1"/>
  <c r="S74" i="1"/>
  <c r="C441" i="1"/>
  <c r="H434" i="1" l="1"/>
  <c r="J434" i="1" s="1"/>
  <c r="AK434" i="1"/>
  <c r="M436" i="1"/>
  <c r="N435" i="1"/>
  <c r="O435" i="1" s="1"/>
  <c r="P435" i="1" s="1"/>
  <c r="AD75" i="1"/>
  <c r="AC75" i="1"/>
  <c r="AB75" i="1"/>
  <c r="AA75" i="1"/>
  <c r="Z75" i="1"/>
  <c r="Y75" i="1"/>
  <c r="X75" i="1"/>
  <c r="W75" i="1"/>
  <c r="V75" i="1"/>
  <c r="U75" i="1"/>
  <c r="T75" i="1"/>
  <c r="S75" i="1"/>
  <c r="AI76" i="1"/>
  <c r="AH76" i="1"/>
  <c r="AK76" i="1"/>
  <c r="AJ76" i="1"/>
  <c r="R76" i="1"/>
  <c r="AG76" i="1"/>
  <c r="C442" i="1"/>
  <c r="H435" i="1" l="1"/>
  <c r="J435" i="1" s="1"/>
  <c r="AK435" i="1"/>
  <c r="M437" i="1"/>
  <c r="N436" i="1"/>
  <c r="O436" i="1" s="1"/>
  <c r="P436" i="1" s="1"/>
  <c r="AI77" i="1"/>
  <c r="AH77" i="1"/>
  <c r="AK77" i="1"/>
  <c r="AJ77" i="1"/>
  <c r="R77" i="1"/>
  <c r="AG77" i="1"/>
  <c r="AD76" i="1"/>
  <c r="AC76" i="1"/>
  <c r="AB76" i="1"/>
  <c r="AA76" i="1"/>
  <c r="Z76" i="1"/>
  <c r="X76" i="1"/>
  <c r="U76" i="1"/>
  <c r="Y76" i="1"/>
  <c r="W76" i="1"/>
  <c r="V76" i="1"/>
  <c r="T76" i="1"/>
  <c r="S76" i="1"/>
  <c r="C443" i="1"/>
  <c r="H436" i="1" l="1"/>
  <c r="J436" i="1" s="1"/>
  <c r="AK436" i="1"/>
  <c r="M438" i="1"/>
  <c r="N437" i="1"/>
  <c r="O437" i="1" s="1"/>
  <c r="P437" i="1" s="1"/>
  <c r="Z77" i="1"/>
  <c r="Y77" i="1"/>
  <c r="X77" i="1"/>
  <c r="W77" i="1"/>
  <c r="V77" i="1"/>
  <c r="U77" i="1"/>
  <c r="T77" i="1"/>
  <c r="AC77" i="1"/>
  <c r="AB77" i="1"/>
  <c r="AA77" i="1"/>
  <c r="AD77" i="1"/>
  <c r="S77" i="1"/>
  <c r="AI78" i="1"/>
  <c r="AH78" i="1"/>
  <c r="AK78" i="1"/>
  <c r="AJ78" i="1"/>
  <c r="R78" i="1"/>
  <c r="AG78" i="1"/>
  <c r="C444" i="1"/>
  <c r="H437" i="1" l="1"/>
  <c r="J437" i="1" s="1"/>
  <c r="AK437" i="1"/>
  <c r="M439" i="1"/>
  <c r="N438" i="1"/>
  <c r="O438" i="1" s="1"/>
  <c r="P438" i="1" s="1"/>
  <c r="AI79" i="1"/>
  <c r="AH79" i="1"/>
  <c r="AK79" i="1"/>
  <c r="AJ79" i="1"/>
  <c r="R79" i="1"/>
  <c r="AG79" i="1"/>
  <c r="AD78" i="1"/>
  <c r="AC78" i="1"/>
  <c r="AB78" i="1"/>
  <c r="AA78" i="1"/>
  <c r="Z78" i="1"/>
  <c r="Y78" i="1"/>
  <c r="X78" i="1"/>
  <c r="W78" i="1"/>
  <c r="V78" i="1"/>
  <c r="U78" i="1"/>
  <c r="T78" i="1"/>
  <c r="S78" i="1"/>
  <c r="C445" i="1"/>
  <c r="H438" i="1" l="1"/>
  <c r="J438" i="1" s="1"/>
  <c r="AK438" i="1"/>
  <c r="M440" i="1"/>
  <c r="N439" i="1"/>
  <c r="O439" i="1" s="1"/>
  <c r="P439" i="1" s="1"/>
  <c r="AD79" i="1"/>
  <c r="AC79" i="1"/>
  <c r="AB79" i="1"/>
  <c r="AA79" i="1"/>
  <c r="Z79" i="1"/>
  <c r="Y79" i="1"/>
  <c r="W79" i="1"/>
  <c r="T79" i="1"/>
  <c r="X79" i="1"/>
  <c r="V79" i="1"/>
  <c r="U79" i="1"/>
  <c r="S79" i="1"/>
  <c r="AI80" i="1"/>
  <c r="AH80" i="1"/>
  <c r="AK80" i="1"/>
  <c r="AJ80" i="1"/>
  <c r="R80" i="1"/>
  <c r="AG80" i="1"/>
  <c r="C446" i="1"/>
  <c r="H439" i="1" l="1"/>
  <c r="J439" i="1" s="1"/>
  <c r="AK439" i="1"/>
  <c r="M441" i="1"/>
  <c r="N440" i="1"/>
  <c r="O440" i="1" s="1"/>
  <c r="P440" i="1" s="1"/>
  <c r="Y80" i="1"/>
  <c r="X80" i="1"/>
  <c r="W80" i="1"/>
  <c r="V80" i="1"/>
  <c r="U80" i="1"/>
  <c r="T80" i="1"/>
  <c r="AD80" i="1"/>
  <c r="AC80" i="1"/>
  <c r="AB80" i="1"/>
  <c r="AA80" i="1"/>
  <c r="Z80" i="1"/>
  <c r="S80" i="1"/>
  <c r="AH81" i="1"/>
  <c r="AK81" i="1"/>
  <c r="AJ81" i="1"/>
  <c r="AI81" i="1"/>
  <c r="R81" i="1"/>
  <c r="AG81" i="1"/>
  <c r="C447" i="1"/>
  <c r="H440" i="1" l="1"/>
  <c r="J440" i="1" s="1"/>
  <c r="AK440" i="1"/>
  <c r="M442" i="1"/>
  <c r="N441" i="1"/>
  <c r="O441" i="1" s="1"/>
  <c r="P441" i="1" s="1"/>
  <c r="AD81" i="1"/>
  <c r="AC81" i="1"/>
  <c r="AB81" i="1"/>
  <c r="AA81" i="1"/>
  <c r="Z81" i="1"/>
  <c r="Y81" i="1"/>
  <c r="X81" i="1"/>
  <c r="W81" i="1"/>
  <c r="V81" i="1"/>
  <c r="U81" i="1"/>
  <c r="T81" i="1"/>
  <c r="S81" i="1"/>
  <c r="AK82" i="1"/>
  <c r="AJ82" i="1"/>
  <c r="AI82" i="1"/>
  <c r="AH82" i="1"/>
  <c r="R82" i="1"/>
  <c r="AG82" i="1"/>
  <c r="C448" i="1"/>
  <c r="H441" i="1" l="1"/>
  <c r="J441" i="1" s="1"/>
  <c r="AK441" i="1"/>
  <c r="M443" i="1"/>
  <c r="N442" i="1"/>
  <c r="O442" i="1" s="1"/>
  <c r="P442" i="1" s="1"/>
  <c r="AD82" i="1"/>
  <c r="AB82" i="1"/>
  <c r="AA82" i="1"/>
  <c r="Z82" i="1"/>
  <c r="Y82" i="1"/>
  <c r="X82" i="1"/>
  <c r="U82" i="1"/>
  <c r="AC82" i="1"/>
  <c r="V82" i="1"/>
  <c r="T82" i="1"/>
  <c r="W82" i="1"/>
  <c r="S82" i="1"/>
  <c r="AK83" i="1"/>
  <c r="AI83" i="1"/>
  <c r="R83" i="1"/>
  <c r="AJ83" i="1"/>
  <c r="AH83" i="1"/>
  <c r="AG83" i="1"/>
  <c r="C449" i="1"/>
  <c r="H442" i="1" l="1"/>
  <c r="J442" i="1" s="1"/>
  <c r="AK442" i="1"/>
  <c r="M444" i="1"/>
  <c r="N443" i="1"/>
  <c r="O443" i="1" s="1"/>
  <c r="P443" i="1" s="1"/>
  <c r="AK84" i="1"/>
  <c r="AI84" i="1"/>
  <c r="AJ84" i="1"/>
  <c r="AH84" i="1"/>
  <c r="R84" i="1"/>
  <c r="AG84" i="1"/>
  <c r="X83" i="1"/>
  <c r="W83" i="1"/>
  <c r="V83" i="1"/>
  <c r="U83" i="1"/>
  <c r="T83" i="1"/>
  <c r="AC83" i="1"/>
  <c r="AB83" i="1"/>
  <c r="AA83" i="1"/>
  <c r="Z83" i="1"/>
  <c r="Y83" i="1"/>
  <c r="AD83" i="1"/>
  <c r="S83" i="1"/>
  <c r="C450" i="1"/>
  <c r="H443" i="1" l="1"/>
  <c r="J443" i="1" s="1"/>
  <c r="AK443" i="1"/>
  <c r="M445" i="1"/>
  <c r="N444" i="1"/>
  <c r="O444" i="1" s="1"/>
  <c r="P444" i="1" s="1"/>
  <c r="AC84" i="1"/>
  <c r="AD84" i="1"/>
  <c r="AB84" i="1"/>
  <c r="AA84" i="1"/>
  <c r="Z84" i="1"/>
  <c r="Y84" i="1"/>
  <c r="X84" i="1"/>
  <c r="W84" i="1"/>
  <c r="V84" i="1"/>
  <c r="U84" i="1"/>
  <c r="T84" i="1"/>
  <c r="S84" i="1"/>
  <c r="AJ85" i="1"/>
  <c r="AI85" i="1"/>
  <c r="AH85" i="1"/>
  <c r="AK85" i="1"/>
  <c r="R85" i="1"/>
  <c r="AG85" i="1"/>
  <c r="C451" i="1"/>
  <c r="H444" i="1" l="1"/>
  <c r="J444" i="1" s="1"/>
  <c r="AK444" i="1"/>
  <c r="M446" i="1"/>
  <c r="N445" i="1"/>
  <c r="O445" i="1" s="1"/>
  <c r="P445" i="1" s="1"/>
  <c r="AD85" i="1"/>
  <c r="AC85" i="1"/>
  <c r="AB85" i="1"/>
  <c r="AA85" i="1"/>
  <c r="Z85" i="1"/>
  <c r="Y85" i="1"/>
  <c r="X85" i="1"/>
  <c r="W85" i="1"/>
  <c r="U85" i="1"/>
  <c r="V85" i="1"/>
  <c r="S85" i="1"/>
  <c r="T85" i="1"/>
  <c r="AI86" i="1"/>
  <c r="AH86" i="1"/>
  <c r="AK86" i="1"/>
  <c r="AJ86" i="1"/>
  <c r="R86" i="1"/>
  <c r="AG86" i="1"/>
  <c r="C452" i="1"/>
  <c r="H445" i="1" l="1"/>
  <c r="J445" i="1" s="1"/>
  <c r="AK445" i="1"/>
  <c r="M447" i="1"/>
  <c r="N446" i="1"/>
  <c r="O446" i="1" s="1"/>
  <c r="P446" i="1" s="1"/>
  <c r="AI87" i="1"/>
  <c r="AK87" i="1"/>
  <c r="AH87" i="1"/>
  <c r="AJ87" i="1"/>
  <c r="R87" i="1"/>
  <c r="AG87" i="1"/>
  <c r="W86" i="1"/>
  <c r="AC86" i="1"/>
  <c r="AB86" i="1"/>
  <c r="Y86" i="1"/>
  <c r="X86" i="1"/>
  <c r="V86" i="1"/>
  <c r="U86" i="1"/>
  <c r="AD86" i="1"/>
  <c r="AA86" i="1"/>
  <c r="Z86" i="1"/>
  <c r="S86" i="1"/>
  <c r="T86" i="1"/>
  <c r="C453" i="1"/>
  <c r="H446" i="1" l="1"/>
  <c r="J446" i="1" s="1"/>
  <c r="AK446" i="1"/>
  <c r="M448" i="1"/>
  <c r="N447" i="1"/>
  <c r="O447" i="1" s="1"/>
  <c r="P447" i="1" s="1"/>
  <c r="AB87" i="1"/>
  <c r="Y87" i="1"/>
  <c r="X87" i="1"/>
  <c r="W87" i="1"/>
  <c r="V87" i="1"/>
  <c r="U87" i="1"/>
  <c r="AD87" i="1"/>
  <c r="AC87" i="1"/>
  <c r="S87" i="1"/>
  <c r="AA87" i="1"/>
  <c r="Z87" i="1"/>
  <c r="T87" i="1"/>
  <c r="AI88" i="1"/>
  <c r="AK88" i="1"/>
  <c r="AJ88" i="1"/>
  <c r="R88" i="1"/>
  <c r="AH88" i="1"/>
  <c r="AG88" i="1"/>
  <c r="C454" i="1"/>
  <c r="H447" i="1" l="1"/>
  <c r="J447" i="1" s="1"/>
  <c r="AK447" i="1"/>
  <c r="M449" i="1"/>
  <c r="N448" i="1"/>
  <c r="O448" i="1" s="1"/>
  <c r="P448" i="1" s="1"/>
  <c r="AK89" i="1"/>
  <c r="AI89" i="1"/>
  <c r="AJ89" i="1"/>
  <c r="AH89" i="1"/>
  <c r="R89" i="1"/>
  <c r="AG89" i="1"/>
  <c r="AD88" i="1"/>
  <c r="AC88" i="1"/>
  <c r="AB88" i="1"/>
  <c r="AA88" i="1"/>
  <c r="Z88" i="1"/>
  <c r="Y88" i="1"/>
  <c r="X88" i="1"/>
  <c r="W88" i="1"/>
  <c r="V88" i="1"/>
  <c r="U88" i="1"/>
  <c r="S88" i="1"/>
  <c r="T88" i="1"/>
  <c r="C455" i="1"/>
  <c r="H448" i="1" l="1"/>
  <c r="J448" i="1" s="1"/>
  <c r="AK448" i="1"/>
  <c r="M450" i="1"/>
  <c r="N449" i="1"/>
  <c r="O449" i="1" s="1"/>
  <c r="P449" i="1" s="1"/>
  <c r="V89" i="1"/>
  <c r="U89" i="1"/>
  <c r="AD89" i="1"/>
  <c r="AC89" i="1"/>
  <c r="AB89" i="1"/>
  <c r="AA89" i="1"/>
  <c r="Z89" i="1"/>
  <c r="X89" i="1"/>
  <c r="W89" i="1"/>
  <c r="S89" i="1"/>
  <c r="Y89" i="1"/>
  <c r="T89" i="1"/>
  <c r="AJ90" i="1"/>
  <c r="AK90" i="1"/>
  <c r="AI90" i="1"/>
  <c r="AH90" i="1"/>
  <c r="R90" i="1"/>
  <c r="AG90" i="1"/>
  <c r="C456" i="1"/>
  <c r="H449" i="1" l="1"/>
  <c r="J449" i="1" s="1"/>
  <c r="AK449" i="1"/>
  <c r="M451" i="1"/>
  <c r="N450" i="1"/>
  <c r="O450" i="1" s="1"/>
  <c r="P450" i="1" s="1"/>
  <c r="AK91" i="1"/>
  <c r="AI91" i="1"/>
  <c r="AJ91" i="1"/>
  <c r="AH91" i="1"/>
  <c r="R91" i="1"/>
  <c r="AG91" i="1"/>
  <c r="AD90" i="1"/>
  <c r="AB90" i="1"/>
  <c r="AA90" i="1"/>
  <c r="Z90" i="1"/>
  <c r="Y90" i="1"/>
  <c r="W90" i="1"/>
  <c r="U90" i="1"/>
  <c r="AC90" i="1"/>
  <c r="X90" i="1"/>
  <c r="V90" i="1"/>
  <c r="S90" i="1"/>
  <c r="T90" i="1"/>
  <c r="C457" i="1"/>
  <c r="H450" i="1" l="1"/>
  <c r="J450" i="1" s="1"/>
  <c r="AK450" i="1"/>
  <c r="M452" i="1"/>
  <c r="N451" i="1"/>
  <c r="O451" i="1" s="1"/>
  <c r="P451" i="1" s="1"/>
  <c r="AD91" i="1"/>
  <c r="AB91" i="1"/>
  <c r="X91" i="1"/>
  <c r="V91" i="1"/>
  <c r="S91" i="1"/>
  <c r="AC91" i="1"/>
  <c r="AA91" i="1"/>
  <c r="Z91" i="1"/>
  <c r="Y91" i="1"/>
  <c r="W91" i="1"/>
  <c r="U91" i="1"/>
  <c r="T91" i="1"/>
  <c r="AJ92" i="1"/>
  <c r="AH92" i="1"/>
  <c r="R92" i="1"/>
  <c r="AK92" i="1"/>
  <c r="AI92" i="1"/>
  <c r="AG92" i="1"/>
  <c r="C458" i="1"/>
  <c r="H451" i="1" l="1"/>
  <c r="J451" i="1" s="1"/>
  <c r="AK451" i="1"/>
  <c r="M453" i="1"/>
  <c r="N452" i="1"/>
  <c r="O452" i="1" s="1"/>
  <c r="P452" i="1" s="1"/>
  <c r="AJ93" i="1"/>
  <c r="AI93" i="1"/>
  <c r="AH93" i="1"/>
  <c r="R93" i="1"/>
  <c r="AK93" i="1"/>
  <c r="AG93" i="1"/>
  <c r="U92" i="1"/>
  <c r="AD92" i="1"/>
  <c r="AC92" i="1"/>
  <c r="AB92" i="1"/>
  <c r="AA92" i="1"/>
  <c r="Z92" i="1"/>
  <c r="Y92" i="1"/>
  <c r="X92" i="1"/>
  <c r="W92" i="1"/>
  <c r="S92" i="1"/>
  <c r="V92" i="1"/>
  <c r="T92" i="1"/>
  <c r="C459" i="1"/>
  <c r="H452" i="1" l="1"/>
  <c r="J452" i="1" s="1"/>
  <c r="AK452" i="1"/>
  <c r="M454" i="1"/>
  <c r="N453" i="1"/>
  <c r="O453" i="1" s="1"/>
  <c r="P453" i="1" s="1"/>
  <c r="AD93" i="1"/>
  <c r="AC93" i="1"/>
  <c r="AB93" i="1"/>
  <c r="Z93" i="1"/>
  <c r="V93" i="1"/>
  <c r="U93" i="1"/>
  <c r="S93" i="1"/>
  <c r="Y93" i="1"/>
  <c r="X93" i="1"/>
  <c r="W93" i="1"/>
  <c r="AA93" i="1"/>
  <c r="T93" i="1"/>
  <c r="AI94" i="1"/>
  <c r="AK94" i="1"/>
  <c r="AH94" i="1"/>
  <c r="R94" i="1"/>
  <c r="AJ94" i="1"/>
  <c r="AG94" i="1"/>
  <c r="C460" i="1"/>
  <c r="H453" i="1" l="1"/>
  <c r="J453" i="1" s="1"/>
  <c r="AK453" i="1"/>
  <c r="M455" i="1"/>
  <c r="N454" i="1"/>
  <c r="O454" i="1" s="1"/>
  <c r="P454" i="1" s="1"/>
  <c r="AD94" i="1"/>
  <c r="U94" i="1"/>
  <c r="AC94" i="1"/>
  <c r="AB94" i="1"/>
  <c r="AA94" i="1"/>
  <c r="Z94" i="1"/>
  <c r="Y94" i="1"/>
  <c r="X94" i="1"/>
  <c r="W94" i="1"/>
  <c r="V94" i="1"/>
  <c r="S94" i="1"/>
  <c r="T94" i="1"/>
  <c r="AK95" i="1"/>
  <c r="AH95" i="1"/>
  <c r="AJ95" i="1"/>
  <c r="AI95" i="1"/>
  <c r="R95" i="1"/>
  <c r="AG95" i="1"/>
  <c r="C461" i="1"/>
  <c r="H454" i="1" l="1"/>
  <c r="J454" i="1" s="1"/>
  <c r="AK454" i="1"/>
  <c r="M456" i="1"/>
  <c r="N455" i="1"/>
  <c r="O455" i="1" s="1"/>
  <c r="P455" i="1" s="1"/>
  <c r="AD95" i="1"/>
  <c r="AC95" i="1"/>
  <c r="AB95" i="1"/>
  <c r="S95" i="1"/>
  <c r="AA95" i="1"/>
  <c r="Z95" i="1"/>
  <c r="Y95" i="1"/>
  <c r="X95" i="1"/>
  <c r="W95" i="1"/>
  <c r="V95" i="1"/>
  <c r="U95" i="1"/>
  <c r="T95" i="1"/>
  <c r="AK96" i="1"/>
  <c r="AJ96" i="1"/>
  <c r="AI96" i="1"/>
  <c r="AH96" i="1"/>
  <c r="R96" i="1"/>
  <c r="AG96" i="1"/>
  <c r="C462" i="1"/>
  <c r="H455" i="1" l="1"/>
  <c r="J455" i="1" s="1"/>
  <c r="AK455" i="1"/>
  <c r="M457" i="1"/>
  <c r="N456" i="1"/>
  <c r="O456" i="1" s="1"/>
  <c r="P456" i="1" s="1"/>
  <c r="AD96" i="1"/>
  <c r="AC96" i="1"/>
  <c r="AB96" i="1"/>
  <c r="AA96" i="1"/>
  <c r="Z96" i="1"/>
  <c r="Y96" i="1"/>
  <c r="X96" i="1"/>
  <c r="W96" i="1"/>
  <c r="V96" i="1"/>
  <c r="U96" i="1"/>
  <c r="S96" i="1"/>
  <c r="T96" i="1"/>
  <c r="AK97" i="1"/>
  <c r="AJ97" i="1"/>
  <c r="AI97" i="1"/>
  <c r="AH97" i="1"/>
  <c r="R97" i="1"/>
  <c r="AG97" i="1"/>
  <c r="C463" i="1"/>
  <c r="H456" i="1" l="1"/>
  <c r="J456" i="1" s="1"/>
  <c r="AK456" i="1"/>
  <c r="M458" i="1"/>
  <c r="N457" i="1"/>
  <c r="O457" i="1" s="1"/>
  <c r="P457" i="1" s="1"/>
  <c r="AK98" i="1"/>
  <c r="AJ98" i="1"/>
  <c r="AI98" i="1"/>
  <c r="AH98" i="1"/>
  <c r="R98" i="1"/>
  <c r="AG98" i="1"/>
  <c r="AD97" i="1"/>
  <c r="AC97" i="1"/>
  <c r="AB97" i="1"/>
  <c r="AA97" i="1"/>
  <c r="Z97" i="1"/>
  <c r="Y97" i="1"/>
  <c r="X97" i="1"/>
  <c r="W97" i="1"/>
  <c r="U97" i="1"/>
  <c r="S97" i="1"/>
  <c r="V97" i="1"/>
  <c r="T97" i="1"/>
  <c r="C464" i="1"/>
  <c r="H457" i="1" l="1"/>
  <c r="J457" i="1" s="1"/>
  <c r="AK457" i="1"/>
  <c r="M459" i="1"/>
  <c r="N458" i="1"/>
  <c r="O458" i="1" s="1"/>
  <c r="P458" i="1" s="1"/>
  <c r="AD98" i="1"/>
  <c r="AA98" i="1"/>
  <c r="X98" i="1"/>
  <c r="U98" i="1"/>
  <c r="AC98" i="1"/>
  <c r="Z98" i="1"/>
  <c r="Y98" i="1"/>
  <c r="W98" i="1"/>
  <c r="V98" i="1"/>
  <c r="S98" i="1"/>
  <c r="AB98" i="1"/>
  <c r="T98" i="1"/>
  <c r="AK99" i="1"/>
  <c r="AJ99" i="1"/>
  <c r="AH99" i="1"/>
  <c r="R99" i="1"/>
  <c r="AI99" i="1"/>
  <c r="AG99" i="1"/>
  <c r="C465" i="1"/>
  <c r="H458" i="1" l="1"/>
  <c r="J458" i="1" s="1"/>
  <c r="AK458" i="1"/>
  <c r="M460" i="1"/>
  <c r="N459" i="1"/>
  <c r="O459" i="1" s="1"/>
  <c r="P459" i="1" s="1"/>
  <c r="AJ100" i="1"/>
  <c r="AH100" i="1"/>
  <c r="R100" i="1"/>
  <c r="AK100" i="1"/>
  <c r="AI100" i="1"/>
  <c r="AG100" i="1"/>
  <c r="AD99" i="1"/>
  <c r="AC99" i="1"/>
  <c r="AA99" i="1"/>
  <c r="Z99" i="1"/>
  <c r="Y99" i="1"/>
  <c r="X99" i="1"/>
  <c r="V99" i="1"/>
  <c r="W99" i="1"/>
  <c r="U99" i="1"/>
  <c r="AB99" i="1"/>
  <c r="S99" i="1"/>
  <c r="T99" i="1"/>
  <c r="C466" i="1"/>
  <c r="H459" i="1" l="1"/>
  <c r="J459" i="1" s="1"/>
  <c r="AK459" i="1"/>
  <c r="M461" i="1"/>
  <c r="N460" i="1"/>
  <c r="O460" i="1" s="1"/>
  <c r="P460" i="1" s="1"/>
  <c r="AI101" i="1"/>
  <c r="AJ101" i="1"/>
  <c r="AH101" i="1"/>
  <c r="AK101" i="1"/>
  <c r="R101" i="1"/>
  <c r="AG101" i="1"/>
  <c r="AC100" i="1"/>
  <c r="AB100" i="1"/>
  <c r="AA100" i="1"/>
  <c r="Z100" i="1"/>
  <c r="Y100" i="1"/>
  <c r="X100" i="1"/>
  <c r="W100" i="1"/>
  <c r="V100" i="1"/>
  <c r="S100" i="1"/>
  <c r="AD100" i="1"/>
  <c r="U100" i="1"/>
  <c r="T100" i="1"/>
  <c r="C467" i="1"/>
  <c r="M462" i="1" l="1"/>
  <c r="N461" i="1"/>
  <c r="O461" i="1" s="1"/>
  <c r="P461" i="1" s="1"/>
  <c r="H460" i="1"/>
  <c r="J460" i="1" s="1"/>
  <c r="AK460" i="1"/>
  <c r="S101" i="1"/>
  <c r="AD101" i="1"/>
  <c r="AC101" i="1"/>
  <c r="AB101" i="1"/>
  <c r="AA101" i="1"/>
  <c r="Z101" i="1"/>
  <c r="Y101" i="1"/>
  <c r="X101" i="1"/>
  <c r="W101" i="1"/>
  <c r="V101" i="1"/>
  <c r="U101" i="1"/>
  <c r="T101" i="1"/>
  <c r="AI102" i="1"/>
  <c r="AK102" i="1"/>
  <c r="AH102" i="1"/>
  <c r="R102" i="1"/>
  <c r="AJ102" i="1"/>
  <c r="AG102" i="1"/>
  <c r="C468" i="1"/>
  <c r="H461" i="1" l="1"/>
  <c r="J461" i="1" s="1"/>
  <c r="AK461" i="1"/>
  <c r="M463" i="1"/>
  <c r="N462" i="1"/>
  <c r="O462" i="1" s="1"/>
  <c r="P462" i="1" s="1"/>
  <c r="AI103" i="1"/>
  <c r="AK103" i="1"/>
  <c r="AJ103" i="1"/>
  <c r="AH103" i="1"/>
  <c r="R103" i="1"/>
  <c r="AG103" i="1"/>
  <c r="AD102" i="1"/>
  <c r="S102" i="1"/>
  <c r="AC102" i="1"/>
  <c r="AB102" i="1"/>
  <c r="AA102" i="1"/>
  <c r="Z102" i="1"/>
  <c r="X102" i="1"/>
  <c r="W102" i="1"/>
  <c r="V102" i="1"/>
  <c r="Y102" i="1"/>
  <c r="U102" i="1"/>
  <c r="T102" i="1"/>
  <c r="C469" i="1"/>
  <c r="H462" i="1" l="1"/>
  <c r="J462" i="1" s="1"/>
  <c r="AK462" i="1"/>
  <c r="M464" i="1"/>
  <c r="N463" i="1"/>
  <c r="O463" i="1" s="1"/>
  <c r="P463" i="1" s="1"/>
  <c r="AB103" i="1"/>
  <c r="AA103" i="1"/>
  <c r="Z103" i="1"/>
  <c r="Y103" i="1"/>
  <c r="X103" i="1"/>
  <c r="W103" i="1"/>
  <c r="V103" i="1"/>
  <c r="U103" i="1"/>
  <c r="S103" i="1"/>
  <c r="AD103" i="1"/>
  <c r="AC103" i="1"/>
  <c r="T103" i="1"/>
  <c r="AI104" i="1"/>
  <c r="AH104" i="1"/>
  <c r="AK104" i="1"/>
  <c r="AJ104" i="1"/>
  <c r="R104" i="1"/>
  <c r="AG104" i="1"/>
  <c r="C470" i="1"/>
  <c r="H463" i="1" l="1"/>
  <c r="J463" i="1" s="1"/>
  <c r="AK463" i="1"/>
  <c r="M465" i="1"/>
  <c r="N464" i="1"/>
  <c r="O464" i="1" s="1"/>
  <c r="P464" i="1" s="1"/>
  <c r="S104" i="1"/>
  <c r="AD104" i="1"/>
  <c r="AC104" i="1"/>
  <c r="AB104" i="1"/>
  <c r="AA104" i="1"/>
  <c r="Z104" i="1"/>
  <c r="Y104" i="1"/>
  <c r="X104" i="1"/>
  <c r="W104" i="1"/>
  <c r="V104" i="1"/>
  <c r="U104" i="1"/>
  <c r="T104" i="1"/>
  <c r="AI105" i="1"/>
  <c r="AH105" i="1"/>
  <c r="AK105" i="1"/>
  <c r="AJ105" i="1"/>
  <c r="R105" i="1"/>
  <c r="AG105" i="1"/>
  <c r="C471" i="1"/>
  <c r="H464" i="1" l="1"/>
  <c r="J464" i="1" s="1"/>
  <c r="AK464" i="1"/>
  <c r="M466" i="1"/>
  <c r="N465" i="1"/>
  <c r="O465" i="1" s="1"/>
  <c r="P465" i="1" s="1"/>
  <c r="S105" i="1"/>
  <c r="AD105" i="1"/>
  <c r="AC105" i="1"/>
  <c r="AB105" i="1"/>
  <c r="AA105" i="1"/>
  <c r="Z105" i="1"/>
  <c r="Y105" i="1"/>
  <c r="X105" i="1"/>
  <c r="W105" i="1"/>
  <c r="V105" i="1"/>
  <c r="U105" i="1"/>
  <c r="T105" i="1"/>
  <c r="AI106" i="1"/>
  <c r="AH106" i="1"/>
  <c r="AK106" i="1"/>
  <c r="AJ106" i="1"/>
  <c r="R106" i="1"/>
  <c r="AG106" i="1"/>
  <c r="C472" i="1"/>
  <c r="H465" i="1" l="1"/>
  <c r="J465" i="1" s="1"/>
  <c r="AK465" i="1"/>
  <c r="M467" i="1"/>
  <c r="N466" i="1"/>
  <c r="O466" i="1" s="1"/>
  <c r="P466" i="1" s="1"/>
  <c r="AA106" i="1"/>
  <c r="Y106" i="1"/>
  <c r="X106" i="1"/>
  <c r="W106" i="1"/>
  <c r="S106" i="1"/>
  <c r="AD106" i="1"/>
  <c r="Z106" i="1"/>
  <c r="V106" i="1"/>
  <c r="U106" i="1"/>
  <c r="AB106" i="1"/>
  <c r="AC106" i="1"/>
  <c r="T106" i="1"/>
  <c r="AH107" i="1"/>
  <c r="R107" i="1"/>
  <c r="AI107" i="1"/>
  <c r="AJ107" i="1"/>
  <c r="AK107" i="1"/>
  <c r="AG107" i="1"/>
  <c r="C473" i="1"/>
  <c r="H466" i="1" l="1"/>
  <c r="J466" i="1" s="1"/>
  <c r="AK466" i="1"/>
  <c r="M468" i="1"/>
  <c r="N467" i="1"/>
  <c r="O467" i="1" s="1"/>
  <c r="P467" i="1" s="1"/>
  <c r="S107" i="1"/>
  <c r="AD107" i="1"/>
  <c r="AC107" i="1"/>
  <c r="AB107" i="1"/>
  <c r="AA107" i="1"/>
  <c r="Z107" i="1"/>
  <c r="Y107" i="1"/>
  <c r="X107" i="1"/>
  <c r="W107" i="1"/>
  <c r="V107" i="1"/>
  <c r="U107" i="1"/>
  <c r="T107" i="1"/>
  <c r="AI108" i="1"/>
  <c r="AH108" i="1"/>
  <c r="AK108" i="1"/>
  <c r="AJ108" i="1"/>
  <c r="R108" i="1"/>
  <c r="AG108" i="1"/>
  <c r="C474" i="1"/>
  <c r="H467" i="1" l="1"/>
  <c r="J467" i="1" s="1"/>
  <c r="AK467" i="1"/>
  <c r="M469" i="1"/>
  <c r="N468" i="1"/>
  <c r="O468" i="1" s="1"/>
  <c r="P468" i="1" s="1"/>
  <c r="AI109" i="1"/>
  <c r="AH109" i="1"/>
  <c r="AK109" i="1"/>
  <c r="AJ109" i="1"/>
  <c r="R109" i="1"/>
  <c r="AG109" i="1"/>
  <c r="AA108" i="1"/>
  <c r="U108" i="1"/>
  <c r="S108" i="1"/>
  <c r="AD108" i="1"/>
  <c r="AC108" i="1"/>
  <c r="AB108" i="1"/>
  <c r="Z108" i="1"/>
  <c r="Y108" i="1"/>
  <c r="X108" i="1"/>
  <c r="W108" i="1"/>
  <c r="V108" i="1"/>
  <c r="T108" i="1"/>
  <c r="C475" i="1"/>
  <c r="H468" i="1" l="1"/>
  <c r="J468" i="1" s="1"/>
  <c r="AK468" i="1"/>
  <c r="M470" i="1"/>
  <c r="N469" i="1"/>
  <c r="O469" i="1" s="1"/>
  <c r="P469" i="1" s="1"/>
  <c r="AB109" i="1"/>
  <c r="AA109" i="1"/>
  <c r="Z109" i="1"/>
  <c r="S109" i="1"/>
  <c r="Y109" i="1"/>
  <c r="X109" i="1"/>
  <c r="W109" i="1"/>
  <c r="V109" i="1"/>
  <c r="U109" i="1"/>
  <c r="AD109" i="1"/>
  <c r="AC109" i="1"/>
  <c r="T109" i="1"/>
  <c r="AI110" i="1"/>
  <c r="AH110" i="1"/>
  <c r="AK110" i="1"/>
  <c r="AJ110" i="1"/>
  <c r="R110" i="1"/>
  <c r="AG110" i="1"/>
  <c r="C476" i="1"/>
  <c r="H469" i="1" l="1"/>
  <c r="J469" i="1" s="1"/>
  <c r="AK469" i="1"/>
  <c r="M471" i="1"/>
  <c r="N470" i="1"/>
  <c r="O470" i="1" s="1"/>
  <c r="P470" i="1" s="1"/>
  <c r="S110" i="1"/>
  <c r="AD110" i="1"/>
  <c r="AC110" i="1"/>
  <c r="AB110" i="1"/>
  <c r="AA110" i="1"/>
  <c r="Z110" i="1"/>
  <c r="Y110" i="1"/>
  <c r="X110" i="1"/>
  <c r="W110" i="1"/>
  <c r="V110" i="1"/>
  <c r="U110" i="1"/>
  <c r="T110" i="1"/>
  <c r="AI111" i="1"/>
  <c r="AH111" i="1"/>
  <c r="AK111" i="1"/>
  <c r="AJ111" i="1"/>
  <c r="R111" i="1"/>
  <c r="AG111" i="1"/>
  <c r="C477" i="1"/>
  <c r="H470" i="1" l="1"/>
  <c r="J470" i="1" s="1"/>
  <c r="AK470" i="1"/>
  <c r="M472" i="1"/>
  <c r="N471" i="1"/>
  <c r="O471" i="1" s="1"/>
  <c r="P471" i="1" s="1"/>
  <c r="AI112" i="1"/>
  <c r="AH112" i="1"/>
  <c r="AK112" i="1"/>
  <c r="AJ112" i="1"/>
  <c r="R112" i="1"/>
  <c r="AG112" i="1"/>
  <c r="Z111" i="1"/>
  <c r="S111" i="1"/>
  <c r="AD111" i="1"/>
  <c r="AC111" i="1"/>
  <c r="AB111" i="1"/>
  <c r="AA111" i="1"/>
  <c r="Y111" i="1"/>
  <c r="X111" i="1"/>
  <c r="W111" i="1"/>
  <c r="V111" i="1"/>
  <c r="U111" i="1"/>
  <c r="T111" i="1"/>
  <c r="C478" i="1"/>
  <c r="M473" i="1" l="1"/>
  <c r="N472" i="1"/>
  <c r="O472" i="1" s="1"/>
  <c r="P472" i="1" s="1"/>
  <c r="H471" i="1"/>
  <c r="J471" i="1" s="1"/>
  <c r="AK471" i="1"/>
  <c r="AC112" i="1"/>
  <c r="AB112" i="1"/>
  <c r="AA112" i="1"/>
  <c r="Z112" i="1"/>
  <c r="Y112" i="1"/>
  <c r="X112" i="1"/>
  <c r="W112" i="1"/>
  <c r="V112" i="1"/>
  <c r="U112" i="1"/>
  <c r="AD112" i="1"/>
  <c r="S112" i="1"/>
  <c r="T112" i="1"/>
  <c r="AH113" i="1"/>
  <c r="AK113" i="1"/>
  <c r="AJ113" i="1"/>
  <c r="AI113" i="1"/>
  <c r="R113" i="1"/>
  <c r="AG113" i="1"/>
  <c r="C479" i="1"/>
  <c r="H472" i="1" l="1"/>
  <c r="J472" i="1" s="1"/>
  <c r="AK472" i="1"/>
  <c r="M474" i="1"/>
  <c r="N473" i="1"/>
  <c r="O473" i="1" s="1"/>
  <c r="P473" i="1" s="1"/>
  <c r="AK114" i="1"/>
  <c r="AJ114" i="1"/>
  <c r="AI114" i="1"/>
  <c r="AH114" i="1"/>
  <c r="R114" i="1"/>
  <c r="AG114" i="1"/>
  <c r="AD113" i="1"/>
  <c r="S113" i="1"/>
  <c r="AC113" i="1"/>
  <c r="AB113" i="1"/>
  <c r="AA113" i="1"/>
  <c r="Z113" i="1"/>
  <c r="Y113" i="1"/>
  <c r="X113" i="1"/>
  <c r="W113" i="1"/>
  <c r="V113" i="1"/>
  <c r="U113" i="1"/>
  <c r="T113" i="1"/>
  <c r="C480" i="1"/>
  <c r="H473" i="1" l="1"/>
  <c r="J473" i="1" s="1"/>
  <c r="AK473" i="1"/>
  <c r="M475" i="1"/>
  <c r="N474" i="1"/>
  <c r="O474" i="1" s="1"/>
  <c r="P474" i="1" s="1"/>
  <c r="X114" i="1"/>
  <c r="W114" i="1"/>
  <c r="AA114" i="1"/>
  <c r="AD114" i="1"/>
  <c r="AC114" i="1"/>
  <c r="AB114" i="1"/>
  <c r="Z114" i="1"/>
  <c r="S114" i="1"/>
  <c r="Y114" i="1"/>
  <c r="V114" i="1"/>
  <c r="T114" i="1"/>
  <c r="U114" i="1"/>
  <c r="AK115" i="1"/>
  <c r="AJ115" i="1"/>
  <c r="AI115" i="1"/>
  <c r="AH115" i="1"/>
  <c r="R115" i="1"/>
  <c r="AG115" i="1"/>
  <c r="C481" i="1"/>
  <c r="H474" i="1" l="1"/>
  <c r="J474" i="1" s="1"/>
  <c r="AK474" i="1"/>
  <c r="M476" i="1"/>
  <c r="N475" i="1"/>
  <c r="O475" i="1" s="1"/>
  <c r="P475" i="1" s="1"/>
  <c r="AK116" i="1"/>
  <c r="AJ116" i="1"/>
  <c r="AI116" i="1"/>
  <c r="AH116" i="1"/>
  <c r="R116" i="1"/>
  <c r="AG116" i="1"/>
  <c r="AD115" i="1"/>
  <c r="AC115" i="1"/>
  <c r="AB115" i="1"/>
  <c r="AA115" i="1"/>
  <c r="Z115" i="1"/>
  <c r="Y115" i="1"/>
  <c r="X115" i="1"/>
  <c r="W115" i="1"/>
  <c r="V115" i="1"/>
  <c r="T115" i="1"/>
  <c r="S115" i="1"/>
  <c r="U115" i="1"/>
  <c r="C482" i="1"/>
  <c r="H475" i="1" l="1"/>
  <c r="J475" i="1" s="1"/>
  <c r="AK475" i="1"/>
  <c r="M477" i="1"/>
  <c r="N476" i="1"/>
  <c r="O476" i="1" s="1"/>
  <c r="P476" i="1" s="1"/>
  <c r="T116" i="1"/>
  <c r="S116" i="1"/>
  <c r="AD116" i="1"/>
  <c r="AC116" i="1"/>
  <c r="AB116" i="1"/>
  <c r="AA116" i="1"/>
  <c r="Z116" i="1"/>
  <c r="Y116" i="1"/>
  <c r="X116" i="1"/>
  <c r="W116" i="1"/>
  <c r="V116" i="1"/>
  <c r="U116" i="1"/>
  <c r="AJ117" i="1"/>
  <c r="AI117" i="1"/>
  <c r="AH117" i="1"/>
  <c r="AK117" i="1"/>
  <c r="R117" i="1"/>
  <c r="AG117" i="1"/>
  <c r="C483" i="1"/>
  <c r="H476" i="1" l="1"/>
  <c r="J476" i="1" s="1"/>
  <c r="AK476" i="1"/>
  <c r="M478" i="1"/>
  <c r="N477" i="1"/>
  <c r="O477" i="1" s="1"/>
  <c r="P477" i="1" s="1"/>
  <c r="AI118" i="1"/>
  <c r="AH118" i="1"/>
  <c r="AK118" i="1"/>
  <c r="AJ118" i="1"/>
  <c r="R118" i="1"/>
  <c r="AG118" i="1"/>
  <c r="W117" i="1"/>
  <c r="V117" i="1"/>
  <c r="AB117" i="1"/>
  <c r="T117" i="1"/>
  <c r="AD117" i="1"/>
  <c r="AC117" i="1"/>
  <c r="AA117" i="1"/>
  <c r="Z117" i="1"/>
  <c r="Y117" i="1"/>
  <c r="X117" i="1"/>
  <c r="S117" i="1"/>
  <c r="U117" i="1"/>
  <c r="C484" i="1"/>
  <c r="H477" i="1" l="1"/>
  <c r="J477" i="1" s="1"/>
  <c r="AK477" i="1"/>
  <c r="M479" i="1"/>
  <c r="N478" i="1"/>
  <c r="O478" i="1" s="1"/>
  <c r="P478" i="1" s="1"/>
  <c r="AD118" i="1"/>
  <c r="AB118" i="1"/>
  <c r="AA118" i="1"/>
  <c r="Z118" i="1"/>
  <c r="Y118" i="1"/>
  <c r="X118" i="1"/>
  <c r="W118" i="1"/>
  <c r="V118" i="1"/>
  <c r="T118" i="1"/>
  <c r="S118" i="1"/>
  <c r="AC118" i="1"/>
  <c r="U118" i="1"/>
  <c r="AI119" i="1"/>
  <c r="AK119" i="1"/>
  <c r="AJ119" i="1"/>
  <c r="R119" i="1"/>
  <c r="AH119" i="1"/>
  <c r="AG119" i="1"/>
  <c r="C485" i="1"/>
  <c r="H478" i="1" l="1"/>
  <c r="J478" i="1" s="1"/>
  <c r="AK478" i="1"/>
  <c r="M480" i="1"/>
  <c r="N479" i="1"/>
  <c r="O479" i="1" s="1"/>
  <c r="P479" i="1" s="1"/>
  <c r="AI120" i="1"/>
  <c r="AK120" i="1"/>
  <c r="AH120" i="1"/>
  <c r="AJ120" i="1"/>
  <c r="R120" i="1"/>
  <c r="AG120" i="1"/>
  <c r="X119" i="1"/>
  <c r="W119" i="1"/>
  <c r="V119" i="1"/>
  <c r="T119" i="1"/>
  <c r="AD119" i="1"/>
  <c r="AC119" i="1"/>
  <c r="AB119" i="1"/>
  <c r="AA119" i="1"/>
  <c r="Z119" i="1"/>
  <c r="Y119" i="1"/>
  <c r="S119" i="1"/>
  <c r="U119" i="1"/>
  <c r="C486" i="1"/>
  <c r="H479" i="1" l="1"/>
  <c r="J479" i="1" s="1"/>
  <c r="AK479" i="1"/>
  <c r="M481" i="1"/>
  <c r="N480" i="1"/>
  <c r="O480" i="1" s="1"/>
  <c r="P480" i="1" s="1"/>
  <c r="V120" i="1"/>
  <c r="AC120" i="1"/>
  <c r="W120" i="1"/>
  <c r="AD120" i="1"/>
  <c r="AB120" i="1"/>
  <c r="X120" i="1"/>
  <c r="T120" i="1"/>
  <c r="S120" i="1"/>
  <c r="AA120" i="1"/>
  <c r="Z120" i="1"/>
  <c r="Y120" i="1"/>
  <c r="U120" i="1"/>
  <c r="AK121" i="1"/>
  <c r="AI121" i="1"/>
  <c r="AJ121" i="1"/>
  <c r="AH121" i="1"/>
  <c r="R121" i="1"/>
  <c r="AG121" i="1"/>
  <c r="C487" i="1"/>
  <c r="H480" i="1" l="1"/>
  <c r="J480" i="1" s="1"/>
  <c r="AK480" i="1"/>
  <c r="M482" i="1"/>
  <c r="N481" i="1"/>
  <c r="O481" i="1" s="1"/>
  <c r="P481" i="1" s="1"/>
  <c r="AK122" i="1"/>
  <c r="AJ122" i="1"/>
  <c r="AI122" i="1"/>
  <c r="AH122" i="1"/>
  <c r="R122" i="1"/>
  <c r="AG122" i="1"/>
  <c r="AD121" i="1"/>
  <c r="AC121" i="1"/>
  <c r="AB121" i="1"/>
  <c r="AA121" i="1"/>
  <c r="Z121" i="1"/>
  <c r="Y121" i="1"/>
  <c r="X121" i="1"/>
  <c r="W121" i="1"/>
  <c r="V121" i="1"/>
  <c r="T121" i="1"/>
  <c r="S121" i="1"/>
  <c r="U121" i="1"/>
  <c r="C488" i="1"/>
  <c r="H481" i="1" l="1"/>
  <c r="J481" i="1" s="1"/>
  <c r="AK481" i="1"/>
  <c r="M483" i="1"/>
  <c r="N482" i="1"/>
  <c r="O482" i="1" s="1"/>
  <c r="P482" i="1" s="1"/>
  <c r="AA122" i="1"/>
  <c r="Z122" i="1"/>
  <c r="Y122" i="1"/>
  <c r="X122" i="1"/>
  <c r="W122" i="1"/>
  <c r="V122" i="1"/>
  <c r="T122" i="1"/>
  <c r="S122" i="1"/>
  <c r="AD122" i="1"/>
  <c r="AC122" i="1"/>
  <c r="AB122" i="1"/>
  <c r="U122" i="1"/>
  <c r="AK123" i="1"/>
  <c r="AJ123" i="1"/>
  <c r="AI123" i="1"/>
  <c r="AH123" i="1"/>
  <c r="R123" i="1"/>
  <c r="AG123" i="1"/>
  <c r="C489" i="1"/>
  <c r="H482" i="1" l="1"/>
  <c r="J482" i="1" s="1"/>
  <c r="AK482" i="1"/>
  <c r="M484" i="1"/>
  <c r="N483" i="1"/>
  <c r="O483" i="1" s="1"/>
  <c r="P483" i="1" s="1"/>
  <c r="AK124" i="1"/>
  <c r="AJ124" i="1"/>
  <c r="AI124" i="1"/>
  <c r="AH124" i="1"/>
  <c r="R124" i="1"/>
  <c r="AG124" i="1"/>
  <c r="T123" i="1"/>
  <c r="AD123" i="1"/>
  <c r="X123" i="1"/>
  <c r="AC123" i="1"/>
  <c r="S123" i="1"/>
  <c r="AB123" i="1"/>
  <c r="AA123" i="1"/>
  <c r="Z123" i="1"/>
  <c r="Y123" i="1"/>
  <c r="W123" i="1"/>
  <c r="V123" i="1"/>
  <c r="U123" i="1"/>
  <c r="C490" i="1"/>
  <c r="H483" i="1" l="1"/>
  <c r="J483" i="1" s="1"/>
  <c r="AK483" i="1"/>
  <c r="M485" i="1"/>
  <c r="N484" i="1"/>
  <c r="O484" i="1" s="1"/>
  <c r="P484" i="1" s="1"/>
  <c r="AD124" i="1"/>
  <c r="AC124" i="1"/>
  <c r="AB124" i="1"/>
  <c r="AA124" i="1"/>
  <c r="Z124" i="1"/>
  <c r="Y124" i="1"/>
  <c r="X124" i="1"/>
  <c r="W124" i="1"/>
  <c r="V124" i="1"/>
  <c r="T124" i="1"/>
  <c r="S124" i="1"/>
  <c r="U124" i="1"/>
  <c r="AK125" i="1"/>
  <c r="AJ125" i="1"/>
  <c r="AI125" i="1"/>
  <c r="AH125" i="1"/>
  <c r="R125" i="1"/>
  <c r="AG125" i="1"/>
  <c r="C491" i="1"/>
  <c r="H484" i="1" l="1"/>
  <c r="J484" i="1" s="1"/>
  <c r="AK484" i="1"/>
  <c r="M486" i="1"/>
  <c r="N485" i="1"/>
  <c r="O485" i="1" s="1"/>
  <c r="P485" i="1" s="1"/>
  <c r="AD125" i="1"/>
  <c r="AC125" i="1"/>
  <c r="AB125" i="1"/>
  <c r="AA125" i="1"/>
  <c r="Z125" i="1"/>
  <c r="Y125" i="1"/>
  <c r="X125" i="1"/>
  <c r="W125" i="1"/>
  <c r="V125" i="1"/>
  <c r="T125" i="1"/>
  <c r="S125" i="1"/>
  <c r="U125" i="1"/>
  <c r="AK126" i="1"/>
  <c r="AJ126" i="1"/>
  <c r="AI126" i="1"/>
  <c r="AH126" i="1"/>
  <c r="R126" i="1"/>
  <c r="AG126" i="1"/>
  <c r="C492" i="1"/>
  <c r="H485" i="1" l="1"/>
  <c r="J485" i="1" s="1"/>
  <c r="AK485" i="1"/>
  <c r="M487" i="1"/>
  <c r="N486" i="1"/>
  <c r="O486" i="1" s="1"/>
  <c r="P486" i="1" s="1"/>
  <c r="AK127" i="1"/>
  <c r="AJ127" i="1"/>
  <c r="AI127" i="1"/>
  <c r="AH127" i="1"/>
  <c r="R127" i="1"/>
  <c r="AG127" i="1"/>
  <c r="T126" i="1"/>
  <c r="AD126" i="1"/>
  <c r="Y126" i="1"/>
  <c r="S126" i="1"/>
  <c r="AC126" i="1"/>
  <c r="AB126" i="1"/>
  <c r="AA126" i="1"/>
  <c r="Z126" i="1"/>
  <c r="X126" i="1"/>
  <c r="W126" i="1"/>
  <c r="V126" i="1"/>
  <c r="U126" i="1"/>
  <c r="C493" i="1"/>
  <c r="H486" i="1" l="1"/>
  <c r="J486" i="1" s="1"/>
  <c r="AK486" i="1"/>
  <c r="M488" i="1"/>
  <c r="N487" i="1"/>
  <c r="O487" i="1" s="1"/>
  <c r="P487" i="1" s="1"/>
  <c r="T127" i="1"/>
  <c r="AD127" i="1"/>
  <c r="AC127" i="1"/>
  <c r="AB127" i="1"/>
  <c r="AA127" i="1"/>
  <c r="Z127" i="1"/>
  <c r="Y127" i="1"/>
  <c r="X127" i="1"/>
  <c r="W127" i="1"/>
  <c r="V127" i="1"/>
  <c r="S127" i="1"/>
  <c r="U127" i="1"/>
  <c r="AK128" i="1"/>
  <c r="AJ128" i="1"/>
  <c r="AI128" i="1"/>
  <c r="AH128" i="1"/>
  <c r="R128" i="1"/>
  <c r="AG128" i="1"/>
  <c r="C494" i="1"/>
  <c r="H487" i="1" l="1"/>
  <c r="J487" i="1" s="1"/>
  <c r="AK487" i="1"/>
  <c r="M489" i="1"/>
  <c r="N488" i="1"/>
  <c r="O488" i="1" s="1"/>
  <c r="P488" i="1" s="1"/>
  <c r="AK129" i="1"/>
  <c r="AJ129" i="1"/>
  <c r="AI129" i="1"/>
  <c r="AH129" i="1"/>
  <c r="R129" i="1"/>
  <c r="AG129" i="1"/>
  <c r="AD128" i="1"/>
  <c r="AC128" i="1"/>
  <c r="AB128" i="1"/>
  <c r="AA128" i="1"/>
  <c r="Z128" i="1"/>
  <c r="Y128" i="1"/>
  <c r="X128" i="1"/>
  <c r="W128" i="1"/>
  <c r="V128" i="1"/>
  <c r="T128" i="1"/>
  <c r="S128" i="1"/>
  <c r="U128" i="1"/>
  <c r="C495" i="1"/>
  <c r="H488" i="1" l="1"/>
  <c r="J488" i="1" s="1"/>
  <c r="AK488" i="1"/>
  <c r="M490" i="1"/>
  <c r="N489" i="1"/>
  <c r="O489" i="1" s="1"/>
  <c r="P489" i="1" s="1"/>
  <c r="AB129" i="1"/>
  <c r="Z129" i="1"/>
  <c r="Y129" i="1"/>
  <c r="X129" i="1"/>
  <c r="W129" i="1"/>
  <c r="V129" i="1"/>
  <c r="T129" i="1"/>
  <c r="AD129" i="1"/>
  <c r="AC129" i="1"/>
  <c r="AA129" i="1"/>
  <c r="S129" i="1"/>
  <c r="U129" i="1"/>
  <c r="AK130" i="1"/>
  <c r="AJ130" i="1"/>
  <c r="AI130" i="1"/>
  <c r="AH130" i="1"/>
  <c r="R130" i="1"/>
  <c r="AG130" i="1"/>
  <c r="C496" i="1"/>
  <c r="H489" i="1" l="1"/>
  <c r="J489" i="1" s="1"/>
  <c r="AK489" i="1"/>
  <c r="M491" i="1"/>
  <c r="N490" i="1"/>
  <c r="O490" i="1" s="1"/>
  <c r="P490" i="1" s="1"/>
  <c r="T130" i="1"/>
  <c r="AD130" i="1"/>
  <c r="AC130" i="1"/>
  <c r="AB130" i="1"/>
  <c r="AA130" i="1"/>
  <c r="Z130" i="1"/>
  <c r="Y130" i="1"/>
  <c r="X130" i="1"/>
  <c r="W130" i="1"/>
  <c r="V130" i="1"/>
  <c r="S130" i="1"/>
  <c r="U130" i="1"/>
  <c r="AK131" i="1"/>
  <c r="AJ131" i="1"/>
  <c r="AI131" i="1"/>
  <c r="AH131" i="1"/>
  <c r="R131" i="1"/>
  <c r="AG131" i="1"/>
  <c r="C497" i="1"/>
  <c r="H490" i="1" l="1"/>
  <c r="J490" i="1" s="1"/>
  <c r="AK490" i="1"/>
  <c r="M492" i="1"/>
  <c r="N491" i="1"/>
  <c r="O491" i="1" s="1"/>
  <c r="P491" i="1" s="1"/>
  <c r="AC131" i="1"/>
  <c r="AB131" i="1"/>
  <c r="AD131" i="1"/>
  <c r="AA131" i="1"/>
  <c r="Z131" i="1"/>
  <c r="Y131" i="1"/>
  <c r="X131" i="1"/>
  <c r="W131" i="1"/>
  <c r="V131" i="1"/>
  <c r="T131" i="1"/>
  <c r="S131" i="1"/>
  <c r="U131" i="1"/>
  <c r="AK132" i="1"/>
  <c r="AJ132" i="1"/>
  <c r="AI132" i="1"/>
  <c r="AH132" i="1"/>
  <c r="R132" i="1"/>
  <c r="AG132" i="1"/>
  <c r="C498" i="1"/>
  <c r="H491" i="1" l="1"/>
  <c r="J491" i="1" s="1"/>
  <c r="AK491" i="1"/>
  <c r="M493" i="1"/>
  <c r="N492" i="1"/>
  <c r="O492" i="1" s="1"/>
  <c r="P492" i="1" s="1"/>
  <c r="AC132" i="1"/>
  <c r="AB132" i="1"/>
  <c r="AA132" i="1"/>
  <c r="Z132" i="1"/>
  <c r="AD132" i="1"/>
  <c r="Y132" i="1"/>
  <c r="X132" i="1"/>
  <c r="W132" i="1"/>
  <c r="V132" i="1"/>
  <c r="T132" i="1"/>
  <c r="S132" i="1"/>
  <c r="U132" i="1"/>
  <c r="AG133" i="1"/>
  <c r="AJ133" i="1"/>
  <c r="AI133" i="1"/>
  <c r="AK133" i="1"/>
  <c r="R133" i="1"/>
  <c r="AH133" i="1"/>
  <c r="C499" i="1"/>
  <c r="H492" i="1" l="1"/>
  <c r="J492" i="1" s="1"/>
  <c r="AK492" i="1"/>
  <c r="M494" i="1"/>
  <c r="N493" i="1"/>
  <c r="O493" i="1" s="1"/>
  <c r="P493" i="1" s="1"/>
  <c r="AG134" i="1"/>
  <c r="AI134" i="1"/>
  <c r="AK134" i="1"/>
  <c r="AJ134" i="1"/>
  <c r="R134" i="1"/>
  <c r="AH134" i="1"/>
  <c r="V133" i="1"/>
  <c r="Y133" i="1"/>
  <c r="X133" i="1"/>
  <c r="W133" i="1"/>
  <c r="T133" i="1"/>
  <c r="AA133" i="1"/>
  <c r="Z133" i="1"/>
  <c r="S133" i="1"/>
  <c r="AD133" i="1"/>
  <c r="AC133" i="1"/>
  <c r="AB133" i="1"/>
  <c r="U133" i="1"/>
  <c r="AK499" i="1"/>
  <c r="H493" i="1" l="1"/>
  <c r="J493" i="1" s="1"/>
  <c r="AK493" i="1"/>
  <c r="M495" i="1"/>
  <c r="N494" i="1"/>
  <c r="O494" i="1" s="1"/>
  <c r="P494" i="1" s="1"/>
  <c r="AB134" i="1"/>
  <c r="AA134" i="1"/>
  <c r="S134" i="1"/>
  <c r="AD134" i="1"/>
  <c r="AC134" i="1"/>
  <c r="Z134" i="1"/>
  <c r="Y134" i="1"/>
  <c r="X134" i="1"/>
  <c r="W134" i="1"/>
  <c r="V134" i="1"/>
  <c r="T134" i="1"/>
  <c r="U134" i="1"/>
  <c r="AG135" i="1"/>
  <c r="AI135" i="1"/>
  <c r="AK135" i="1"/>
  <c r="AJ135" i="1"/>
  <c r="R135" i="1"/>
  <c r="AH135" i="1"/>
  <c r="H494" i="1" l="1"/>
  <c r="J494" i="1" s="1"/>
  <c r="AK494" i="1"/>
  <c r="M496" i="1"/>
  <c r="N495" i="1"/>
  <c r="O495" i="1" s="1"/>
  <c r="P495" i="1" s="1"/>
  <c r="AG136" i="1"/>
  <c r="AI136" i="1"/>
  <c r="AK136" i="1"/>
  <c r="AJ136" i="1"/>
  <c r="R136" i="1"/>
  <c r="AH136" i="1"/>
  <c r="AD135" i="1"/>
  <c r="AC135" i="1"/>
  <c r="AB135" i="1"/>
  <c r="AA135" i="1"/>
  <c r="S135" i="1"/>
  <c r="Z135" i="1"/>
  <c r="Y135" i="1"/>
  <c r="X135" i="1"/>
  <c r="W135" i="1"/>
  <c r="V135" i="1"/>
  <c r="T135" i="1"/>
  <c r="U135" i="1"/>
  <c r="H495" i="1" l="1"/>
  <c r="J495" i="1" s="1"/>
  <c r="AK495" i="1"/>
  <c r="M497" i="1"/>
  <c r="N496" i="1"/>
  <c r="O496" i="1" s="1"/>
  <c r="P496" i="1" s="1"/>
  <c r="W136" i="1"/>
  <c r="V136" i="1"/>
  <c r="AD136" i="1"/>
  <c r="AC136" i="1"/>
  <c r="AB136" i="1"/>
  <c r="AA136" i="1"/>
  <c r="Z136" i="1"/>
  <c r="Y136" i="1"/>
  <c r="S136" i="1"/>
  <c r="X136" i="1"/>
  <c r="T136" i="1"/>
  <c r="U136" i="1"/>
  <c r="AG137" i="1"/>
  <c r="AI137" i="1"/>
  <c r="AK137" i="1"/>
  <c r="AJ137" i="1"/>
  <c r="R137" i="1"/>
  <c r="AH137" i="1"/>
  <c r="H496" i="1" l="1"/>
  <c r="J496" i="1" s="1"/>
  <c r="AK496" i="1"/>
  <c r="M498" i="1"/>
  <c r="N497" i="1"/>
  <c r="O497" i="1" s="1"/>
  <c r="P497" i="1" s="1"/>
  <c r="AG138" i="1"/>
  <c r="AI138" i="1"/>
  <c r="AK138" i="1"/>
  <c r="AJ138" i="1"/>
  <c r="R138" i="1"/>
  <c r="AH138" i="1"/>
  <c r="AA137" i="1"/>
  <c r="Z137" i="1"/>
  <c r="T137" i="1"/>
  <c r="S137" i="1"/>
  <c r="AD137" i="1"/>
  <c r="AC137" i="1"/>
  <c r="AB137" i="1"/>
  <c r="Y137" i="1"/>
  <c r="X137" i="1"/>
  <c r="W137" i="1"/>
  <c r="V137" i="1"/>
  <c r="U137" i="1"/>
  <c r="H497" i="1" l="1"/>
  <c r="J497" i="1" s="1"/>
  <c r="AK497" i="1"/>
  <c r="M499" i="1"/>
  <c r="N499" i="1" s="1"/>
  <c r="O499" i="1" s="1"/>
  <c r="P499" i="1" s="1"/>
  <c r="N498" i="1"/>
  <c r="O498" i="1" s="1"/>
  <c r="P498" i="1" s="1"/>
  <c r="AK498" i="1" s="1"/>
  <c r="AD138" i="1"/>
  <c r="AC138" i="1"/>
  <c r="AB138" i="1"/>
  <c r="S138" i="1"/>
  <c r="AA138" i="1"/>
  <c r="Z138" i="1"/>
  <c r="Y138" i="1"/>
  <c r="X138" i="1"/>
  <c r="W138" i="1"/>
  <c r="V138" i="1"/>
  <c r="T138" i="1"/>
  <c r="U138" i="1"/>
  <c r="AG139" i="1"/>
  <c r="AI139" i="1"/>
  <c r="AK139" i="1"/>
  <c r="AJ139" i="1"/>
  <c r="R139" i="1"/>
  <c r="AH139" i="1"/>
  <c r="H498" i="1" l="1"/>
  <c r="J498" i="1" s="1"/>
  <c r="H499" i="1"/>
  <c r="J499" i="1" s="1"/>
  <c r="X139" i="1"/>
  <c r="W139" i="1"/>
  <c r="T139" i="1"/>
  <c r="S139" i="1"/>
  <c r="AD139" i="1"/>
  <c r="AC139" i="1"/>
  <c r="AB139" i="1"/>
  <c r="AA139" i="1"/>
  <c r="Z139" i="1"/>
  <c r="Y139" i="1"/>
  <c r="V139" i="1"/>
  <c r="U139" i="1"/>
  <c r="AG140" i="1"/>
  <c r="AI140" i="1"/>
  <c r="AK140" i="1"/>
  <c r="AJ140" i="1"/>
  <c r="R140" i="1"/>
  <c r="AH140" i="1"/>
  <c r="AG141" i="1" l="1"/>
  <c r="AI141" i="1"/>
  <c r="AK141" i="1"/>
  <c r="AJ141" i="1"/>
  <c r="R141" i="1"/>
  <c r="AH141" i="1"/>
  <c r="Z140" i="1"/>
  <c r="Y140" i="1"/>
  <c r="AD140" i="1"/>
  <c r="AC140" i="1"/>
  <c r="AB140" i="1"/>
  <c r="AA140" i="1"/>
  <c r="S140" i="1"/>
  <c r="X140" i="1"/>
  <c r="W140" i="1"/>
  <c r="V140" i="1"/>
  <c r="T140" i="1"/>
  <c r="U140" i="1"/>
  <c r="AD141" i="1" l="1"/>
  <c r="AC141" i="1"/>
  <c r="S141" i="1"/>
  <c r="AB141" i="1"/>
  <c r="AA141" i="1"/>
  <c r="Z141" i="1"/>
  <c r="Y141" i="1"/>
  <c r="X141" i="1"/>
  <c r="W141" i="1"/>
  <c r="V141" i="1"/>
  <c r="T141" i="1"/>
  <c r="U141" i="1"/>
  <c r="AG142" i="1"/>
  <c r="AI142" i="1"/>
  <c r="AK142" i="1"/>
  <c r="AJ142" i="1"/>
  <c r="R142" i="1"/>
  <c r="AH142" i="1"/>
  <c r="AG143" i="1" l="1"/>
  <c r="AI143" i="1"/>
  <c r="AK143" i="1"/>
  <c r="AJ143" i="1"/>
  <c r="R143" i="1"/>
  <c r="AH143" i="1"/>
  <c r="Y142" i="1"/>
  <c r="X142" i="1"/>
  <c r="T142" i="1"/>
  <c r="S142" i="1"/>
  <c r="AD142" i="1"/>
  <c r="AC142" i="1"/>
  <c r="AB142" i="1"/>
  <c r="AA142" i="1"/>
  <c r="Z142" i="1"/>
  <c r="W142" i="1"/>
  <c r="V142" i="1"/>
  <c r="U142" i="1"/>
  <c r="Y143" i="1" l="1"/>
  <c r="X143" i="1"/>
  <c r="S143" i="1"/>
  <c r="AD143" i="1"/>
  <c r="AC143" i="1"/>
  <c r="AB143" i="1"/>
  <c r="AA143" i="1"/>
  <c r="Z143" i="1"/>
  <c r="W143" i="1"/>
  <c r="V143" i="1"/>
  <c r="T143" i="1"/>
  <c r="U143" i="1"/>
  <c r="AG144" i="1"/>
  <c r="AI144" i="1"/>
  <c r="AK144" i="1"/>
  <c r="AJ144" i="1"/>
  <c r="R144" i="1"/>
  <c r="AH144" i="1"/>
  <c r="AD144" i="1" l="1"/>
  <c r="Z144" i="1"/>
  <c r="Y144" i="1"/>
  <c r="X144" i="1"/>
  <c r="W144" i="1"/>
  <c r="T144" i="1"/>
  <c r="AC144" i="1"/>
  <c r="AB144" i="1"/>
  <c r="AA144" i="1"/>
  <c r="S144" i="1"/>
  <c r="V144" i="1"/>
  <c r="U144" i="1"/>
  <c r="AG145" i="1"/>
  <c r="AK145" i="1"/>
  <c r="AJ145" i="1"/>
  <c r="AI145" i="1"/>
  <c r="R145" i="1"/>
  <c r="AH145" i="1"/>
  <c r="Z145" i="1" l="1"/>
  <c r="Y145" i="1"/>
  <c r="U145" i="1"/>
  <c r="T145" i="1"/>
  <c r="AB145" i="1"/>
  <c r="AA145" i="1"/>
  <c r="X145" i="1"/>
  <c r="W145" i="1"/>
  <c r="S145" i="1"/>
  <c r="AD145" i="1"/>
  <c r="AC145" i="1"/>
  <c r="V145" i="1"/>
  <c r="AG146" i="1"/>
  <c r="AK146" i="1"/>
  <c r="AJ146" i="1"/>
  <c r="AI146" i="1"/>
  <c r="R146" i="1"/>
  <c r="AH146" i="1"/>
  <c r="X146" i="1" l="1"/>
  <c r="W146" i="1"/>
  <c r="AD146" i="1"/>
  <c r="AC146" i="1"/>
  <c r="AB146" i="1"/>
  <c r="AA146" i="1"/>
  <c r="Z146" i="1"/>
  <c r="Y146" i="1"/>
  <c r="U146" i="1"/>
  <c r="T146" i="1"/>
  <c r="S146" i="1"/>
  <c r="V146" i="1"/>
  <c r="AG147" i="1"/>
  <c r="AK147" i="1"/>
  <c r="AJ147" i="1"/>
  <c r="AI147" i="1"/>
  <c r="R147" i="1"/>
  <c r="AH147" i="1"/>
  <c r="AD147" i="1" l="1"/>
  <c r="AC147" i="1"/>
  <c r="AB147" i="1"/>
  <c r="AA147" i="1"/>
  <c r="Z147" i="1"/>
  <c r="Y147" i="1"/>
  <c r="X147" i="1"/>
  <c r="W147" i="1"/>
  <c r="U147" i="1"/>
  <c r="T147" i="1"/>
  <c r="S147" i="1"/>
  <c r="V147" i="1"/>
  <c r="AG148" i="1"/>
  <c r="AK148" i="1"/>
  <c r="AJ148" i="1"/>
  <c r="AI148" i="1"/>
  <c r="R148" i="1"/>
  <c r="AH148" i="1"/>
  <c r="AA148" i="1" l="1"/>
  <c r="Z148" i="1"/>
  <c r="W148" i="1"/>
  <c r="U148" i="1"/>
  <c r="T148" i="1"/>
  <c r="AB148" i="1"/>
  <c r="Y148" i="1"/>
  <c r="X148" i="1"/>
  <c r="S148" i="1"/>
  <c r="AD148" i="1"/>
  <c r="AC148" i="1"/>
  <c r="V148" i="1"/>
  <c r="AG149" i="1"/>
  <c r="AJ149" i="1"/>
  <c r="AI149" i="1"/>
  <c r="AK149" i="1"/>
  <c r="R149" i="1"/>
  <c r="AH149" i="1"/>
  <c r="W149" i="1" l="1"/>
  <c r="AD149" i="1"/>
  <c r="AC149" i="1"/>
  <c r="S149" i="1"/>
  <c r="AB149" i="1"/>
  <c r="AA149" i="1"/>
  <c r="Z149" i="1"/>
  <c r="Y149" i="1"/>
  <c r="X149" i="1"/>
  <c r="U149" i="1"/>
  <c r="T149" i="1"/>
  <c r="V149" i="1"/>
  <c r="AG150" i="1"/>
  <c r="AI150" i="1"/>
  <c r="AK150" i="1"/>
  <c r="AJ150" i="1"/>
  <c r="R150" i="1"/>
  <c r="AH150" i="1"/>
  <c r="AG151" i="1" l="1"/>
  <c r="AI151" i="1"/>
  <c r="AK151" i="1"/>
  <c r="AJ151" i="1"/>
  <c r="R151" i="1"/>
  <c r="AH151" i="1"/>
  <c r="AD150" i="1"/>
  <c r="AC150" i="1"/>
  <c r="AB150" i="1"/>
  <c r="AA150" i="1"/>
  <c r="Z150" i="1"/>
  <c r="Y150" i="1"/>
  <c r="X150" i="1"/>
  <c r="W150" i="1"/>
  <c r="U150" i="1"/>
  <c r="T150" i="1"/>
  <c r="S150" i="1"/>
  <c r="V150" i="1"/>
  <c r="AB151" i="1" l="1"/>
  <c r="AA151" i="1"/>
  <c r="Y151" i="1"/>
  <c r="X151" i="1"/>
  <c r="W151" i="1"/>
  <c r="U151" i="1"/>
  <c r="AD151" i="1"/>
  <c r="AC151" i="1"/>
  <c r="Z151" i="1"/>
  <c r="T151" i="1"/>
  <c r="S151" i="1"/>
  <c r="V151" i="1"/>
  <c r="AG152" i="1"/>
  <c r="AI152" i="1"/>
  <c r="AK152" i="1"/>
  <c r="AJ152" i="1"/>
  <c r="R152" i="1"/>
  <c r="AH152" i="1"/>
  <c r="U152" i="1" l="1"/>
  <c r="AA152" i="1"/>
  <c r="Z152" i="1"/>
  <c r="Y152" i="1"/>
  <c r="X152" i="1"/>
  <c r="W152" i="1"/>
  <c r="T152" i="1"/>
  <c r="S152" i="1"/>
  <c r="AD152" i="1"/>
  <c r="AC152" i="1"/>
  <c r="AB152" i="1"/>
  <c r="V152" i="1"/>
  <c r="AG153" i="1"/>
  <c r="AK153" i="1"/>
  <c r="AI153" i="1"/>
  <c r="AJ153" i="1"/>
  <c r="R153" i="1"/>
  <c r="AH153" i="1"/>
  <c r="AD153" i="1" l="1"/>
  <c r="AC153" i="1"/>
  <c r="AB153" i="1"/>
  <c r="AA153" i="1"/>
  <c r="Z153" i="1"/>
  <c r="X153" i="1"/>
  <c r="Y153" i="1"/>
  <c r="W153" i="1"/>
  <c r="S153" i="1"/>
  <c r="U153" i="1"/>
  <c r="T153" i="1"/>
  <c r="V153" i="1"/>
  <c r="AG154" i="1"/>
  <c r="AK154" i="1"/>
  <c r="AJ154" i="1"/>
  <c r="AI154" i="1"/>
  <c r="R154" i="1"/>
  <c r="AH154" i="1"/>
  <c r="AC154" i="1" l="1"/>
  <c r="AB154" i="1"/>
  <c r="Z154" i="1"/>
  <c r="Y154" i="1"/>
  <c r="X154" i="1"/>
  <c r="W154" i="1"/>
  <c r="AD154" i="1"/>
  <c r="AA154" i="1"/>
  <c r="U154" i="1"/>
  <c r="T154" i="1"/>
  <c r="S154" i="1"/>
  <c r="V154" i="1"/>
  <c r="AG155" i="1"/>
  <c r="AK155" i="1"/>
  <c r="AJ155" i="1"/>
  <c r="AI155" i="1"/>
  <c r="R155" i="1"/>
  <c r="AH155" i="1"/>
  <c r="AG156" i="1" l="1"/>
  <c r="AK156" i="1"/>
  <c r="AJ156" i="1"/>
  <c r="AI156" i="1"/>
  <c r="R156" i="1"/>
  <c r="AH156" i="1"/>
  <c r="U155" i="1"/>
  <c r="T155" i="1"/>
  <c r="AD155" i="1"/>
  <c r="AC155" i="1"/>
  <c r="AB155" i="1"/>
  <c r="AA155" i="1"/>
  <c r="Z155" i="1"/>
  <c r="Y155" i="1"/>
  <c r="X155" i="1"/>
  <c r="W155" i="1"/>
  <c r="S155" i="1"/>
  <c r="V155" i="1"/>
  <c r="X156" i="1" l="1"/>
  <c r="U156" i="1"/>
  <c r="T156" i="1"/>
  <c r="AD156" i="1"/>
  <c r="AC156" i="1"/>
  <c r="AB156" i="1"/>
  <c r="AA156" i="1"/>
  <c r="S156" i="1"/>
  <c r="W156" i="1"/>
  <c r="Z156" i="1"/>
  <c r="Y156" i="1"/>
  <c r="V156" i="1"/>
  <c r="AG157" i="1"/>
  <c r="AJ157" i="1"/>
  <c r="AK157" i="1"/>
  <c r="AI157" i="1"/>
  <c r="R157" i="1"/>
  <c r="AH157" i="1"/>
  <c r="AG158" i="1" l="1"/>
  <c r="AK158" i="1"/>
  <c r="AJ158" i="1"/>
  <c r="AI158" i="1"/>
  <c r="R158" i="1"/>
  <c r="AH158" i="1"/>
  <c r="AD157" i="1"/>
  <c r="AC157" i="1"/>
  <c r="AA157" i="1"/>
  <c r="Z157" i="1"/>
  <c r="Y157" i="1"/>
  <c r="X157" i="1"/>
  <c r="W157" i="1"/>
  <c r="AB157" i="1"/>
  <c r="U157" i="1"/>
  <c r="T157" i="1"/>
  <c r="S157" i="1"/>
  <c r="V157" i="1"/>
  <c r="T158" i="1" l="1"/>
  <c r="U158" i="1"/>
  <c r="AD158" i="1"/>
  <c r="AC158" i="1"/>
  <c r="AB158" i="1"/>
  <c r="AA158" i="1"/>
  <c r="Z158" i="1"/>
  <c r="Y158" i="1"/>
  <c r="X158" i="1"/>
  <c r="W158" i="1"/>
  <c r="S158" i="1"/>
  <c r="V158" i="1"/>
  <c r="AG159" i="1"/>
  <c r="AK159" i="1"/>
  <c r="AJ159" i="1"/>
  <c r="AI159" i="1"/>
  <c r="R159" i="1"/>
  <c r="AH159" i="1"/>
  <c r="AG160" i="1" l="1"/>
  <c r="AK160" i="1"/>
  <c r="AJ160" i="1"/>
  <c r="AI160" i="1"/>
  <c r="R160" i="1"/>
  <c r="AH160" i="1"/>
  <c r="AD159" i="1"/>
  <c r="AC159" i="1"/>
  <c r="AB159" i="1"/>
  <c r="AA159" i="1"/>
  <c r="Z159" i="1"/>
  <c r="Y159" i="1"/>
  <c r="X159" i="1"/>
  <c r="W159" i="1"/>
  <c r="U159" i="1"/>
  <c r="T159" i="1"/>
  <c r="S159" i="1"/>
  <c r="V159" i="1"/>
  <c r="AD160" i="1" l="1"/>
  <c r="AC160" i="1"/>
  <c r="AB160" i="1"/>
  <c r="AA160" i="1"/>
  <c r="Z160" i="1"/>
  <c r="Y160" i="1"/>
  <c r="X160" i="1"/>
  <c r="U160" i="1"/>
  <c r="T160" i="1"/>
  <c r="W160" i="1"/>
  <c r="S160" i="1"/>
  <c r="V160" i="1"/>
  <c r="AG161" i="1"/>
  <c r="AK161" i="1"/>
  <c r="AJ161" i="1"/>
  <c r="AI161" i="1"/>
  <c r="R161" i="1"/>
  <c r="AH161" i="1"/>
  <c r="U161" i="1" l="1"/>
  <c r="AD161" i="1"/>
  <c r="AC161" i="1"/>
  <c r="AB161" i="1"/>
  <c r="AA161" i="1"/>
  <c r="Y161" i="1"/>
  <c r="Z161" i="1"/>
  <c r="X161" i="1"/>
  <c r="W161" i="1"/>
  <c r="T161" i="1"/>
  <c r="S161" i="1"/>
  <c r="V161" i="1"/>
  <c r="AG162" i="1"/>
  <c r="AK162" i="1"/>
  <c r="AJ162" i="1"/>
  <c r="AI162" i="1"/>
  <c r="R162" i="1"/>
  <c r="AH162" i="1"/>
  <c r="AG163" i="1" l="1"/>
  <c r="AK163" i="1"/>
  <c r="AJ163" i="1"/>
  <c r="AI163" i="1"/>
  <c r="R163" i="1"/>
  <c r="AH163" i="1"/>
  <c r="AD162" i="1"/>
  <c r="AC162" i="1"/>
  <c r="AB162" i="1"/>
  <c r="AA162" i="1"/>
  <c r="Z162" i="1"/>
  <c r="Y162" i="1"/>
  <c r="X162" i="1"/>
  <c r="W162" i="1"/>
  <c r="U162" i="1"/>
  <c r="T162" i="1"/>
  <c r="S162" i="1"/>
  <c r="V162" i="1"/>
  <c r="AC163" i="1" l="1"/>
  <c r="AB163" i="1"/>
  <c r="AD163" i="1"/>
  <c r="AA163" i="1"/>
  <c r="Z163" i="1"/>
  <c r="Y163" i="1"/>
  <c r="X163" i="1"/>
  <c r="W163" i="1"/>
  <c r="U163" i="1"/>
  <c r="T163" i="1"/>
  <c r="S163" i="1"/>
  <c r="V163" i="1"/>
  <c r="AG164" i="1"/>
  <c r="AK164" i="1"/>
  <c r="AJ164" i="1"/>
  <c r="AI164" i="1"/>
  <c r="R164" i="1"/>
  <c r="AH164" i="1"/>
  <c r="AG165" i="1" l="1"/>
  <c r="AJ165" i="1"/>
  <c r="AI165" i="1"/>
  <c r="AK165" i="1"/>
  <c r="R165" i="1"/>
  <c r="AH165" i="1"/>
  <c r="W164" i="1"/>
  <c r="T164" i="1"/>
  <c r="AB164" i="1"/>
  <c r="AA164" i="1"/>
  <c r="Z164" i="1"/>
  <c r="Y164" i="1"/>
  <c r="X164" i="1"/>
  <c r="U164" i="1"/>
  <c r="AD164" i="1"/>
  <c r="AC164" i="1"/>
  <c r="S164" i="1"/>
  <c r="V164" i="1"/>
  <c r="AD165" i="1" l="1"/>
  <c r="AC165" i="1"/>
  <c r="AB165" i="1"/>
  <c r="AA165" i="1"/>
  <c r="Z165" i="1"/>
  <c r="Y165" i="1"/>
  <c r="W165" i="1"/>
  <c r="S165" i="1"/>
  <c r="X165" i="1"/>
  <c r="U165" i="1"/>
  <c r="T165" i="1"/>
  <c r="V165" i="1"/>
  <c r="AG166" i="1"/>
  <c r="AI166" i="1"/>
  <c r="AK166" i="1"/>
  <c r="AJ166" i="1"/>
  <c r="R166" i="1"/>
  <c r="AH166" i="1"/>
  <c r="AB166" i="1" l="1"/>
  <c r="AA166" i="1"/>
  <c r="AD166" i="1"/>
  <c r="AC166" i="1"/>
  <c r="Z166" i="1"/>
  <c r="Y166" i="1"/>
  <c r="S166" i="1"/>
  <c r="X166" i="1"/>
  <c r="W166" i="1"/>
  <c r="U166" i="1"/>
  <c r="T166" i="1"/>
  <c r="V166" i="1"/>
  <c r="AG167" i="1"/>
  <c r="AI167" i="1"/>
  <c r="AK167" i="1"/>
  <c r="AJ167" i="1"/>
  <c r="R167" i="1"/>
  <c r="AH167" i="1"/>
  <c r="X167" i="1" l="1"/>
  <c r="W167" i="1"/>
  <c r="U167" i="1"/>
  <c r="T167" i="1"/>
  <c r="AD167" i="1"/>
  <c r="AC167" i="1"/>
  <c r="S167" i="1"/>
  <c r="AB167" i="1"/>
  <c r="AA167" i="1"/>
  <c r="Z167" i="1"/>
  <c r="Y167" i="1"/>
  <c r="V167" i="1"/>
  <c r="AG168" i="1"/>
  <c r="AI168" i="1"/>
  <c r="AK168" i="1"/>
  <c r="AJ168" i="1"/>
  <c r="R168" i="1"/>
  <c r="AH168" i="1"/>
  <c r="Z168" i="1" l="1"/>
  <c r="Y168" i="1"/>
  <c r="X168" i="1"/>
  <c r="W168" i="1"/>
  <c r="U168" i="1"/>
  <c r="T168" i="1"/>
  <c r="S168" i="1"/>
  <c r="AD168" i="1"/>
  <c r="AC168" i="1"/>
  <c r="AB168" i="1"/>
  <c r="AA168" i="1"/>
  <c r="V168" i="1"/>
  <c r="AG169" i="1"/>
  <c r="AI169" i="1"/>
  <c r="AK169" i="1"/>
  <c r="AJ169" i="1"/>
  <c r="R169" i="1"/>
  <c r="AH169" i="1"/>
  <c r="AA169" i="1" l="1"/>
  <c r="Z169" i="1"/>
  <c r="AD169" i="1"/>
  <c r="AC169" i="1"/>
  <c r="AB169" i="1"/>
  <c r="Y169" i="1"/>
  <c r="S169" i="1"/>
  <c r="X169" i="1"/>
  <c r="W169" i="1"/>
  <c r="U169" i="1"/>
  <c r="T169" i="1"/>
  <c r="V169" i="1"/>
  <c r="AG170" i="1"/>
  <c r="AI170" i="1"/>
  <c r="AK170" i="1"/>
  <c r="AJ170" i="1"/>
  <c r="R170" i="1"/>
  <c r="AH170" i="1"/>
  <c r="Y170" i="1" l="1"/>
  <c r="T170" i="1"/>
  <c r="S170" i="1"/>
  <c r="AB170" i="1"/>
  <c r="Z170" i="1"/>
  <c r="X170" i="1"/>
  <c r="W170" i="1"/>
  <c r="U170" i="1"/>
  <c r="AC170" i="1"/>
  <c r="AA170" i="1"/>
  <c r="AD170" i="1"/>
  <c r="V170" i="1"/>
  <c r="AG171" i="1"/>
  <c r="AK171" i="1"/>
  <c r="AJ171" i="1"/>
  <c r="R171" i="1"/>
  <c r="AI171" i="1"/>
  <c r="AH171" i="1"/>
  <c r="AG172" i="1" l="1"/>
  <c r="AI172" i="1"/>
  <c r="AK172" i="1"/>
  <c r="AJ172" i="1"/>
  <c r="R172" i="1"/>
  <c r="AH172" i="1"/>
  <c r="S171" i="1"/>
  <c r="AD171" i="1"/>
  <c r="AC171" i="1"/>
  <c r="AB171" i="1"/>
  <c r="AA171" i="1"/>
  <c r="Z171" i="1"/>
  <c r="Y171" i="1"/>
  <c r="X171" i="1"/>
  <c r="W171" i="1"/>
  <c r="U171" i="1"/>
  <c r="T171" i="1"/>
  <c r="V171" i="1"/>
  <c r="Z172" i="1" l="1"/>
  <c r="Y172" i="1"/>
  <c r="AD172" i="1"/>
  <c r="AC172" i="1"/>
  <c r="AB172" i="1"/>
  <c r="AA172" i="1"/>
  <c r="X172" i="1"/>
  <c r="W172" i="1"/>
  <c r="S172" i="1"/>
  <c r="U172" i="1"/>
  <c r="T172" i="1"/>
  <c r="V172" i="1"/>
  <c r="AG173" i="1"/>
  <c r="AI173" i="1"/>
  <c r="AK173" i="1"/>
  <c r="AJ173" i="1"/>
  <c r="R173" i="1"/>
  <c r="AH173" i="1"/>
  <c r="Z173" i="1" l="1"/>
  <c r="Y173" i="1"/>
  <c r="W173" i="1"/>
  <c r="U173" i="1"/>
  <c r="T173" i="1"/>
  <c r="S173" i="1"/>
  <c r="AD173" i="1"/>
  <c r="AC173" i="1"/>
  <c r="AB173" i="1"/>
  <c r="AA173" i="1"/>
  <c r="X173" i="1"/>
  <c r="V173" i="1"/>
  <c r="AG174" i="1"/>
  <c r="AI174" i="1"/>
  <c r="AK174" i="1"/>
  <c r="AJ174" i="1"/>
  <c r="R174" i="1"/>
  <c r="AH174" i="1"/>
  <c r="S174" i="1" l="1"/>
  <c r="AD174" i="1"/>
  <c r="AC174" i="1"/>
  <c r="AB174" i="1"/>
  <c r="AA174" i="1"/>
  <c r="Z174" i="1"/>
  <c r="Y174" i="1"/>
  <c r="X174" i="1"/>
  <c r="U174" i="1"/>
  <c r="T174" i="1"/>
  <c r="W174" i="1"/>
  <c r="V174" i="1"/>
  <c r="AG175" i="1"/>
  <c r="AI175" i="1"/>
  <c r="AK175" i="1"/>
  <c r="AJ175" i="1"/>
  <c r="R175" i="1"/>
  <c r="AH175" i="1"/>
  <c r="Y175" i="1" l="1"/>
  <c r="X175" i="1"/>
  <c r="AD175" i="1"/>
  <c r="AC175" i="1"/>
  <c r="S175" i="1"/>
  <c r="AB175" i="1"/>
  <c r="AA175" i="1"/>
  <c r="Z175" i="1"/>
  <c r="V175" i="1"/>
  <c r="U175" i="1"/>
  <c r="T175" i="1"/>
  <c r="W175" i="1"/>
  <c r="AG176" i="1"/>
  <c r="AI176" i="1"/>
  <c r="AK176" i="1"/>
  <c r="AJ176" i="1"/>
  <c r="R176" i="1"/>
  <c r="AH176" i="1"/>
  <c r="AG177" i="1" l="1"/>
  <c r="AK177" i="1"/>
  <c r="AJ177" i="1"/>
  <c r="AI177" i="1"/>
  <c r="R177" i="1"/>
  <c r="AH177" i="1"/>
  <c r="AA176" i="1"/>
  <c r="Z176" i="1"/>
  <c r="X176" i="1"/>
  <c r="V176" i="1"/>
  <c r="U176" i="1"/>
  <c r="T176" i="1"/>
  <c r="AD176" i="1"/>
  <c r="AC176" i="1"/>
  <c r="AB176" i="1"/>
  <c r="Y176" i="1"/>
  <c r="S176" i="1"/>
  <c r="W176" i="1"/>
  <c r="AG178" i="1" l="1"/>
  <c r="AK178" i="1"/>
  <c r="AJ178" i="1"/>
  <c r="AI178" i="1"/>
  <c r="R178" i="1"/>
  <c r="AH178" i="1"/>
  <c r="X177" i="1"/>
  <c r="V177" i="1"/>
  <c r="U177" i="1"/>
  <c r="T177" i="1"/>
  <c r="AD177" i="1"/>
  <c r="S177" i="1"/>
  <c r="AC177" i="1"/>
  <c r="AB177" i="1"/>
  <c r="AA177" i="1"/>
  <c r="Z177" i="1"/>
  <c r="Y177" i="1"/>
  <c r="W177" i="1"/>
  <c r="X178" i="1" l="1"/>
  <c r="AD178" i="1"/>
  <c r="AC178" i="1"/>
  <c r="AB178" i="1"/>
  <c r="AA178" i="1"/>
  <c r="Z178" i="1"/>
  <c r="Y178" i="1"/>
  <c r="V178" i="1"/>
  <c r="U178" i="1"/>
  <c r="T178" i="1"/>
  <c r="S178" i="1"/>
  <c r="W178" i="1"/>
  <c r="AG179" i="1"/>
  <c r="AK179" i="1"/>
  <c r="AJ179" i="1"/>
  <c r="AI179" i="1"/>
  <c r="R179" i="1"/>
  <c r="AH179" i="1"/>
  <c r="AG180" i="1" l="1"/>
  <c r="AK180" i="1"/>
  <c r="AJ180" i="1"/>
  <c r="AI180" i="1"/>
  <c r="R180" i="1"/>
  <c r="AH180" i="1"/>
  <c r="AB179" i="1"/>
  <c r="AA179" i="1"/>
  <c r="Z179" i="1"/>
  <c r="Y179" i="1"/>
  <c r="X179" i="1"/>
  <c r="V179" i="1"/>
  <c r="U179" i="1"/>
  <c r="T179" i="1"/>
  <c r="AD179" i="1"/>
  <c r="AC179" i="1"/>
  <c r="S179" i="1"/>
  <c r="W179" i="1"/>
  <c r="AD180" i="1" l="1"/>
  <c r="AC180" i="1"/>
  <c r="AB180" i="1"/>
  <c r="AA180" i="1"/>
  <c r="Z180" i="1"/>
  <c r="Y180" i="1"/>
  <c r="X180" i="1"/>
  <c r="V180" i="1"/>
  <c r="U180" i="1"/>
  <c r="T180" i="1"/>
  <c r="S180" i="1"/>
  <c r="W180" i="1"/>
  <c r="AG181" i="1"/>
  <c r="AJ181" i="1"/>
  <c r="AI181" i="1"/>
  <c r="AK181" i="1"/>
  <c r="R181" i="1"/>
  <c r="AH181" i="1"/>
  <c r="V181" i="1" l="1"/>
  <c r="Z181" i="1"/>
  <c r="Y181" i="1"/>
  <c r="X181" i="1"/>
  <c r="U181" i="1"/>
  <c r="T181" i="1"/>
  <c r="AD181" i="1"/>
  <c r="AC181" i="1"/>
  <c r="AB181" i="1"/>
  <c r="AA181" i="1"/>
  <c r="S181" i="1"/>
  <c r="W181" i="1"/>
  <c r="AG182" i="1"/>
  <c r="AI182" i="1"/>
  <c r="AK182" i="1"/>
  <c r="AJ182" i="1"/>
  <c r="R182" i="1"/>
  <c r="AH182" i="1"/>
  <c r="AC182" i="1" l="1"/>
  <c r="AB182" i="1"/>
  <c r="AA182" i="1"/>
  <c r="Z182" i="1"/>
  <c r="Y182" i="1"/>
  <c r="X182" i="1"/>
  <c r="V182" i="1"/>
  <c r="U182" i="1"/>
  <c r="T182" i="1"/>
  <c r="AD182" i="1"/>
  <c r="S182" i="1"/>
  <c r="W182" i="1"/>
  <c r="AG183" i="1"/>
  <c r="AI183" i="1"/>
  <c r="AK183" i="1"/>
  <c r="AJ183" i="1"/>
  <c r="R183" i="1"/>
  <c r="AH183" i="1"/>
  <c r="AD183" i="1" l="1"/>
  <c r="AC183" i="1"/>
  <c r="AB183" i="1"/>
  <c r="AA183" i="1"/>
  <c r="Z183" i="1"/>
  <c r="Y183" i="1"/>
  <c r="X183" i="1"/>
  <c r="V183" i="1"/>
  <c r="U183" i="1"/>
  <c r="T183" i="1"/>
  <c r="S183" i="1"/>
  <c r="W183" i="1"/>
  <c r="AG184" i="1"/>
  <c r="AI184" i="1"/>
  <c r="AK184" i="1"/>
  <c r="AJ184" i="1"/>
  <c r="R184" i="1"/>
  <c r="AH184" i="1"/>
  <c r="V184" i="1" l="1"/>
  <c r="U184" i="1"/>
  <c r="AD184" i="1"/>
  <c r="AC184" i="1"/>
  <c r="AB184" i="1"/>
  <c r="AA184" i="1"/>
  <c r="Z184" i="1"/>
  <c r="Y184" i="1"/>
  <c r="X184" i="1"/>
  <c r="T184" i="1"/>
  <c r="S184" i="1"/>
  <c r="W184" i="1"/>
  <c r="AG185" i="1"/>
  <c r="AK185" i="1"/>
  <c r="AI185" i="1"/>
  <c r="AJ185" i="1"/>
  <c r="R185" i="1"/>
  <c r="AH185" i="1"/>
  <c r="AD185" i="1" l="1"/>
  <c r="AC185" i="1"/>
  <c r="AB185" i="1"/>
  <c r="AA185" i="1"/>
  <c r="Z185" i="1"/>
  <c r="Y185" i="1"/>
  <c r="X185" i="1"/>
  <c r="V185" i="1"/>
  <c r="U185" i="1"/>
  <c r="T185" i="1"/>
  <c r="S185" i="1"/>
  <c r="W185" i="1"/>
  <c r="AG186" i="1"/>
  <c r="AK186" i="1"/>
  <c r="AJ186" i="1"/>
  <c r="AI186" i="1"/>
  <c r="R186" i="1"/>
  <c r="AH186" i="1"/>
  <c r="AG187" i="1" l="1"/>
  <c r="AK187" i="1"/>
  <c r="AJ187" i="1"/>
  <c r="AI187" i="1"/>
  <c r="R187" i="1"/>
  <c r="AH187" i="1"/>
  <c r="Y186" i="1"/>
  <c r="X186" i="1"/>
  <c r="V186" i="1"/>
  <c r="U186" i="1"/>
  <c r="T186" i="1"/>
  <c r="AD186" i="1"/>
  <c r="AC186" i="1"/>
  <c r="AB186" i="1"/>
  <c r="AA186" i="1"/>
  <c r="Z186" i="1"/>
  <c r="S186" i="1"/>
  <c r="W186" i="1"/>
  <c r="U187" i="1" l="1"/>
  <c r="T187" i="1"/>
  <c r="AD187" i="1"/>
  <c r="AC187" i="1"/>
  <c r="AB187" i="1"/>
  <c r="AA187" i="1"/>
  <c r="Z187" i="1"/>
  <c r="Y187" i="1"/>
  <c r="X187" i="1"/>
  <c r="V187" i="1"/>
  <c r="S187" i="1"/>
  <c r="W187" i="1"/>
  <c r="AG188" i="1"/>
  <c r="AK188" i="1"/>
  <c r="AJ188" i="1"/>
  <c r="AI188" i="1"/>
  <c r="R188" i="1"/>
  <c r="AH188" i="1"/>
  <c r="AG189" i="1" l="1"/>
  <c r="AK189" i="1"/>
  <c r="AJ189" i="1"/>
  <c r="AI189" i="1"/>
  <c r="R189" i="1"/>
  <c r="AH189" i="1"/>
  <c r="AD188" i="1"/>
  <c r="AC188" i="1"/>
  <c r="AB188" i="1"/>
  <c r="AA188" i="1"/>
  <c r="Z188" i="1"/>
  <c r="Y188" i="1"/>
  <c r="X188" i="1"/>
  <c r="V188" i="1"/>
  <c r="U188" i="1"/>
  <c r="T188" i="1"/>
  <c r="S188" i="1"/>
  <c r="W188" i="1"/>
  <c r="AD189" i="1" l="1"/>
  <c r="T189" i="1"/>
  <c r="AC189" i="1"/>
  <c r="AB189" i="1"/>
  <c r="AA189" i="1"/>
  <c r="Z189" i="1"/>
  <c r="Y189" i="1"/>
  <c r="X189" i="1"/>
  <c r="V189" i="1"/>
  <c r="U189" i="1"/>
  <c r="S189" i="1"/>
  <c r="W189" i="1"/>
  <c r="AG190" i="1"/>
  <c r="AK190" i="1"/>
  <c r="AJ190" i="1"/>
  <c r="AI190" i="1"/>
  <c r="R190" i="1"/>
  <c r="AH190" i="1"/>
  <c r="T190" i="1" l="1"/>
  <c r="AA190" i="1"/>
  <c r="Z190" i="1"/>
  <c r="Y190" i="1"/>
  <c r="X190" i="1"/>
  <c r="V190" i="1"/>
  <c r="U190" i="1"/>
  <c r="AD190" i="1"/>
  <c r="AC190" i="1"/>
  <c r="AB190" i="1"/>
  <c r="S190" i="1"/>
  <c r="W190" i="1"/>
  <c r="AG191" i="1"/>
  <c r="AK191" i="1"/>
  <c r="AJ191" i="1"/>
  <c r="AI191" i="1"/>
  <c r="R191" i="1"/>
  <c r="AH191" i="1"/>
  <c r="AD191" i="1" l="1"/>
  <c r="AC191" i="1"/>
  <c r="AB191" i="1"/>
  <c r="AA191" i="1"/>
  <c r="Z191" i="1"/>
  <c r="Y191" i="1"/>
  <c r="X191" i="1"/>
  <c r="V191" i="1"/>
  <c r="S191" i="1"/>
  <c r="U191" i="1"/>
  <c r="T191" i="1"/>
  <c r="W191" i="1"/>
  <c r="AG192" i="1"/>
  <c r="AK192" i="1"/>
  <c r="AJ192" i="1"/>
  <c r="AI192" i="1"/>
  <c r="R192" i="1"/>
  <c r="AH192" i="1"/>
  <c r="AD192" i="1" l="1"/>
  <c r="AC192" i="1"/>
  <c r="U192" i="1"/>
  <c r="T192" i="1"/>
  <c r="AB192" i="1"/>
  <c r="AA192" i="1"/>
  <c r="Z192" i="1"/>
  <c r="Y192" i="1"/>
  <c r="X192" i="1"/>
  <c r="V192" i="1"/>
  <c r="S192" i="1"/>
  <c r="W192" i="1"/>
  <c r="AG193" i="1"/>
  <c r="AK193" i="1"/>
  <c r="AJ193" i="1"/>
  <c r="AI193" i="1"/>
  <c r="R193" i="1"/>
  <c r="AH193" i="1"/>
  <c r="AD193" i="1" l="1"/>
  <c r="AC193" i="1"/>
  <c r="AB193" i="1"/>
  <c r="AA193" i="1"/>
  <c r="Z193" i="1"/>
  <c r="Y193" i="1"/>
  <c r="X193" i="1"/>
  <c r="V193" i="1"/>
  <c r="U193" i="1"/>
  <c r="T193" i="1"/>
  <c r="S193" i="1"/>
  <c r="W193" i="1"/>
  <c r="AG194" i="1"/>
  <c r="AK194" i="1"/>
  <c r="AJ194" i="1"/>
  <c r="AI194" i="1"/>
  <c r="R194" i="1"/>
  <c r="AH194" i="1"/>
  <c r="AD194" i="1" l="1"/>
  <c r="AC194" i="1"/>
  <c r="AB194" i="1"/>
  <c r="AA194" i="1"/>
  <c r="Z194" i="1"/>
  <c r="Y194" i="1"/>
  <c r="X194" i="1"/>
  <c r="V194" i="1"/>
  <c r="U194" i="1"/>
  <c r="T194" i="1"/>
  <c r="S194" i="1"/>
  <c r="W194" i="1"/>
  <c r="AG195" i="1"/>
  <c r="AK195" i="1"/>
  <c r="AJ195" i="1"/>
  <c r="AI195" i="1"/>
  <c r="R195" i="1"/>
  <c r="AH195" i="1"/>
  <c r="AC195" i="1" l="1"/>
  <c r="AB195" i="1"/>
  <c r="V195" i="1"/>
  <c r="U195" i="1"/>
  <c r="T195" i="1"/>
  <c r="Z195" i="1"/>
  <c r="Y195" i="1"/>
  <c r="X195" i="1"/>
  <c r="S195" i="1"/>
  <c r="AD195" i="1"/>
  <c r="AA195" i="1"/>
  <c r="W195" i="1"/>
  <c r="AG196" i="1"/>
  <c r="AK196" i="1"/>
  <c r="AJ196" i="1"/>
  <c r="AI196" i="1"/>
  <c r="R196" i="1"/>
  <c r="AH196" i="1"/>
  <c r="AG197" i="1" l="1"/>
  <c r="AJ197" i="1"/>
  <c r="AI197" i="1"/>
  <c r="AK197" i="1"/>
  <c r="R197" i="1"/>
  <c r="AH197" i="1"/>
  <c r="AD196" i="1"/>
  <c r="AC196" i="1"/>
  <c r="AB196" i="1"/>
  <c r="AA196" i="1"/>
  <c r="Z196" i="1"/>
  <c r="Y196" i="1"/>
  <c r="X196" i="1"/>
  <c r="S196" i="1"/>
  <c r="V196" i="1"/>
  <c r="U196" i="1"/>
  <c r="T196" i="1"/>
  <c r="W196" i="1"/>
  <c r="AD197" i="1" l="1"/>
  <c r="AC197" i="1"/>
  <c r="AB197" i="1"/>
  <c r="AA197" i="1"/>
  <c r="Z197" i="1"/>
  <c r="Y197" i="1"/>
  <c r="X197" i="1"/>
  <c r="V197" i="1"/>
  <c r="U197" i="1"/>
  <c r="T197" i="1"/>
  <c r="S197" i="1"/>
  <c r="W197" i="1"/>
  <c r="AG198" i="1"/>
  <c r="AI198" i="1"/>
  <c r="AK198" i="1"/>
  <c r="AJ198" i="1"/>
  <c r="R198" i="1"/>
  <c r="AH198" i="1"/>
  <c r="AB198" i="1" l="1"/>
  <c r="AA198" i="1"/>
  <c r="V198" i="1"/>
  <c r="U198" i="1"/>
  <c r="T198" i="1"/>
  <c r="AD198" i="1"/>
  <c r="S198" i="1"/>
  <c r="AC198" i="1"/>
  <c r="Z198" i="1"/>
  <c r="Y198" i="1"/>
  <c r="X198" i="1"/>
  <c r="W198" i="1"/>
  <c r="AG199" i="1"/>
  <c r="AI199" i="1"/>
  <c r="AK199" i="1"/>
  <c r="AJ199" i="1"/>
  <c r="R199" i="1"/>
  <c r="AH199" i="1"/>
  <c r="AB199" i="1" l="1"/>
  <c r="AA199" i="1"/>
  <c r="Z199" i="1"/>
  <c r="Y199" i="1"/>
  <c r="X199" i="1"/>
  <c r="V199" i="1"/>
  <c r="U199" i="1"/>
  <c r="T199" i="1"/>
  <c r="S199" i="1"/>
  <c r="AD199" i="1"/>
  <c r="AC199" i="1"/>
  <c r="W199" i="1"/>
  <c r="AG200" i="1"/>
  <c r="AI200" i="1"/>
  <c r="AK200" i="1"/>
  <c r="AJ200" i="1"/>
  <c r="R200" i="1"/>
  <c r="AH200" i="1"/>
  <c r="AD200" i="1" l="1"/>
  <c r="AC200" i="1"/>
  <c r="AB200" i="1"/>
  <c r="AA200" i="1"/>
  <c r="Z200" i="1"/>
  <c r="S200" i="1"/>
  <c r="Y200" i="1"/>
  <c r="X200" i="1"/>
  <c r="V200" i="1"/>
  <c r="U200" i="1"/>
  <c r="T200" i="1"/>
  <c r="W200" i="1"/>
  <c r="AG201" i="1"/>
  <c r="AI201" i="1"/>
  <c r="AK201" i="1"/>
  <c r="AJ201" i="1"/>
  <c r="R201" i="1"/>
  <c r="AH201" i="1"/>
  <c r="AA201" i="1" l="1"/>
  <c r="Z201" i="1"/>
  <c r="X201" i="1"/>
  <c r="V201" i="1"/>
  <c r="U201" i="1"/>
  <c r="T201" i="1"/>
  <c r="S201" i="1"/>
  <c r="AD201" i="1"/>
  <c r="AC201" i="1"/>
  <c r="AB201" i="1"/>
  <c r="Y201" i="1"/>
  <c r="W201" i="1"/>
  <c r="AG202" i="1"/>
  <c r="AI202" i="1"/>
  <c r="AK202" i="1"/>
  <c r="AJ202" i="1"/>
  <c r="R202" i="1"/>
  <c r="AH202" i="1"/>
  <c r="S202" i="1" l="1"/>
  <c r="AD202" i="1"/>
  <c r="AC202" i="1"/>
  <c r="AB202" i="1"/>
  <c r="AA202" i="1"/>
  <c r="Z202" i="1"/>
  <c r="Y202" i="1"/>
  <c r="X202" i="1"/>
  <c r="V202" i="1"/>
  <c r="U202" i="1"/>
  <c r="T202" i="1"/>
  <c r="W202" i="1"/>
  <c r="AG203" i="1"/>
  <c r="AI203" i="1"/>
  <c r="AK203" i="1"/>
  <c r="AJ203" i="1"/>
  <c r="R203" i="1"/>
  <c r="AH203" i="1"/>
  <c r="AD203" i="1" l="1"/>
  <c r="AC203" i="1"/>
  <c r="AB203" i="1"/>
  <c r="AA203" i="1"/>
  <c r="Z203" i="1"/>
  <c r="Y203" i="1"/>
  <c r="X203" i="1"/>
  <c r="S203" i="1"/>
  <c r="V203" i="1"/>
  <c r="U203" i="1"/>
  <c r="T203" i="1"/>
  <c r="W203" i="1"/>
  <c r="AG204" i="1"/>
  <c r="AI204" i="1"/>
  <c r="AK204" i="1"/>
  <c r="AJ204" i="1"/>
  <c r="R204" i="1"/>
  <c r="AH204" i="1"/>
  <c r="Z204" i="1" l="1"/>
  <c r="Y204" i="1"/>
  <c r="AA204" i="1"/>
  <c r="X204" i="1"/>
  <c r="V204" i="1"/>
  <c r="U204" i="1"/>
  <c r="T204" i="1"/>
  <c r="AC204" i="1"/>
  <c r="AB204" i="1"/>
  <c r="S204" i="1"/>
  <c r="AD204" i="1"/>
  <c r="W204" i="1"/>
  <c r="AG205" i="1"/>
  <c r="AI205" i="1"/>
  <c r="AK205" i="1"/>
  <c r="AJ205" i="1"/>
  <c r="R205" i="1"/>
  <c r="AH205" i="1"/>
  <c r="S205" i="1" l="1"/>
  <c r="AD205" i="1"/>
  <c r="AC205" i="1"/>
  <c r="AB205" i="1"/>
  <c r="AA205" i="1"/>
  <c r="Z205" i="1"/>
  <c r="Y205" i="1"/>
  <c r="V205" i="1"/>
  <c r="U205" i="1"/>
  <c r="T205" i="1"/>
  <c r="X205" i="1"/>
  <c r="W205" i="1"/>
  <c r="AG206" i="1"/>
  <c r="AI206" i="1"/>
  <c r="AK206" i="1"/>
  <c r="AJ206" i="1"/>
  <c r="R206" i="1"/>
  <c r="AH206" i="1"/>
  <c r="AD206" i="1" l="1"/>
  <c r="AC206" i="1"/>
  <c r="AB206" i="1"/>
  <c r="S206" i="1"/>
  <c r="AA206" i="1"/>
  <c r="Z206" i="1"/>
  <c r="Y206" i="1"/>
  <c r="W206" i="1"/>
  <c r="V206" i="1"/>
  <c r="U206" i="1"/>
  <c r="T206" i="1"/>
  <c r="X206" i="1"/>
  <c r="AG207" i="1"/>
  <c r="AI207" i="1"/>
  <c r="AK207" i="1"/>
  <c r="AJ207" i="1"/>
  <c r="R207" i="1"/>
  <c r="AH207" i="1"/>
  <c r="AG208" i="1" l="1"/>
  <c r="AI208" i="1"/>
  <c r="AK208" i="1"/>
  <c r="AJ208" i="1"/>
  <c r="R208" i="1"/>
  <c r="AH208" i="1"/>
  <c r="Y207" i="1"/>
  <c r="AB207" i="1"/>
  <c r="AA207" i="1"/>
  <c r="Z207" i="1"/>
  <c r="W207" i="1"/>
  <c r="V207" i="1"/>
  <c r="U207" i="1"/>
  <c r="T207" i="1"/>
  <c r="S207" i="1"/>
  <c r="AD207" i="1"/>
  <c r="AC207" i="1"/>
  <c r="X207" i="1"/>
  <c r="AC208" i="1" l="1"/>
  <c r="AB208" i="1"/>
  <c r="AA208" i="1"/>
  <c r="Z208" i="1"/>
  <c r="Y208" i="1"/>
  <c r="W208" i="1"/>
  <c r="V208" i="1"/>
  <c r="U208" i="1"/>
  <c r="T208" i="1"/>
  <c r="S208" i="1"/>
  <c r="AD208" i="1"/>
  <c r="X208" i="1"/>
  <c r="AG209" i="1"/>
  <c r="AK209" i="1"/>
  <c r="AJ209" i="1"/>
  <c r="AI209" i="1"/>
  <c r="R209" i="1"/>
  <c r="AH209" i="1"/>
  <c r="AD209" i="1" l="1"/>
  <c r="AC209" i="1"/>
  <c r="AB209" i="1"/>
  <c r="AA209" i="1"/>
  <c r="Z209" i="1"/>
  <c r="Y209" i="1"/>
  <c r="W209" i="1"/>
  <c r="V209" i="1"/>
  <c r="S209" i="1"/>
  <c r="U209" i="1"/>
  <c r="T209" i="1"/>
  <c r="X209" i="1"/>
  <c r="AG210" i="1"/>
  <c r="AK210" i="1"/>
  <c r="AJ210" i="1"/>
  <c r="AI210" i="1"/>
  <c r="R210" i="1"/>
  <c r="AH210" i="1"/>
  <c r="AG211" i="1" l="1"/>
  <c r="AK211" i="1"/>
  <c r="AJ211" i="1"/>
  <c r="AI211" i="1"/>
  <c r="R211" i="1"/>
  <c r="AH211" i="1"/>
  <c r="W210" i="1"/>
  <c r="V210" i="1"/>
  <c r="AD210" i="1"/>
  <c r="AC210" i="1"/>
  <c r="AB210" i="1"/>
  <c r="AA210" i="1"/>
  <c r="Z210" i="1"/>
  <c r="Y210" i="1"/>
  <c r="U210" i="1"/>
  <c r="T210" i="1"/>
  <c r="S210" i="1"/>
  <c r="X210" i="1"/>
  <c r="AD211" i="1" l="1"/>
  <c r="AC211" i="1"/>
  <c r="AB211" i="1"/>
  <c r="AA211" i="1"/>
  <c r="Z211" i="1"/>
  <c r="Y211" i="1"/>
  <c r="W211" i="1"/>
  <c r="V211" i="1"/>
  <c r="U211" i="1"/>
  <c r="T211" i="1"/>
  <c r="S211" i="1"/>
  <c r="X211" i="1"/>
  <c r="AG212" i="1"/>
  <c r="AK212" i="1"/>
  <c r="AJ212" i="1"/>
  <c r="AI212" i="1"/>
  <c r="R212" i="1"/>
  <c r="AH212" i="1"/>
  <c r="AD212" i="1" l="1"/>
  <c r="AC212" i="1"/>
  <c r="AB212" i="1"/>
  <c r="AA212" i="1"/>
  <c r="Z212" i="1"/>
  <c r="Y212" i="1"/>
  <c r="W212" i="1"/>
  <c r="V212" i="1"/>
  <c r="U212" i="1"/>
  <c r="T212" i="1"/>
  <c r="S212" i="1"/>
  <c r="X212" i="1"/>
  <c r="AG213" i="1"/>
  <c r="AJ213" i="1"/>
  <c r="AI213" i="1"/>
  <c r="AK213" i="1"/>
  <c r="R213" i="1"/>
  <c r="AH213" i="1"/>
  <c r="W213" i="1" l="1"/>
  <c r="V213" i="1"/>
  <c r="U213" i="1"/>
  <c r="T213" i="1"/>
  <c r="AD213" i="1"/>
  <c r="AC213" i="1"/>
  <c r="AB213" i="1"/>
  <c r="AA213" i="1"/>
  <c r="Z213" i="1"/>
  <c r="Y213" i="1"/>
  <c r="S213" i="1"/>
  <c r="X213" i="1"/>
  <c r="AG214" i="1"/>
  <c r="AI214" i="1"/>
  <c r="AK214" i="1"/>
  <c r="AJ214" i="1"/>
  <c r="R214" i="1"/>
  <c r="AH214" i="1"/>
  <c r="W214" i="1" l="1"/>
  <c r="V214" i="1"/>
  <c r="U214" i="1"/>
  <c r="T214" i="1"/>
  <c r="AD214" i="1"/>
  <c r="AC214" i="1"/>
  <c r="AB214" i="1"/>
  <c r="AA214" i="1"/>
  <c r="Z214" i="1"/>
  <c r="S214" i="1"/>
  <c r="Y214" i="1"/>
  <c r="X214" i="1"/>
  <c r="AG215" i="1"/>
  <c r="AI215" i="1"/>
  <c r="AK215" i="1"/>
  <c r="AJ215" i="1"/>
  <c r="R215" i="1"/>
  <c r="AH215" i="1"/>
  <c r="AG216" i="1" l="1"/>
  <c r="AI216" i="1"/>
  <c r="AK216" i="1"/>
  <c r="AJ216" i="1"/>
  <c r="R216" i="1"/>
  <c r="AH216" i="1"/>
  <c r="AD215" i="1"/>
  <c r="AC215" i="1"/>
  <c r="AB215" i="1"/>
  <c r="AA215" i="1"/>
  <c r="Z215" i="1"/>
  <c r="Y215" i="1"/>
  <c r="W215" i="1"/>
  <c r="V215" i="1"/>
  <c r="U215" i="1"/>
  <c r="T215" i="1"/>
  <c r="S215" i="1"/>
  <c r="X215" i="1"/>
  <c r="V216" i="1" l="1"/>
  <c r="U216" i="1"/>
  <c r="T216" i="1"/>
  <c r="AD216" i="1"/>
  <c r="AC216" i="1"/>
  <c r="AB216" i="1"/>
  <c r="AA216" i="1"/>
  <c r="Z216" i="1"/>
  <c r="Y216" i="1"/>
  <c r="W216" i="1"/>
  <c r="S216" i="1"/>
  <c r="X216" i="1"/>
  <c r="AG217" i="1"/>
  <c r="AK217" i="1"/>
  <c r="AI217" i="1"/>
  <c r="AJ217" i="1"/>
  <c r="R217" i="1"/>
  <c r="AH217" i="1"/>
  <c r="AG218" i="1" l="1"/>
  <c r="AK218" i="1"/>
  <c r="AJ218" i="1"/>
  <c r="AI218" i="1"/>
  <c r="R218" i="1"/>
  <c r="AH218" i="1"/>
  <c r="AA217" i="1"/>
  <c r="Z217" i="1"/>
  <c r="Y217" i="1"/>
  <c r="W217" i="1"/>
  <c r="V217" i="1"/>
  <c r="U217" i="1"/>
  <c r="T217" i="1"/>
  <c r="AD217" i="1"/>
  <c r="AC217" i="1"/>
  <c r="AB217" i="1"/>
  <c r="S217" i="1"/>
  <c r="X217" i="1"/>
  <c r="AD218" i="1" l="1"/>
  <c r="AC218" i="1"/>
  <c r="AB218" i="1"/>
  <c r="Z218" i="1"/>
  <c r="Y218" i="1"/>
  <c r="W218" i="1"/>
  <c r="V218" i="1"/>
  <c r="U218" i="1"/>
  <c r="T218" i="1"/>
  <c r="S218" i="1"/>
  <c r="AA218" i="1"/>
  <c r="X218" i="1"/>
  <c r="AG219" i="1"/>
  <c r="AK219" i="1"/>
  <c r="AJ219" i="1"/>
  <c r="AI219" i="1"/>
  <c r="R219" i="1"/>
  <c r="AH219" i="1"/>
  <c r="U219" i="1" l="1"/>
  <c r="T219" i="1"/>
  <c r="AD219" i="1"/>
  <c r="AC219" i="1"/>
  <c r="AB219" i="1"/>
  <c r="AA219" i="1"/>
  <c r="Z219" i="1"/>
  <c r="Y219" i="1"/>
  <c r="W219" i="1"/>
  <c r="S219" i="1"/>
  <c r="V219" i="1"/>
  <c r="X219" i="1"/>
  <c r="AG220" i="1"/>
  <c r="AK220" i="1"/>
  <c r="AJ220" i="1"/>
  <c r="AI220" i="1"/>
  <c r="R220" i="1"/>
  <c r="AH220" i="1"/>
  <c r="AD220" i="1" l="1"/>
  <c r="AC220" i="1"/>
  <c r="AB220" i="1"/>
  <c r="AA220" i="1"/>
  <c r="Z220" i="1"/>
  <c r="Y220" i="1"/>
  <c r="W220" i="1"/>
  <c r="V220" i="1"/>
  <c r="U220" i="1"/>
  <c r="T220" i="1"/>
  <c r="S220" i="1"/>
  <c r="X220" i="1"/>
  <c r="AG221" i="1"/>
  <c r="AK221" i="1"/>
  <c r="AJ221" i="1"/>
  <c r="AI221" i="1"/>
  <c r="R221" i="1"/>
  <c r="AH221" i="1"/>
  <c r="AD221" i="1" l="1"/>
  <c r="AC221" i="1"/>
  <c r="AB221" i="1"/>
  <c r="AA221" i="1"/>
  <c r="T221" i="1"/>
  <c r="Z221" i="1"/>
  <c r="Y221" i="1"/>
  <c r="W221" i="1"/>
  <c r="V221" i="1"/>
  <c r="U221" i="1"/>
  <c r="S221" i="1"/>
  <c r="X221" i="1"/>
  <c r="AG222" i="1"/>
  <c r="AK222" i="1"/>
  <c r="AJ222" i="1"/>
  <c r="AI222" i="1"/>
  <c r="R222" i="1"/>
  <c r="AH222" i="1"/>
  <c r="AG223" i="1" l="1"/>
  <c r="AK223" i="1"/>
  <c r="AJ223" i="1"/>
  <c r="AI223" i="1"/>
  <c r="R223" i="1"/>
  <c r="AH223" i="1"/>
  <c r="T222" i="1"/>
  <c r="AD222" i="1"/>
  <c r="AC222" i="1"/>
  <c r="AB222" i="1"/>
  <c r="AA222" i="1"/>
  <c r="Z222" i="1"/>
  <c r="Y222" i="1"/>
  <c r="W222" i="1"/>
  <c r="V222" i="1"/>
  <c r="U222" i="1"/>
  <c r="S222" i="1"/>
  <c r="X222" i="1"/>
  <c r="AD223" i="1" l="1"/>
  <c r="AC223" i="1"/>
  <c r="AB223" i="1"/>
  <c r="AA223" i="1"/>
  <c r="Z223" i="1"/>
  <c r="W223" i="1"/>
  <c r="V223" i="1"/>
  <c r="U223" i="1"/>
  <c r="T223" i="1"/>
  <c r="Y223" i="1"/>
  <c r="S223" i="1"/>
  <c r="X223" i="1"/>
  <c r="AG224" i="1"/>
  <c r="AK224" i="1"/>
  <c r="AJ224" i="1"/>
  <c r="AI224" i="1"/>
  <c r="R224" i="1"/>
  <c r="AH224" i="1"/>
  <c r="AD224" i="1" l="1"/>
  <c r="AC224" i="1"/>
  <c r="AB224" i="1"/>
  <c r="AA224" i="1"/>
  <c r="Z224" i="1"/>
  <c r="W224" i="1"/>
  <c r="V224" i="1"/>
  <c r="U224" i="1"/>
  <c r="T224" i="1"/>
  <c r="Y224" i="1"/>
  <c r="S224" i="1"/>
  <c r="X224" i="1"/>
  <c r="AG225" i="1"/>
  <c r="AK225" i="1"/>
  <c r="AJ225" i="1"/>
  <c r="AH225" i="1"/>
  <c r="R225" i="1"/>
  <c r="AI225" i="1"/>
  <c r="AD225" i="1" l="1"/>
  <c r="AC225" i="1"/>
  <c r="AB225" i="1"/>
  <c r="AA225" i="1"/>
  <c r="Z225" i="1"/>
  <c r="Y225" i="1"/>
  <c r="W225" i="1"/>
  <c r="V225" i="1"/>
  <c r="U225" i="1"/>
  <c r="T225" i="1"/>
  <c r="S225" i="1"/>
  <c r="X225" i="1"/>
  <c r="AG226" i="1"/>
  <c r="AK226" i="1"/>
  <c r="AJ226" i="1"/>
  <c r="AH226" i="1"/>
  <c r="R226" i="1"/>
  <c r="AI226" i="1"/>
  <c r="AD226" i="1" l="1"/>
  <c r="AC226" i="1"/>
  <c r="AB226" i="1"/>
  <c r="AA226" i="1"/>
  <c r="Z226" i="1"/>
  <c r="Y226" i="1"/>
  <c r="W226" i="1"/>
  <c r="V226" i="1"/>
  <c r="U226" i="1"/>
  <c r="T226" i="1"/>
  <c r="S226" i="1"/>
  <c r="X226" i="1"/>
  <c r="AG227" i="1"/>
  <c r="AK227" i="1"/>
  <c r="AJ227" i="1"/>
  <c r="AH227" i="1"/>
  <c r="R227" i="1"/>
  <c r="AI227" i="1"/>
  <c r="AC227" i="1" l="1"/>
  <c r="AB227" i="1"/>
  <c r="AA227" i="1"/>
  <c r="Z227" i="1"/>
  <c r="Y227" i="1"/>
  <c r="AD227" i="1"/>
  <c r="W227" i="1"/>
  <c r="V227" i="1"/>
  <c r="U227" i="1"/>
  <c r="T227" i="1"/>
  <c r="S227" i="1"/>
  <c r="X227" i="1"/>
  <c r="AG228" i="1"/>
  <c r="AK228" i="1"/>
  <c r="AJ228" i="1"/>
  <c r="AH228" i="1"/>
  <c r="R228" i="1"/>
  <c r="AI228" i="1"/>
  <c r="AG229" i="1" l="1"/>
  <c r="AJ229" i="1"/>
  <c r="AH229" i="1"/>
  <c r="AK229" i="1"/>
  <c r="R229" i="1"/>
  <c r="AI229" i="1"/>
  <c r="V228" i="1"/>
  <c r="U228" i="1"/>
  <c r="T228" i="1"/>
  <c r="AD228" i="1"/>
  <c r="AC228" i="1"/>
  <c r="AB228" i="1"/>
  <c r="AA228" i="1"/>
  <c r="Z228" i="1"/>
  <c r="Y228" i="1"/>
  <c r="W228" i="1"/>
  <c r="S228" i="1"/>
  <c r="X228" i="1"/>
  <c r="AD229" i="1" l="1"/>
  <c r="AC229" i="1"/>
  <c r="AB229" i="1"/>
  <c r="AA229" i="1"/>
  <c r="Z229" i="1"/>
  <c r="Y229" i="1"/>
  <c r="W229" i="1"/>
  <c r="V229" i="1"/>
  <c r="U229" i="1"/>
  <c r="T229" i="1"/>
  <c r="S229" i="1"/>
  <c r="X229" i="1"/>
  <c r="AG230" i="1"/>
  <c r="AH230" i="1"/>
  <c r="AK230" i="1"/>
  <c r="AJ230" i="1"/>
  <c r="R230" i="1"/>
  <c r="AI230" i="1"/>
  <c r="AG231" i="1" l="1"/>
  <c r="AH231" i="1"/>
  <c r="AK231" i="1"/>
  <c r="AJ231" i="1"/>
  <c r="R231" i="1"/>
  <c r="AI231" i="1"/>
  <c r="AD230" i="1"/>
  <c r="AB230" i="1"/>
  <c r="AA230" i="1"/>
  <c r="Z230" i="1"/>
  <c r="Y230" i="1"/>
  <c r="AC230" i="1"/>
  <c r="W230" i="1"/>
  <c r="S230" i="1"/>
  <c r="V230" i="1"/>
  <c r="U230" i="1"/>
  <c r="T230" i="1"/>
  <c r="X230" i="1"/>
  <c r="AA231" i="1" l="1"/>
  <c r="Z231" i="1"/>
  <c r="Y231" i="1"/>
  <c r="W231" i="1"/>
  <c r="V231" i="1"/>
  <c r="U231" i="1"/>
  <c r="T231" i="1"/>
  <c r="S231" i="1"/>
  <c r="AD231" i="1"/>
  <c r="AC231" i="1"/>
  <c r="AB231" i="1"/>
  <c r="X231" i="1"/>
  <c r="AG232" i="1"/>
  <c r="AH232" i="1"/>
  <c r="AK232" i="1"/>
  <c r="AJ232" i="1"/>
  <c r="R232" i="1"/>
  <c r="AI232" i="1"/>
  <c r="AG233" i="1" l="1"/>
  <c r="AH233" i="1"/>
  <c r="AK233" i="1"/>
  <c r="AJ233" i="1"/>
  <c r="R233" i="1"/>
  <c r="AI233" i="1"/>
  <c r="AD232" i="1"/>
  <c r="AC232" i="1"/>
  <c r="AB232" i="1"/>
  <c r="AA232" i="1"/>
  <c r="S232" i="1"/>
  <c r="Z232" i="1"/>
  <c r="Y232" i="1"/>
  <c r="W232" i="1"/>
  <c r="V232" i="1"/>
  <c r="U232" i="1"/>
  <c r="T232" i="1"/>
  <c r="X232" i="1"/>
  <c r="AG234" i="1" l="1"/>
  <c r="AH234" i="1"/>
  <c r="AK234" i="1"/>
  <c r="AJ234" i="1"/>
  <c r="R234" i="1"/>
  <c r="AI234" i="1"/>
  <c r="AD233" i="1"/>
  <c r="AC233" i="1"/>
  <c r="AB233" i="1"/>
  <c r="AA233" i="1"/>
  <c r="Z233" i="1"/>
  <c r="Y233" i="1"/>
  <c r="W233" i="1"/>
  <c r="V233" i="1"/>
  <c r="U233" i="1"/>
  <c r="T233" i="1"/>
  <c r="S233" i="1"/>
  <c r="X233" i="1"/>
  <c r="AD234" i="1" l="1"/>
  <c r="AC234" i="1"/>
  <c r="AB234" i="1"/>
  <c r="AA234" i="1"/>
  <c r="Z234" i="1"/>
  <c r="Y234" i="1"/>
  <c r="U234" i="1"/>
  <c r="T234" i="1"/>
  <c r="S234" i="1"/>
  <c r="W234" i="1"/>
  <c r="V234" i="1"/>
  <c r="X234" i="1"/>
  <c r="AG235" i="1"/>
  <c r="AH235" i="1"/>
  <c r="AK235" i="1"/>
  <c r="AJ235" i="1"/>
  <c r="R235" i="1"/>
  <c r="AI235" i="1"/>
  <c r="AG236" i="1" l="1"/>
  <c r="AH236" i="1"/>
  <c r="AK236" i="1"/>
  <c r="AJ236" i="1"/>
  <c r="R236" i="1"/>
  <c r="AI236" i="1"/>
  <c r="V235" i="1"/>
  <c r="U235" i="1"/>
  <c r="T235" i="1"/>
  <c r="S235" i="1"/>
  <c r="AD235" i="1"/>
  <c r="AC235" i="1"/>
  <c r="AB235" i="1"/>
  <c r="AA235" i="1"/>
  <c r="Z235" i="1"/>
  <c r="W235" i="1"/>
  <c r="Y235" i="1"/>
  <c r="X235" i="1"/>
  <c r="AG237" i="1" l="1"/>
  <c r="AH237" i="1"/>
  <c r="AK237" i="1"/>
  <c r="AJ237" i="1"/>
  <c r="R237" i="1"/>
  <c r="AI237" i="1"/>
  <c r="AC236" i="1"/>
  <c r="AB236" i="1"/>
  <c r="AD236" i="1"/>
  <c r="AA236" i="1"/>
  <c r="Z236" i="1"/>
  <c r="S236" i="1"/>
  <c r="X236" i="1"/>
  <c r="W236" i="1"/>
  <c r="V236" i="1"/>
  <c r="U236" i="1"/>
  <c r="T236" i="1"/>
  <c r="Y236" i="1"/>
  <c r="T237" i="1" l="1"/>
  <c r="AD237" i="1"/>
  <c r="AA237" i="1"/>
  <c r="Z237" i="1"/>
  <c r="S237" i="1"/>
  <c r="AC237" i="1"/>
  <c r="AB237" i="1"/>
  <c r="X237" i="1"/>
  <c r="W237" i="1"/>
  <c r="V237" i="1"/>
  <c r="U237" i="1"/>
  <c r="Y237" i="1"/>
  <c r="AG238" i="1"/>
  <c r="AH238" i="1"/>
  <c r="AK238" i="1"/>
  <c r="AJ238" i="1"/>
  <c r="R238" i="1"/>
  <c r="AI238" i="1"/>
  <c r="AB238" i="1" l="1"/>
  <c r="AA238" i="1"/>
  <c r="Z238" i="1"/>
  <c r="X238" i="1"/>
  <c r="W238" i="1"/>
  <c r="V238" i="1"/>
  <c r="U238" i="1"/>
  <c r="T238" i="1"/>
  <c r="S238" i="1"/>
  <c r="AD238" i="1"/>
  <c r="AC238" i="1"/>
  <c r="Y238" i="1"/>
  <c r="AG239" i="1"/>
  <c r="AH239" i="1"/>
  <c r="AK239" i="1"/>
  <c r="AJ239" i="1"/>
  <c r="R239" i="1"/>
  <c r="AI239" i="1"/>
  <c r="AG240" i="1" l="1"/>
  <c r="AH240" i="1"/>
  <c r="AK240" i="1"/>
  <c r="AJ240" i="1"/>
  <c r="R240" i="1"/>
  <c r="AI240" i="1"/>
  <c r="AB239" i="1"/>
  <c r="AA239" i="1"/>
  <c r="AD239" i="1"/>
  <c r="AC239" i="1"/>
  <c r="Z239" i="1"/>
  <c r="S239" i="1"/>
  <c r="X239" i="1"/>
  <c r="W239" i="1"/>
  <c r="V239" i="1"/>
  <c r="U239" i="1"/>
  <c r="T239" i="1"/>
  <c r="Y239" i="1"/>
  <c r="AG241" i="1" l="1"/>
  <c r="AH241" i="1"/>
  <c r="AK241" i="1"/>
  <c r="AJ241" i="1"/>
  <c r="R241" i="1"/>
  <c r="AI241" i="1"/>
  <c r="U240" i="1"/>
  <c r="T240" i="1"/>
  <c r="AB240" i="1"/>
  <c r="W240" i="1"/>
  <c r="V240" i="1"/>
  <c r="AD240" i="1"/>
  <c r="AC240" i="1"/>
  <c r="AA240" i="1"/>
  <c r="Z240" i="1"/>
  <c r="X240" i="1"/>
  <c r="S240" i="1"/>
  <c r="Y240" i="1"/>
  <c r="AD241" i="1" l="1"/>
  <c r="AB241" i="1"/>
  <c r="Z241" i="1"/>
  <c r="U241" i="1"/>
  <c r="AC241" i="1"/>
  <c r="AA241" i="1"/>
  <c r="V241" i="1"/>
  <c r="X241" i="1"/>
  <c r="W241" i="1"/>
  <c r="T241" i="1"/>
  <c r="S241" i="1"/>
  <c r="Y241" i="1"/>
  <c r="AG242" i="1"/>
  <c r="AK242" i="1"/>
  <c r="R242" i="1"/>
  <c r="AJ242" i="1"/>
  <c r="AH242" i="1"/>
  <c r="AI242" i="1"/>
  <c r="AG243" i="1" l="1"/>
  <c r="AK243" i="1"/>
  <c r="AJ243" i="1"/>
  <c r="AH243" i="1"/>
  <c r="R243" i="1"/>
  <c r="AI243" i="1"/>
  <c r="AA242" i="1"/>
  <c r="Z242" i="1"/>
  <c r="AD242" i="1"/>
  <c r="AC242" i="1"/>
  <c r="W242" i="1"/>
  <c r="V242" i="1"/>
  <c r="U242" i="1"/>
  <c r="T242" i="1"/>
  <c r="AB242" i="1"/>
  <c r="X242" i="1"/>
  <c r="S242" i="1"/>
  <c r="Y242" i="1"/>
  <c r="AG244" i="1" l="1"/>
  <c r="AK244" i="1"/>
  <c r="AJ244" i="1"/>
  <c r="AH244" i="1"/>
  <c r="R244" i="1"/>
  <c r="AI244" i="1"/>
  <c r="V243" i="1"/>
  <c r="U243" i="1"/>
  <c r="T243" i="1"/>
  <c r="AD243" i="1"/>
  <c r="AC243" i="1"/>
  <c r="AB243" i="1"/>
  <c r="AA243" i="1"/>
  <c r="Z243" i="1"/>
  <c r="X243" i="1"/>
  <c r="W243" i="1"/>
  <c r="S243" i="1"/>
  <c r="Y243" i="1"/>
  <c r="AB244" i="1" l="1"/>
  <c r="AA244" i="1"/>
  <c r="W244" i="1"/>
  <c r="AD244" i="1"/>
  <c r="AC244" i="1"/>
  <c r="Z244" i="1"/>
  <c r="X244" i="1"/>
  <c r="V244" i="1"/>
  <c r="U244" i="1"/>
  <c r="T244" i="1"/>
  <c r="S244" i="1"/>
  <c r="Y244" i="1"/>
  <c r="AG245" i="1"/>
  <c r="AJ245" i="1"/>
  <c r="AH245" i="1"/>
  <c r="AK245" i="1"/>
  <c r="R245" i="1"/>
  <c r="AI245" i="1"/>
  <c r="AG246" i="1" l="1"/>
  <c r="AH246" i="1"/>
  <c r="AK246" i="1"/>
  <c r="AJ246" i="1"/>
  <c r="R246" i="1"/>
  <c r="AI246" i="1"/>
  <c r="Z245" i="1"/>
  <c r="AD245" i="1"/>
  <c r="AC245" i="1"/>
  <c r="AB245" i="1"/>
  <c r="AA245" i="1"/>
  <c r="X245" i="1"/>
  <c r="W245" i="1"/>
  <c r="V245" i="1"/>
  <c r="U245" i="1"/>
  <c r="T245" i="1"/>
  <c r="S245" i="1"/>
  <c r="Y245" i="1"/>
  <c r="W246" i="1" l="1"/>
  <c r="V246" i="1"/>
  <c r="U246" i="1"/>
  <c r="T246" i="1"/>
  <c r="X246" i="1"/>
  <c r="AC246" i="1"/>
  <c r="AB246" i="1"/>
  <c r="AA246" i="1"/>
  <c r="Z246" i="1"/>
  <c r="AD246" i="1"/>
  <c r="S246" i="1"/>
  <c r="Y246" i="1"/>
  <c r="AG247" i="1"/>
  <c r="AH247" i="1"/>
  <c r="AK247" i="1"/>
  <c r="AJ247" i="1"/>
  <c r="R247" i="1"/>
  <c r="AI247" i="1"/>
  <c r="AC247" i="1" l="1"/>
  <c r="AD247" i="1"/>
  <c r="AB247" i="1"/>
  <c r="AA247" i="1"/>
  <c r="Z247" i="1"/>
  <c r="X247" i="1"/>
  <c r="W247" i="1"/>
  <c r="V247" i="1"/>
  <c r="U247" i="1"/>
  <c r="T247" i="1"/>
  <c r="S247" i="1"/>
  <c r="Y247" i="1"/>
  <c r="AG248" i="1"/>
  <c r="AK248" i="1"/>
  <c r="AH248" i="1"/>
  <c r="AJ248" i="1"/>
  <c r="R248" i="1"/>
  <c r="AI248" i="1"/>
  <c r="X248" i="1" l="1"/>
  <c r="AD248" i="1"/>
  <c r="AC248" i="1"/>
  <c r="AB248" i="1"/>
  <c r="W248" i="1"/>
  <c r="V248" i="1"/>
  <c r="AA248" i="1"/>
  <c r="Z248" i="1"/>
  <c r="U248" i="1"/>
  <c r="T248" i="1"/>
  <c r="S248" i="1"/>
  <c r="Y248" i="1"/>
  <c r="AG249" i="1"/>
  <c r="AK249" i="1"/>
  <c r="AJ249" i="1"/>
  <c r="AH249" i="1"/>
  <c r="R249" i="1"/>
  <c r="AI249" i="1"/>
  <c r="X249" i="1" l="1"/>
  <c r="W249" i="1"/>
  <c r="V249" i="1"/>
  <c r="U249" i="1"/>
  <c r="T249" i="1"/>
  <c r="AD249" i="1"/>
  <c r="AC249" i="1"/>
  <c r="AB249" i="1"/>
  <c r="AA249" i="1"/>
  <c r="Z249" i="1"/>
  <c r="S249" i="1"/>
  <c r="Y249" i="1"/>
  <c r="AG250" i="1"/>
  <c r="AK250" i="1"/>
  <c r="AJ250" i="1"/>
  <c r="AH250" i="1"/>
  <c r="R250" i="1"/>
  <c r="AI250" i="1"/>
  <c r="AG251" i="1" l="1"/>
  <c r="AK251" i="1"/>
  <c r="AJ251" i="1"/>
  <c r="AH251" i="1"/>
  <c r="R251" i="1"/>
  <c r="AI251" i="1"/>
  <c r="T250" i="1"/>
  <c r="AD250" i="1"/>
  <c r="AC250" i="1"/>
  <c r="AB250" i="1"/>
  <c r="AA250" i="1"/>
  <c r="Z250" i="1"/>
  <c r="X250" i="1"/>
  <c r="W250" i="1"/>
  <c r="V250" i="1"/>
  <c r="U250" i="1"/>
  <c r="S250" i="1"/>
  <c r="Y250" i="1"/>
  <c r="X251" i="1" l="1"/>
  <c r="W251" i="1"/>
  <c r="AD251" i="1"/>
  <c r="Z251" i="1"/>
  <c r="AC251" i="1"/>
  <c r="AB251" i="1"/>
  <c r="AA251" i="1"/>
  <c r="V251" i="1"/>
  <c r="U251" i="1"/>
  <c r="T251" i="1"/>
  <c r="S251" i="1"/>
  <c r="Y251" i="1"/>
  <c r="AG252" i="1"/>
  <c r="AK252" i="1"/>
  <c r="AJ252" i="1"/>
  <c r="AH252" i="1"/>
  <c r="R252" i="1"/>
  <c r="AI252" i="1"/>
  <c r="X252" i="1" l="1"/>
  <c r="W252" i="1"/>
  <c r="V252" i="1"/>
  <c r="U252" i="1"/>
  <c r="AD252" i="1"/>
  <c r="AC252" i="1"/>
  <c r="AB252" i="1"/>
  <c r="T252" i="1"/>
  <c r="AA252" i="1"/>
  <c r="Z252" i="1"/>
  <c r="S252" i="1"/>
  <c r="Y252" i="1"/>
  <c r="AG253" i="1"/>
  <c r="AK253" i="1"/>
  <c r="AJ253" i="1"/>
  <c r="AH253" i="1"/>
  <c r="R253" i="1"/>
  <c r="AI253" i="1"/>
  <c r="Z253" i="1" l="1"/>
  <c r="X253" i="1"/>
  <c r="W253" i="1"/>
  <c r="V253" i="1"/>
  <c r="U253" i="1"/>
  <c r="T253" i="1"/>
  <c r="AD253" i="1"/>
  <c r="AC253" i="1"/>
  <c r="AB253" i="1"/>
  <c r="AA253" i="1"/>
  <c r="S253" i="1"/>
  <c r="Y253" i="1"/>
  <c r="AG254" i="1"/>
  <c r="AK254" i="1"/>
  <c r="AJ254" i="1"/>
  <c r="AH254" i="1"/>
  <c r="R254" i="1"/>
  <c r="AI254" i="1"/>
  <c r="W254" i="1" l="1"/>
  <c r="V254" i="1"/>
  <c r="AD254" i="1"/>
  <c r="AC254" i="1"/>
  <c r="AB254" i="1"/>
  <c r="AA254" i="1"/>
  <c r="Z254" i="1"/>
  <c r="X254" i="1"/>
  <c r="U254" i="1"/>
  <c r="T254" i="1"/>
  <c r="S254" i="1"/>
  <c r="Y254" i="1"/>
  <c r="AG255" i="1"/>
  <c r="AK255" i="1"/>
  <c r="AJ255" i="1"/>
  <c r="AH255" i="1"/>
  <c r="R255" i="1"/>
  <c r="AI255" i="1"/>
  <c r="AG256" i="1" l="1"/>
  <c r="AK256" i="1"/>
  <c r="AJ256" i="1"/>
  <c r="AH256" i="1"/>
  <c r="R256" i="1"/>
  <c r="AI256" i="1"/>
  <c r="AA255" i="1"/>
  <c r="Z255" i="1"/>
  <c r="AB255" i="1"/>
  <c r="X255" i="1"/>
  <c r="W255" i="1"/>
  <c r="V255" i="1"/>
  <c r="U255" i="1"/>
  <c r="AD255" i="1"/>
  <c r="AC255" i="1"/>
  <c r="T255" i="1"/>
  <c r="S255" i="1"/>
  <c r="Y255" i="1"/>
  <c r="AD256" i="1" l="1"/>
  <c r="AB256" i="1"/>
  <c r="AA256" i="1"/>
  <c r="U256" i="1"/>
  <c r="W256" i="1"/>
  <c r="S256" i="1"/>
  <c r="AC256" i="1"/>
  <c r="Z256" i="1"/>
  <c r="V256" i="1"/>
  <c r="X256" i="1"/>
  <c r="T256" i="1"/>
  <c r="Y256" i="1"/>
  <c r="AG257" i="1"/>
  <c r="AH257" i="1"/>
  <c r="AJ257" i="1"/>
  <c r="R257" i="1"/>
  <c r="AK257" i="1"/>
  <c r="AI257" i="1"/>
  <c r="X257" i="1" l="1"/>
  <c r="V257" i="1"/>
  <c r="U257" i="1"/>
  <c r="T257" i="1"/>
  <c r="AD257" i="1"/>
  <c r="AC257" i="1"/>
  <c r="AB257" i="1"/>
  <c r="AA257" i="1"/>
  <c r="S257" i="1"/>
  <c r="W257" i="1"/>
  <c r="Z257" i="1"/>
  <c r="Y257" i="1"/>
  <c r="AG258" i="1"/>
  <c r="AJ258" i="1"/>
  <c r="AH258" i="1"/>
  <c r="R258" i="1"/>
  <c r="AK258" i="1"/>
  <c r="AI258" i="1"/>
  <c r="AG259" i="1" l="1"/>
  <c r="AJ259" i="1"/>
  <c r="AK259" i="1"/>
  <c r="AH259" i="1"/>
  <c r="R259" i="1"/>
  <c r="AI259" i="1"/>
  <c r="Z258" i="1"/>
  <c r="AC258" i="1"/>
  <c r="AA258" i="1"/>
  <c r="W258" i="1"/>
  <c r="U258" i="1"/>
  <c r="S258" i="1"/>
  <c r="AD258" i="1"/>
  <c r="AB258" i="1"/>
  <c r="X258" i="1"/>
  <c r="V258" i="1"/>
  <c r="T258" i="1"/>
  <c r="Y258" i="1"/>
  <c r="T259" i="1" l="1"/>
  <c r="AD259" i="1"/>
  <c r="AC259" i="1"/>
  <c r="U259" i="1"/>
  <c r="AB259" i="1"/>
  <c r="AA259" i="1"/>
  <c r="Z259" i="1"/>
  <c r="X259" i="1"/>
  <c r="W259" i="1"/>
  <c r="V259" i="1"/>
  <c r="S259" i="1"/>
  <c r="Y259" i="1"/>
  <c r="AG260" i="1"/>
  <c r="AK260" i="1"/>
  <c r="AJ260" i="1"/>
  <c r="AH260" i="1"/>
  <c r="R260" i="1"/>
  <c r="AI260" i="1"/>
  <c r="AG261" i="1" l="1"/>
  <c r="AJ261" i="1"/>
  <c r="AK261" i="1"/>
  <c r="R261" i="1"/>
  <c r="AH261" i="1"/>
  <c r="AI261" i="1"/>
  <c r="X260" i="1"/>
  <c r="AD260" i="1"/>
  <c r="AC260" i="1"/>
  <c r="AB260" i="1"/>
  <c r="AA260" i="1"/>
  <c r="Z260" i="1"/>
  <c r="W260" i="1"/>
  <c r="U260" i="1"/>
  <c r="S260" i="1"/>
  <c r="V260" i="1"/>
  <c r="T260" i="1"/>
  <c r="Y260" i="1"/>
  <c r="AG262" i="1" l="1"/>
  <c r="AH262" i="1"/>
  <c r="AJ262" i="1"/>
  <c r="R262" i="1"/>
  <c r="AK262" i="1"/>
  <c r="AI262" i="1"/>
  <c r="X261" i="1"/>
  <c r="AD261" i="1"/>
  <c r="V261" i="1"/>
  <c r="U261" i="1"/>
  <c r="T261" i="1"/>
  <c r="AC261" i="1"/>
  <c r="AB261" i="1"/>
  <c r="AA261" i="1"/>
  <c r="Z261" i="1"/>
  <c r="W261" i="1"/>
  <c r="S261" i="1"/>
  <c r="Y261" i="1"/>
  <c r="W262" i="1" l="1"/>
  <c r="V262" i="1"/>
  <c r="U262" i="1"/>
  <c r="T262" i="1"/>
  <c r="S262" i="1"/>
  <c r="AD262" i="1"/>
  <c r="AC262" i="1"/>
  <c r="AA262" i="1"/>
  <c r="Z262" i="1"/>
  <c r="X262" i="1"/>
  <c r="AB262" i="1"/>
  <c r="Y262" i="1"/>
  <c r="AG263" i="1"/>
  <c r="AH263" i="1"/>
  <c r="AJ263" i="1"/>
  <c r="R263" i="1"/>
  <c r="AK263" i="1"/>
  <c r="AI263" i="1"/>
  <c r="AG264" i="1" l="1"/>
  <c r="AH264" i="1"/>
  <c r="AK264" i="1"/>
  <c r="AJ264" i="1"/>
  <c r="R264" i="1"/>
  <c r="AI264" i="1"/>
  <c r="Z263" i="1"/>
  <c r="AD263" i="1"/>
  <c r="AC263" i="1"/>
  <c r="AB263" i="1"/>
  <c r="AA263" i="1"/>
  <c r="V263" i="1"/>
  <c r="X263" i="1"/>
  <c r="S263" i="1"/>
  <c r="W263" i="1"/>
  <c r="U263" i="1"/>
  <c r="T263" i="1"/>
  <c r="Y263" i="1"/>
  <c r="X264" i="1" l="1"/>
  <c r="W264" i="1"/>
  <c r="AD264" i="1"/>
  <c r="AC264" i="1"/>
  <c r="AB264" i="1"/>
  <c r="AA264" i="1"/>
  <c r="Z264" i="1"/>
  <c r="V264" i="1"/>
  <c r="U264" i="1"/>
  <c r="T264" i="1"/>
  <c r="S264" i="1"/>
  <c r="Y264" i="1"/>
  <c r="AG265" i="1"/>
  <c r="AH265" i="1"/>
  <c r="AK265" i="1"/>
  <c r="AJ265" i="1"/>
  <c r="R265" i="1"/>
  <c r="AI265" i="1"/>
  <c r="Z265" i="1" l="1"/>
  <c r="X265" i="1"/>
  <c r="W265" i="1"/>
  <c r="V265" i="1"/>
  <c r="U265" i="1"/>
  <c r="T265" i="1"/>
  <c r="AD265" i="1"/>
  <c r="AC265" i="1"/>
  <c r="AB265" i="1"/>
  <c r="AA265" i="1"/>
  <c r="S265" i="1"/>
  <c r="Y265" i="1"/>
  <c r="AG266" i="1"/>
  <c r="AH266" i="1"/>
  <c r="AK266" i="1"/>
  <c r="AJ266" i="1"/>
  <c r="R266" i="1"/>
  <c r="AI266" i="1"/>
  <c r="AA266" i="1" l="1"/>
  <c r="V266" i="1"/>
  <c r="U266" i="1"/>
  <c r="T266" i="1"/>
  <c r="S266" i="1"/>
  <c r="AD266" i="1"/>
  <c r="AC266" i="1"/>
  <c r="AB266" i="1"/>
  <c r="X266" i="1"/>
  <c r="W266" i="1"/>
  <c r="Z266" i="1"/>
  <c r="Y266" i="1"/>
  <c r="AG267" i="1"/>
  <c r="AH267" i="1"/>
  <c r="AK267" i="1"/>
  <c r="AJ267" i="1"/>
  <c r="R267" i="1"/>
  <c r="AI267" i="1"/>
  <c r="W267" i="1" l="1"/>
  <c r="V267" i="1"/>
  <c r="AC267" i="1"/>
  <c r="AB267" i="1"/>
  <c r="AA267" i="1"/>
  <c r="U267" i="1"/>
  <c r="S267" i="1"/>
  <c r="AD267" i="1"/>
  <c r="Y267" i="1"/>
  <c r="T267" i="1"/>
  <c r="X267" i="1"/>
  <c r="Z267" i="1"/>
  <c r="AG268" i="1"/>
  <c r="AH268" i="1"/>
  <c r="AK268" i="1"/>
  <c r="AJ268" i="1"/>
  <c r="R268" i="1"/>
  <c r="AI268" i="1"/>
  <c r="AC268" i="1" l="1"/>
  <c r="AB268" i="1"/>
  <c r="AA268" i="1"/>
  <c r="Y268" i="1"/>
  <c r="AD268" i="1"/>
  <c r="X268" i="1"/>
  <c r="W268" i="1"/>
  <c r="V268" i="1"/>
  <c r="U268" i="1"/>
  <c r="T268" i="1"/>
  <c r="S268" i="1"/>
  <c r="Z268" i="1"/>
  <c r="AG269" i="1"/>
  <c r="AH269" i="1"/>
  <c r="AK269" i="1"/>
  <c r="AJ269" i="1"/>
  <c r="R269" i="1"/>
  <c r="AI269" i="1"/>
  <c r="AB269" i="1" l="1"/>
  <c r="AA269" i="1"/>
  <c r="W269" i="1"/>
  <c r="V269" i="1"/>
  <c r="U269" i="1"/>
  <c r="T269" i="1"/>
  <c r="S269" i="1"/>
  <c r="AD269" i="1"/>
  <c r="AC269" i="1"/>
  <c r="Y269" i="1"/>
  <c r="X269" i="1"/>
  <c r="Z269" i="1"/>
  <c r="AG270" i="1"/>
  <c r="AH270" i="1"/>
  <c r="AK270" i="1"/>
  <c r="AJ270" i="1"/>
  <c r="R270" i="1"/>
  <c r="AI270" i="1"/>
  <c r="AG271" i="1" l="1"/>
  <c r="AH271" i="1"/>
  <c r="AK271" i="1"/>
  <c r="AJ271" i="1"/>
  <c r="R271" i="1"/>
  <c r="AI271" i="1"/>
  <c r="V270" i="1"/>
  <c r="U270" i="1"/>
  <c r="S270" i="1"/>
  <c r="AD270" i="1"/>
  <c r="AC270" i="1"/>
  <c r="AB270" i="1"/>
  <c r="AA270" i="1"/>
  <c r="Y270" i="1"/>
  <c r="X270" i="1"/>
  <c r="W270" i="1"/>
  <c r="T270" i="1"/>
  <c r="Z270" i="1"/>
  <c r="AD271" i="1" l="1"/>
  <c r="AC271" i="1"/>
  <c r="AB271" i="1"/>
  <c r="AA271" i="1"/>
  <c r="Y271" i="1"/>
  <c r="X271" i="1"/>
  <c r="W271" i="1"/>
  <c r="T271" i="1"/>
  <c r="S271" i="1"/>
  <c r="V271" i="1"/>
  <c r="U271" i="1"/>
  <c r="Z271" i="1"/>
  <c r="AG272" i="1"/>
  <c r="AH272" i="1"/>
  <c r="AK272" i="1"/>
  <c r="AJ272" i="1"/>
  <c r="R272" i="1"/>
  <c r="AI272" i="1"/>
  <c r="AC272" i="1" l="1"/>
  <c r="AB272" i="1"/>
  <c r="U272" i="1"/>
  <c r="T272" i="1"/>
  <c r="AD272" i="1"/>
  <c r="AA272" i="1"/>
  <c r="Y272" i="1"/>
  <c r="X272" i="1"/>
  <c r="W272" i="1"/>
  <c r="V272" i="1"/>
  <c r="S272" i="1"/>
  <c r="Z272" i="1"/>
  <c r="AG273" i="1"/>
  <c r="AH273" i="1"/>
  <c r="AK273" i="1"/>
  <c r="AJ273" i="1"/>
  <c r="R273" i="1"/>
  <c r="AI273" i="1"/>
  <c r="AG274" i="1" l="1"/>
  <c r="AK274" i="1"/>
  <c r="AJ274" i="1"/>
  <c r="AH274" i="1"/>
  <c r="R274" i="1"/>
  <c r="AI274" i="1"/>
  <c r="U273" i="1"/>
  <c r="T273" i="1"/>
  <c r="X273" i="1"/>
  <c r="W273" i="1"/>
  <c r="V273" i="1"/>
  <c r="AD273" i="1"/>
  <c r="AC273" i="1"/>
  <c r="AB273" i="1"/>
  <c r="AA273" i="1"/>
  <c r="Y273" i="1"/>
  <c r="S273" i="1"/>
  <c r="Z273" i="1"/>
  <c r="AG275" i="1" l="1"/>
  <c r="AK275" i="1"/>
  <c r="AJ275" i="1"/>
  <c r="AH275" i="1"/>
  <c r="R275" i="1"/>
  <c r="AI275" i="1"/>
  <c r="AD274" i="1"/>
  <c r="AC274" i="1"/>
  <c r="AB274" i="1"/>
  <c r="AA274" i="1"/>
  <c r="Y274" i="1"/>
  <c r="X274" i="1"/>
  <c r="W274" i="1"/>
  <c r="V274" i="1"/>
  <c r="U274" i="1"/>
  <c r="T274" i="1"/>
  <c r="S274" i="1"/>
  <c r="Z274" i="1"/>
  <c r="AD275" i="1" l="1"/>
  <c r="AC275" i="1"/>
  <c r="X275" i="1"/>
  <c r="W275" i="1"/>
  <c r="V275" i="1"/>
  <c r="U275" i="1"/>
  <c r="T275" i="1"/>
  <c r="AB275" i="1"/>
  <c r="Y275" i="1"/>
  <c r="AA275" i="1"/>
  <c r="S275" i="1"/>
  <c r="Z275" i="1"/>
  <c r="AG276" i="1"/>
  <c r="AK276" i="1"/>
  <c r="AJ276" i="1"/>
  <c r="AH276" i="1"/>
  <c r="R276" i="1"/>
  <c r="AI276" i="1"/>
  <c r="T276" i="1" l="1"/>
  <c r="U276" i="1"/>
  <c r="AD276" i="1"/>
  <c r="AC276" i="1"/>
  <c r="AB276" i="1"/>
  <c r="AA276" i="1"/>
  <c r="Y276" i="1"/>
  <c r="X276" i="1"/>
  <c r="W276" i="1"/>
  <c r="V276" i="1"/>
  <c r="S276" i="1"/>
  <c r="Z276" i="1"/>
  <c r="AG277" i="1"/>
  <c r="AJ277" i="1"/>
  <c r="AH277" i="1"/>
  <c r="AK277" i="1"/>
  <c r="R277" i="1"/>
  <c r="AI277" i="1"/>
  <c r="X277" i="1" l="1"/>
  <c r="W277" i="1"/>
  <c r="V277" i="1"/>
  <c r="U277" i="1"/>
  <c r="T277" i="1"/>
  <c r="AD277" i="1"/>
  <c r="AC277" i="1"/>
  <c r="AB277" i="1"/>
  <c r="AA277" i="1"/>
  <c r="Y277" i="1"/>
  <c r="S277" i="1"/>
  <c r="Z277" i="1"/>
  <c r="AG278" i="1"/>
  <c r="AH278" i="1"/>
  <c r="AK278" i="1"/>
  <c r="AJ278" i="1"/>
  <c r="R278" i="1"/>
  <c r="AI278" i="1"/>
  <c r="AD278" i="1" l="1"/>
  <c r="AC278" i="1"/>
  <c r="AA278" i="1"/>
  <c r="Y278" i="1"/>
  <c r="X278" i="1"/>
  <c r="W278" i="1"/>
  <c r="V278" i="1"/>
  <c r="U278" i="1"/>
  <c r="T278" i="1"/>
  <c r="AB278" i="1"/>
  <c r="S278" i="1"/>
  <c r="Z278" i="1"/>
  <c r="AG279" i="1"/>
  <c r="AH279" i="1"/>
  <c r="AK279" i="1"/>
  <c r="AJ279" i="1"/>
  <c r="R279" i="1"/>
  <c r="AI279" i="1"/>
  <c r="AG280" i="1" l="1"/>
  <c r="AK280" i="1"/>
  <c r="AH280" i="1"/>
  <c r="AJ280" i="1"/>
  <c r="R280" i="1"/>
  <c r="AI280" i="1"/>
  <c r="V279" i="1"/>
  <c r="U279" i="1"/>
  <c r="AC279" i="1"/>
  <c r="AD279" i="1"/>
  <c r="AB279" i="1"/>
  <c r="AA279" i="1"/>
  <c r="Y279" i="1"/>
  <c r="X279" i="1"/>
  <c r="W279" i="1"/>
  <c r="T279" i="1"/>
  <c r="S279" i="1"/>
  <c r="Z279" i="1"/>
  <c r="AD280" i="1" l="1"/>
  <c r="AC280" i="1"/>
  <c r="AB280" i="1"/>
  <c r="AA280" i="1"/>
  <c r="Y280" i="1"/>
  <c r="X280" i="1"/>
  <c r="W280" i="1"/>
  <c r="V280" i="1"/>
  <c r="U280" i="1"/>
  <c r="T280" i="1"/>
  <c r="S280" i="1"/>
  <c r="Z280" i="1"/>
  <c r="AG281" i="1"/>
  <c r="AK281" i="1"/>
  <c r="AJ281" i="1"/>
  <c r="AH281" i="1"/>
  <c r="R281" i="1"/>
  <c r="AI281" i="1"/>
  <c r="AG282" i="1" l="1"/>
  <c r="AK282" i="1"/>
  <c r="AJ282" i="1"/>
  <c r="AH282" i="1"/>
  <c r="R282" i="1"/>
  <c r="AI282" i="1"/>
  <c r="AC281" i="1"/>
  <c r="AB281" i="1"/>
  <c r="AD281" i="1"/>
  <c r="AA281" i="1"/>
  <c r="Y281" i="1"/>
  <c r="X281" i="1"/>
  <c r="W281" i="1"/>
  <c r="V281" i="1"/>
  <c r="U281" i="1"/>
  <c r="T281" i="1"/>
  <c r="S281" i="1"/>
  <c r="Z281" i="1"/>
  <c r="W282" i="1" l="1"/>
  <c r="V282" i="1"/>
  <c r="U282" i="1"/>
  <c r="T282" i="1"/>
  <c r="Y282" i="1"/>
  <c r="X282" i="1"/>
  <c r="AD282" i="1"/>
  <c r="AC282" i="1"/>
  <c r="AB282" i="1"/>
  <c r="AA282" i="1"/>
  <c r="S282" i="1"/>
  <c r="Z282" i="1"/>
  <c r="AG283" i="1"/>
  <c r="AK283" i="1"/>
  <c r="AJ283" i="1"/>
  <c r="AH283" i="1"/>
  <c r="R283" i="1"/>
  <c r="AI283" i="1"/>
  <c r="AG284" i="1" l="1"/>
  <c r="AK284" i="1"/>
  <c r="AJ284" i="1"/>
  <c r="AH284" i="1"/>
  <c r="R284" i="1"/>
  <c r="AI284" i="1"/>
  <c r="AC283" i="1"/>
  <c r="Y283" i="1"/>
  <c r="T283" i="1"/>
  <c r="AD283" i="1"/>
  <c r="AB283" i="1"/>
  <c r="AA283" i="1"/>
  <c r="X283" i="1"/>
  <c r="W283" i="1"/>
  <c r="V283" i="1"/>
  <c r="U283" i="1"/>
  <c r="S283" i="1"/>
  <c r="Z283" i="1"/>
  <c r="AB284" i="1" l="1"/>
  <c r="AA284" i="1"/>
  <c r="AD284" i="1"/>
  <c r="AC284" i="1"/>
  <c r="Y284" i="1"/>
  <c r="X284" i="1"/>
  <c r="W284" i="1"/>
  <c r="V284" i="1"/>
  <c r="U284" i="1"/>
  <c r="T284" i="1"/>
  <c r="S284" i="1"/>
  <c r="Z284" i="1"/>
  <c r="AG285" i="1"/>
  <c r="AK285" i="1"/>
  <c r="AJ285" i="1"/>
  <c r="AH285" i="1"/>
  <c r="R285" i="1"/>
  <c r="AI285" i="1"/>
  <c r="AG286" i="1" l="1"/>
  <c r="AJ286" i="1"/>
  <c r="R286" i="1"/>
  <c r="AK286" i="1"/>
  <c r="AH286" i="1"/>
  <c r="AI286" i="1"/>
  <c r="X285" i="1"/>
  <c r="V285" i="1"/>
  <c r="T285" i="1"/>
  <c r="AC285" i="1"/>
  <c r="AA285" i="1"/>
  <c r="W285" i="1"/>
  <c r="Y285" i="1"/>
  <c r="U285" i="1"/>
  <c r="AD285" i="1"/>
  <c r="AB285" i="1"/>
  <c r="S285" i="1"/>
  <c r="Z285" i="1"/>
  <c r="Y286" i="1" l="1"/>
  <c r="X286" i="1"/>
  <c r="W286" i="1"/>
  <c r="V286" i="1"/>
  <c r="U286" i="1"/>
  <c r="AD286" i="1"/>
  <c r="AC286" i="1"/>
  <c r="AB286" i="1"/>
  <c r="S286" i="1"/>
  <c r="T286" i="1"/>
  <c r="AA286" i="1"/>
  <c r="Z286" i="1"/>
  <c r="AG287" i="1"/>
  <c r="AJ287" i="1"/>
  <c r="AK287" i="1"/>
  <c r="AH287" i="1"/>
  <c r="R287" i="1"/>
  <c r="AI287" i="1"/>
  <c r="AG288" i="1" l="1"/>
  <c r="AK288" i="1"/>
  <c r="AJ288" i="1"/>
  <c r="AH288" i="1"/>
  <c r="R288" i="1"/>
  <c r="AI288" i="1"/>
  <c r="AA287" i="1"/>
  <c r="AC287" i="1"/>
  <c r="Y287" i="1"/>
  <c r="AD287" i="1"/>
  <c r="AB287" i="1"/>
  <c r="X287" i="1"/>
  <c r="W287" i="1"/>
  <c r="V287" i="1"/>
  <c r="U287" i="1"/>
  <c r="T287" i="1"/>
  <c r="S287" i="1"/>
  <c r="Z287" i="1"/>
  <c r="Y288" i="1" l="1"/>
  <c r="X288" i="1"/>
  <c r="AC288" i="1"/>
  <c r="AB288" i="1"/>
  <c r="AA288" i="1"/>
  <c r="W288" i="1"/>
  <c r="V288" i="1"/>
  <c r="U288" i="1"/>
  <c r="T288" i="1"/>
  <c r="AD288" i="1"/>
  <c r="S288" i="1"/>
  <c r="Z288" i="1"/>
  <c r="AG289" i="1"/>
  <c r="AK289" i="1"/>
  <c r="AJ289" i="1"/>
  <c r="AH289" i="1"/>
  <c r="R289" i="1"/>
  <c r="AI289" i="1"/>
  <c r="AD289" i="1" l="1"/>
  <c r="AC289" i="1"/>
  <c r="AB289" i="1"/>
  <c r="AA289" i="1"/>
  <c r="Y289" i="1"/>
  <c r="X289" i="1"/>
  <c r="W289" i="1"/>
  <c r="V289" i="1"/>
  <c r="U289" i="1"/>
  <c r="T289" i="1"/>
  <c r="S289" i="1"/>
  <c r="Z289" i="1"/>
  <c r="AG290" i="1"/>
  <c r="AK290" i="1"/>
  <c r="AJ290" i="1"/>
  <c r="AH290" i="1"/>
  <c r="R290" i="1"/>
  <c r="AI290" i="1"/>
  <c r="Y290" i="1" l="1"/>
  <c r="AA290" i="1"/>
  <c r="X290" i="1"/>
  <c r="W290" i="1"/>
  <c r="V290" i="1"/>
  <c r="U290" i="1"/>
  <c r="T290" i="1"/>
  <c r="AD290" i="1"/>
  <c r="AC290" i="1"/>
  <c r="AB290" i="1"/>
  <c r="S290" i="1"/>
  <c r="Z290" i="1"/>
  <c r="AG291" i="1"/>
  <c r="AK291" i="1"/>
  <c r="AJ291" i="1"/>
  <c r="AH291" i="1"/>
  <c r="R291" i="1"/>
  <c r="AI291" i="1"/>
  <c r="Y291" i="1" l="1"/>
  <c r="AD291" i="1"/>
  <c r="AC291" i="1"/>
  <c r="AB291" i="1"/>
  <c r="AA291" i="1"/>
  <c r="X291" i="1"/>
  <c r="W291" i="1"/>
  <c r="V291" i="1"/>
  <c r="U291" i="1"/>
  <c r="T291" i="1"/>
  <c r="S291" i="1"/>
  <c r="Z291" i="1"/>
  <c r="AG292" i="1"/>
  <c r="AK292" i="1"/>
  <c r="AJ292" i="1"/>
  <c r="AH292" i="1"/>
  <c r="R292" i="1"/>
  <c r="AI292" i="1"/>
  <c r="U292" i="1" l="1"/>
  <c r="T292" i="1"/>
  <c r="AD292" i="1"/>
  <c r="AB292" i="1"/>
  <c r="Y292" i="1"/>
  <c r="X292" i="1"/>
  <c r="W292" i="1"/>
  <c r="V292" i="1"/>
  <c r="AC292" i="1"/>
  <c r="AA292" i="1"/>
  <c r="S292" i="1"/>
  <c r="Z292" i="1"/>
  <c r="AG293" i="1"/>
  <c r="AJ293" i="1"/>
  <c r="AH293" i="1"/>
  <c r="AK293" i="1"/>
  <c r="R293" i="1"/>
  <c r="AI293" i="1"/>
  <c r="Y293" i="1" l="1"/>
  <c r="X293" i="1"/>
  <c r="AD293" i="1"/>
  <c r="AC293" i="1"/>
  <c r="AB293" i="1"/>
  <c r="AA293" i="1"/>
  <c r="W293" i="1"/>
  <c r="V293" i="1"/>
  <c r="U293" i="1"/>
  <c r="T293" i="1"/>
  <c r="S293" i="1"/>
  <c r="Z293" i="1"/>
  <c r="AG294" i="1"/>
  <c r="AH294" i="1"/>
  <c r="AK294" i="1"/>
  <c r="AJ294" i="1"/>
  <c r="R294" i="1"/>
  <c r="AI294" i="1"/>
  <c r="AA294" i="1" l="1"/>
  <c r="AD294" i="1"/>
  <c r="AC294" i="1"/>
  <c r="AB294" i="1"/>
  <c r="Y294" i="1"/>
  <c r="X294" i="1"/>
  <c r="W294" i="1"/>
  <c r="V294" i="1"/>
  <c r="U294" i="1"/>
  <c r="T294" i="1"/>
  <c r="S294" i="1"/>
  <c r="Z294" i="1"/>
  <c r="AG295" i="1"/>
  <c r="AH295" i="1"/>
  <c r="AK295" i="1"/>
  <c r="AJ295" i="1"/>
  <c r="R295" i="1"/>
  <c r="AI295" i="1"/>
  <c r="AG296" i="1" l="1"/>
  <c r="AH296" i="1"/>
  <c r="AK296" i="1"/>
  <c r="AJ296" i="1"/>
  <c r="R296" i="1"/>
  <c r="AI296" i="1"/>
  <c r="X295" i="1"/>
  <c r="W295" i="1"/>
  <c r="V295" i="1"/>
  <c r="U295" i="1"/>
  <c r="T295" i="1"/>
  <c r="Y295" i="1"/>
  <c r="S295" i="1"/>
  <c r="AD295" i="1"/>
  <c r="AC295" i="1"/>
  <c r="AB295" i="1"/>
  <c r="AA295" i="1"/>
  <c r="Z295" i="1"/>
  <c r="X296" i="1" l="1"/>
  <c r="W296" i="1"/>
  <c r="AD296" i="1"/>
  <c r="AC296" i="1"/>
  <c r="AB296" i="1"/>
  <c r="S296" i="1"/>
  <c r="AA296" i="1"/>
  <c r="Y296" i="1"/>
  <c r="V296" i="1"/>
  <c r="U296" i="1"/>
  <c r="T296" i="1"/>
  <c r="Z296" i="1"/>
  <c r="AG297" i="1"/>
  <c r="AH297" i="1"/>
  <c r="AK297" i="1"/>
  <c r="AJ297" i="1"/>
  <c r="R297" i="1"/>
  <c r="AI297" i="1"/>
  <c r="AG298" i="1" l="1"/>
  <c r="AH298" i="1"/>
  <c r="AK298" i="1"/>
  <c r="AJ298" i="1"/>
  <c r="R298" i="1"/>
  <c r="AI298" i="1"/>
  <c r="AB297" i="1"/>
  <c r="AD297" i="1"/>
  <c r="AC297" i="1"/>
  <c r="Y297" i="1"/>
  <c r="X297" i="1"/>
  <c r="W297" i="1"/>
  <c r="V297" i="1"/>
  <c r="U297" i="1"/>
  <c r="T297" i="1"/>
  <c r="S297" i="1"/>
  <c r="AA297" i="1"/>
  <c r="Z297" i="1"/>
  <c r="Z298" i="1" l="1"/>
  <c r="Y298" i="1"/>
  <c r="X298" i="1"/>
  <c r="W298" i="1"/>
  <c r="V298" i="1"/>
  <c r="U298" i="1"/>
  <c r="T298" i="1"/>
  <c r="AD298" i="1"/>
  <c r="AC298" i="1"/>
  <c r="AB298" i="1"/>
  <c r="S298" i="1"/>
  <c r="AA298" i="1"/>
  <c r="AG299" i="1"/>
  <c r="AH299" i="1"/>
  <c r="AK299" i="1"/>
  <c r="AJ299" i="1"/>
  <c r="R299" i="1"/>
  <c r="AI299" i="1"/>
  <c r="W299" i="1" l="1"/>
  <c r="V299" i="1"/>
  <c r="AB299" i="1"/>
  <c r="Z299" i="1"/>
  <c r="Y299" i="1"/>
  <c r="X299" i="1"/>
  <c r="U299" i="1"/>
  <c r="T299" i="1"/>
  <c r="S299" i="1"/>
  <c r="AD299" i="1"/>
  <c r="AC299" i="1"/>
  <c r="AA299" i="1"/>
  <c r="AG300" i="1"/>
  <c r="AH300" i="1"/>
  <c r="AK300" i="1"/>
  <c r="AJ300" i="1"/>
  <c r="R300" i="1"/>
  <c r="AI300" i="1"/>
  <c r="AG301" i="1" l="1"/>
  <c r="AH301" i="1"/>
  <c r="AK301" i="1"/>
  <c r="AJ301" i="1"/>
  <c r="R301" i="1"/>
  <c r="AI301" i="1"/>
  <c r="AC300" i="1"/>
  <c r="AB300" i="1"/>
  <c r="AD300" i="1"/>
  <c r="Z300" i="1"/>
  <c r="S300" i="1"/>
  <c r="Y300" i="1"/>
  <c r="X300" i="1"/>
  <c r="W300" i="1"/>
  <c r="V300" i="1"/>
  <c r="U300" i="1"/>
  <c r="T300" i="1"/>
  <c r="AA300" i="1"/>
  <c r="AD301" i="1" l="1"/>
  <c r="AC301" i="1"/>
  <c r="AB301" i="1"/>
  <c r="Z301" i="1"/>
  <c r="Y301" i="1"/>
  <c r="X301" i="1"/>
  <c r="W301" i="1"/>
  <c r="V301" i="1"/>
  <c r="U301" i="1"/>
  <c r="T301" i="1"/>
  <c r="S301" i="1"/>
  <c r="AA301" i="1"/>
  <c r="AG302" i="1"/>
  <c r="AH302" i="1"/>
  <c r="AK302" i="1"/>
  <c r="AJ302" i="1"/>
  <c r="R302" i="1"/>
  <c r="AI302" i="1"/>
  <c r="AG303" i="1" l="1"/>
  <c r="AH303" i="1"/>
  <c r="AK303" i="1"/>
  <c r="AJ303" i="1"/>
  <c r="R303" i="1"/>
  <c r="AI303" i="1"/>
  <c r="V302" i="1"/>
  <c r="U302" i="1"/>
  <c r="AD302" i="1"/>
  <c r="AC302" i="1"/>
  <c r="AB302" i="1"/>
  <c r="Z302" i="1"/>
  <c r="Y302" i="1"/>
  <c r="X302" i="1"/>
  <c r="W302" i="1"/>
  <c r="T302" i="1"/>
  <c r="S302" i="1"/>
  <c r="AA302" i="1"/>
  <c r="AD303" i="1" l="1"/>
  <c r="AC303" i="1"/>
  <c r="AB303" i="1"/>
  <c r="Z303" i="1"/>
  <c r="Y303" i="1"/>
  <c r="X303" i="1"/>
  <c r="W303" i="1"/>
  <c r="V303" i="1"/>
  <c r="U303" i="1"/>
  <c r="T303" i="1"/>
  <c r="S303" i="1"/>
  <c r="AA303" i="1"/>
  <c r="AG304" i="1"/>
  <c r="AH304" i="1"/>
  <c r="AK304" i="1"/>
  <c r="AJ304" i="1"/>
  <c r="R304" i="1"/>
  <c r="AI304" i="1"/>
  <c r="AG305" i="1" l="1"/>
  <c r="AH305" i="1"/>
  <c r="AK305" i="1"/>
  <c r="AJ305" i="1"/>
  <c r="R305" i="1"/>
  <c r="AI305" i="1"/>
  <c r="AD304" i="1"/>
  <c r="AC304" i="1"/>
  <c r="AB304" i="1"/>
  <c r="Z304" i="1"/>
  <c r="Y304" i="1"/>
  <c r="X304" i="1"/>
  <c r="W304" i="1"/>
  <c r="V304" i="1"/>
  <c r="U304" i="1"/>
  <c r="T304" i="1"/>
  <c r="S304" i="1"/>
  <c r="AA304" i="1"/>
  <c r="AG306" i="1" l="1"/>
  <c r="AK306" i="1"/>
  <c r="AJ306" i="1"/>
  <c r="AH306" i="1"/>
  <c r="R306" i="1"/>
  <c r="AI306" i="1"/>
  <c r="U305" i="1"/>
  <c r="T305" i="1"/>
  <c r="X305" i="1"/>
  <c r="W305" i="1"/>
  <c r="V305" i="1"/>
  <c r="AD305" i="1"/>
  <c r="AC305" i="1"/>
  <c r="AB305" i="1"/>
  <c r="Z305" i="1"/>
  <c r="Y305" i="1"/>
  <c r="S305" i="1"/>
  <c r="AA305" i="1"/>
  <c r="AG307" i="1" l="1"/>
  <c r="AK307" i="1"/>
  <c r="AJ307" i="1"/>
  <c r="AH307" i="1"/>
  <c r="R307" i="1"/>
  <c r="AI307" i="1"/>
  <c r="AD306" i="1"/>
  <c r="AC306" i="1"/>
  <c r="AB306" i="1"/>
  <c r="Z306" i="1"/>
  <c r="Y306" i="1"/>
  <c r="X306" i="1"/>
  <c r="W306" i="1"/>
  <c r="V306" i="1"/>
  <c r="U306" i="1"/>
  <c r="T306" i="1"/>
  <c r="S306" i="1"/>
  <c r="AA306" i="1"/>
  <c r="AG308" i="1" l="1"/>
  <c r="AK308" i="1"/>
  <c r="AJ308" i="1"/>
  <c r="AH308" i="1"/>
  <c r="R308" i="1"/>
  <c r="AI308" i="1"/>
  <c r="AD307" i="1"/>
  <c r="T307" i="1"/>
  <c r="AC307" i="1"/>
  <c r="AB307" i="1"/>
  <c r="Z307" i="1"/>
  <c r="Y307" i="1"/>
  <c r="X307" i="1"/>
  <c r="W307" i="1"/>
  <c r="V307" i="1"/>
  <c r="U307" i="1"/>
  <c r="S307" i="1"/>
  <c r="AA307" i="1"/>
  <c r="T308" i="1" l="1"/>
  <c r="Z308" i="1"/>
  <c r="Y308" i="1"/>
  <c r="X308" i="1"/>
  <c r="W308" i="1"/>
  <c r="V308" i="1"/>
  <c r="U308" i="1"/>
  <c r="AC308" i="1"/>
  <c r="AB308" i="1"/>
  <c r="AD308" i="1"/>
  <c r="S308" i="1"/>
  <c r="AA308" i="1"/>
  <c r="AG309" i="1"/>
  <c r="AJ309" i="1"/>
  <c r="AH309" i="1"/>
  <c r="AK309" i="1"/>
  <c r="R309" i="1"/>
  <c r="AI309" i="1"/>
  <c r="AG310" i="1" l="1"/>
  <c r="AH310" i="1"/>
  <c r="AK310" i="1"/>
  <c r="AJ310" i="1"/>
  <c r="R310" i="1"/>
  <c r="AI310" i="1"/>
  <c r="AD309" i="1"/>
  <c r="AC309" i="1"/>
  <c r="AB309" i="1"/>
  <c r="Z309" i="1"/>
  <c r="Y309" i="1"/>
  <c r="X309" i="1"/>
  <c r="W309" i="1"/>
  <c r="V309" i="1"/>
  <c r="U309" i="1"/>
  <c r="T309" i="1"/>
  <c r="S309" i="1"/>
  <c r="AA309" i="1"/>
  <c r="AG311" i="1" l="1"/>
  <c r="AH311" i="1"/>
  <c r="AK311" i="1"/>
  <c r="AJ311" i="1"/>
  <c r="R311" i="1"/>
  <c r="AI311" i="1"/>
  <c r="AD310" i="1"/>
  <c r="AC310" i="1"/>
  <c r="U310" i="1"/>
  <c r="T310" i="1"/>
  <c r="AB310" i="1"/>
  <c r="Z310" i="1"/>
  <c r="Y310" i="1"/>
  <c r="X310" i="1"/>
  <c r="W310" i="1"/>
  <c r="V310" i="1"/>
  <c r="S310" i="1"/>
  <c r="AA310" i="1"/>
  <c r="AD311" i="1" l="1"/>
  <c r="AC311" i="1"/>
  <c r="AB311" i="1"/>
  <c r="Z311" i="1"/>
  <c r="Y311" i="1"/>
  <c r="X311" i="1"/>
  <c r="W311" i="1"/>
  <c r="V311" i="1"/>
  <c r="T311" i="1"/>
  <c r="U311" i="1"/>
  <c r="S311" i="1"/>
  <c r="AA311" i="1"/>
  <c r="AG312" i="1"/>
  <c r="AK312" i="1"/>
  <c r="AH312" i="1"/>
  <c r="AJ312" i="1"/>
  <c r="R312" i="1"/>
  <c r="AI312" i="1"/>
  <c r="AD312" i="1" l="1"/>
  <c r="AC312" i="1"/>
  <c r="AB312" i="1"/>
  <c r="Z312" i="1"/>
  <c r="Y312" i="1"/>
  <c r="X312" i="1"/>
  <c r="W312" i="1"/>
  <c r="V312" i="1"/>
  <c r="U312" i="1"/>
  <c r="T312" i="1"/>
  <c r="S312" i="1"/>
  <c r="AA312" i="1"/>
  <c r="AG313" i="1"/>
  <c r="AK313" i="1"/>
  <c r="AJ313" i="1"/>
  <c r="AH313" i="1"/>
  <c r="R313" i="1"/>
  <c r="AI313" i="1"/>
  <c r="AG314" i="1" l="1"/>
  <c r="AJ314" i="1"/>
  <c r="AK314" i="1"/>
  <c r="AH314" i="1"/>
  <c r="R314" i="1"/>
  <c r="AI314" i="1"/>
  <c r="AC313" i="1"/>
  <c r="V313" i="1"/>
  <c r="U313" i="1"/>
  <c r="T313" i="1"/>
  <c r="AD313" i="1"/>
  <c r="Z313" i="1"/>
  <c r="X313" i="1"/>
  <c r="S313" i="1"/>
  <c r="AB313" i="1"/>
  <c r="Y313" i="1"/>
  <c r="W313" i="1"/>
  <c r="AA313" i="1"/>
  <c r="AD314" i="1" l="1"/>
  <c r="AC314" i="1"/>
  <c r="AB314" i="1"/>
  <c r="Z314" i="1"/>
  <c r="Y314" i="1"/>
  <c r="W314" i="1"/>
  <c r="V314" i="1"/>
  <c r="U314" i="1"/>
  <c r="T314" i="1"/>
  <c r="S314" i="1"/>
  <c r="X314" i="1"/>
  <c r="AA314" i="1"/>
  <c r="AG315" i="1"/>
  <c r="AK315" i="1"/>
  <c r="AH315" i="1"/>
  <c r="AJ315" i="1"/>
  <c r="R315" i="1"/>
  <c r="AI315" i="1"/>
  <c r="V315" i="1" l="1"/>
  <c r="U315" i="1"/>
  <c r="T315" i="1"/>
  <c r="AD315" i="1"/>
  <c r="AC315" i="1"/>
  <c r="AB315" i="1"/>
  <c r="Y315" i="1"/>
  <c r="X315" i="1"/>
  <c r="W315" i="1"/>
  <c r="Z315" i="1"/>
  <c r="S315" i="1"/>
  <c r="AA315" i="1"/>
  <c r="AG316" i="1"/>
  <c r="AK316" i="1"/>
  <c r="R316" i="1"/>
  <c r="AJ316" i="1"/>
  <c r="AH316" i="1"/>
  <c r="AI316" i="1"/>
  <c r="AG317" i="1" l="1"/>
  <c r="AK317" i="1"/>
  <c r="AJ317" i="1"/>
  <c r="AH317" i="1"/>
  <c r="R317" i="1"/>
  <c r="AI317" i="1"/>
  <c r="AB316" i="1"/>
  <c r="W316" i="1"/>
  <c r="V316" i="1"/>
  <c r="AD316" i="1"/>
  <c r="AC316" i="1"/>
  <c r="Z316" i="1"/>
  <c r="Y316" i="1"/>
  <c r="X316" i="1"/>
  <c r="U316" i="1"/>
  <c r="T316" i="1"/>
  <c r="S316" i="1"/>
  <c r="AA316" i="1"/>
  <c r="AD317" i="1" l="1"/>
  <c r="AC317" i="1"/>
  <c r="AB317" i="1"/>
  <c r="Z317" i="1"/>
  <c r="Y317" i="1"/>
  <c r="X317" i="1"/>
  <c r="W317" i="1"/>
  <c r="V317" i="1"/>
  <c r="U317" i="1"/>
  <c r="T317" i="1"/>
  <c r="S317" i="1"/>
  <c r="AA317" i="1"/>
  <c r="AG318" i="1"/>
  <c r="AK318" i="1"/>
  <c r="AJ318" i="1"/>
  <c r="AH318" i="1"/>
  <c r="R318" i="1"/>
  <c r="AI318" i="1"/>
  <c r="Y318" i="1" l="1"/>
  <c r="X318" i="1"/>
  <c r="W318" i="1"/>
  <c r="V318" i="1"/>
  <c r="U318" i="1"/>
  <c r="T318" i="1"/>
  <c r="AD318" i="1"/>
  <c r="AC318" i="1"/>
  <c r="AB318" i="1"/>
  <c r="Z318" i="1"/>
  <c r="S318" i="1"/>
  <c r="AA318" i="1"/>
  <c r="AG319" i="1"/>
  <c r="AK319" i="1"/>
  <c r="AI319" i="1"/>
  <c r="AH319" i="1"/>
  <c r="R319" i="1"/>
  <c r="AJ319" i="1"/>
  <c r="AG320" i="1" l="1"/>
  <c r="AK320" i="1"/>
  <c r="AI320" i="1"/>
  <c r="AH320" i="1"/>
  <c r="R320" i="1"/>
  <c r="AJ320" i="1"/>
  <c r="Z319" i="1"/>
  <c r="X319" i="1"/>
  <c r="W319" i="1"/>
  <c r="AD319" i="1"/>
  <c r="AC319" i="1"/>
  <c r="AB319" i="1"/>
  <c r="Y319" i="1"/>
  <c r="U319" i="1"/>
  <c r="V319" i="1"/>
  <c r="T319" i="1"/>
  <c r="S319" i="1"/>
  <c r="AA319" i="1"/>
  <c r="AG321" i="1" l="1"/>
  <c r="AK321" i="1"/>
  <c r="AI321" i="1"/>
  <c r="AH321" i="1"/>
  <c r="R321" i="1"/>
  <c r="AJ321" i="1"/>
  <c r="AC320" i="1"/>
  <c r="AD320" i="1"/>
  <c r="AB320" i="1"/>
  <c r="Z320" i="1"/>
  <c r="Y320" i="1"/>
  <c r="X320" i="1"/>
  <c r="W320" i="1"/>
  <c r="V320" i="1"/>
  <c r="U320" i="1"/>
  <c r="T320" i="1"/>
  <c r="S320" i="1"/>
  <c r="AA320" i="1"/>
  <c r="AB321" i="1" l="1"/>
  <c r="Z321" i="1"/>
  <c r="Y321" i="1"/>
  <c r="X321" i="1"/>
  <c r="W321" i="1"/>
  <c r="V321" i="1"/>
  <c r="U321" i="1"/>
  <c r="T321" i="1"/>
  <c r="AD321" i="1"/>
  <c r="AC321" i="1"/>
  <c r="S321" i="1"/>
  <c r="AA321" i="1"/>
  <c r="AG322" i="1"/>
  <c r="AK322" i="1"/>
  <c r="AI322" i="1"/>
  <c r="AH322" i="1"/>
  <c r="R322" i="1"/>
  <c r="AJ322" i="1"/>
  <c r="AG323" i="1" l="1"/>
  <c r="AK323" i="1"/>
  <c r="AI323" i="1"/>
  <c r="AH323" i="1"/>
  <c r="R323" i="1"/>
  <c r="AJ323" i="1"/>
  <c r="Z322" i="1"/>
  <c r="Y322" i="1"/>
  <c r="X322" i="1"/>
  <c r="AD322" i="1"/>
  <c r="AC322" i="1"/>
  <c r="AB322" i="1"/>
  <c r="W322" i="1"/>
  <c r="V322" i="1"/>
  <c r="U322" i="1"/>
  <c r="T322" i="1"/>
  <c r="S322" i="1"/>
  <c r="AA322" i="1"/>
  <c r="AG324" i="1" l="1"/>
  <c r="AK324" i="1"/>
  <c r="AI324" i="1"/>
  <c r="AH324" i="1"/>
  <c r="R324" i="1"/>
  <c r="AJ324" i="1"/>
  <c r="T323" i="1"/>
  <c r="AD323" i="1"/>
  <c r="AC323" i="1"/>
  <c r="AB323" i="1"/>
  <c r="Z323" i="1"/>
  <c r="Y323" i="1"/>
  <c r="X323" i="1"/>
  <c r="W323" i="1"/>
  <c r="V323" i="1"/>
  <c r="U323" i="1"/>
  <c r="S323" i="1"/>
  <c r="AA323" i="1"/>
  <c r="AG325" i="1" l="1"/>
  <c r="AI325" i="1"/>
  <c r="AH325" i="1"/>
  <c r="AK325" i="1"/>
  <c r="R325" i="1"/>
  <c r="AJ325" i="1"/>
  <c r="AD324" i="1"/>
  <c r="AC324" i="1"/>
  <c r="AB324" i="1"/>
  <c r="Z324" i="1"/>
  <c r="Y324" i="1"/>
  <c r="X324" i="1"/>
  <c r="W324" i="1"/>
  <c r="U324" i="1"/>
  <c r="V324" i="1"/>
  <c r="T324" i="1"/>
  <c r="S324" i="1"/>
  <c r="AA324" i="1"/>
  <c r="Y325" i="1" l="1"/>
  <c r="X325" i="1"/>
  <c r="AB325" i="1"/>
  <c r="T325" i="1"/>
  <c r="AD325" i="1"/>
  <c r="AC325" i="1"/>
  <c r="Z325" i="1"/>
  <c r="W325" i="1"/>
  <c r="V325" i="1"/>
  <c r="U325" i="1"/>
  <c r="S325" i="1"/>
  <c r="AA325" i="1"/>
  <c r="AG326" i="1"/>
  <c r="AI326" i="1"/>
  <c r="AH326" i="1"/>
  <c r="AK326" i="1"/>
  <c r="R326" i="1"/>
  <c r="AJ326" i="1"/>
  <c r="AG327" i="1" l="1"/>
  <c r="AI327" i="1"/>
  <c r="AH327" i="1"/>
  <c r="AK327" i="1"/>
  <c r="R327" i="1"/>
  <c r="AJ327" i="1"/>
  <c r="AD326" i="1"/>
  <c r="AC326" i="1"/>
  <c r="AB326" i="1"/>
  <c r="Z326" i="1"/>
  <c r="Y326" i="1"/>
  <c r="X326" i="1"/>
  <c r="W326" i="1"/>
  <c r="V326" i="1"/>
  <c r="U326" i="1"/>
  <c r="T326" i="1"/>
  <c r="S326" i="1"/>
  <c r="AA326" i="1"/>
  <c r="AD327" i="1" l="1"/>
  <c r="AC327" i="1"/>
  <c r="Z327" i="1"/>
  <c r="X327" i="1"/>
  <c r="V327" i="1"/>
  <c r="U327" i="1"/>
  <c r="T327" i="1"/>
  <c r="W327" i="1"/>
  <c r="S327" i="1"/>
  <c r="Y327" i="1"/>
  <c r="AB327" i="1"/>
  <c r="AA327" i="1"/>
  <c r="AG328" i="1"/>
  <c r="AI328" i="1"/>
  <c r="AH328" i="1"/>
  <c r="AK328" i="1"/>
  <c r="R328" i="1"/>
  <c r="AJ328" i="1"/>
  <c r="X328" i="1" l="1"/>
  <c r="W328" i="1"/>
  <c r="AC328" i="1"/>
  <c r="Y328" i="1"/>
  <c r="V328" i="1"/>
  <c r="U328" i="1"/>
  <c r="T328" i="1"/>
  <c r="S328" i="1"/>
  <c r="AD328" i="1"/>
  <c r="AA328" i="1"/>
  <c r="Z328" i="1"/>
  <c r="AB328" i="1"/>
  <c r="AG329" i="1"/>
  <c r="AI329" i="1"/>
  <c r="AH329" i="1"/>
  <c r="AK329" i="1"/>
  <c r="R329" i="1"/>
  <c r="AJ329" i="1"/>
  <c r="AD329" i="1" l="1"/>
  <c r="AC329" i="1"/>
  <c r="AA329" i="1"/>
  <c r="Z329" i="1"/>
  <c r="Y329" i="1"/>
  <c r="X329" i="1"/>
  <c r="W329" i="1"/>
  <c r="U329" i="1"/>
  <c r="S329" i="1"/>
  <c r="V329" i="1"/>
  <c r="T329" i="1"/>
  <c r="AB329" i="1"/>
  <c r="AG330" i="1"/>
  <c r="AI330" i="1"/>
  <c r="AH330" i="1"/>
  <c r="AK330" i="1"/>
  <c r="R330" i="1"/>
  <c r="AJ330" i="1"/>
  <c r="AD330" i="1" l="1"/>
  <c r="AC330" i="1"/>
  <c r="AA330" i="1"/>
  <c r="Z330" i="1"/>
  <c r="Y330" i="1"/>
  <c r="X330" i="1"/>
  <c r="W330" i="1"/>
  <c r="V330" i="1"/>
  <c r="U330" i="1"/>
  <c r="T330" i="1"/>
  <c r="S330" i="1"/>
  <c r="AB330" i="1"/>
  <c r="AG331" i="1"/>
  <c r="AI331" i="1"/>
  <c r="AH331" i="1"/>
  <c r="AK331" i="1"/>
  <c r="R331" i="1"/>
  <c r="AJ331" i="1"/>
  <c r="W331" i="1" l="1"/>
  <c r="V331" i="1"/>
  <c r="AD331" i="1"/>
  <c r="AC331" i="1"/>
  <c r="AA331" i="1"/>
  <c r="Z331" i="1"/>
  <c r="Y331" i="1"/>
  <c r="X331" i="1"/>
  <c r="U331" i="1"/>
  <c r="T331" i="1"/>
  <c r="S331" i="1"/>
  <c r="AB331" i="1"/>
  <c r="AG332" i="1"/>
  <c r="AI332" i="1"/>
  <c r="AH332" i="1"/>
  <c r="AK332" i="1"/>
  <c r="R332" i="1"/>
  <c r="AJ332" i="1"/>
  <c r="AA332" i="1" l="1"/>
  <c r="Z332" i="1"/>
  <c r="Y332" i="1"/>
  <c r="X332" i="1"/>
  <c r="W332" i="1"/>
  <c r="V332" i="1"/>
  <c r="U332" i="1"/>
  <c r="T332" i="1"/>
  <c r="S332" i="1"/>
  <c r="AD332" i="1"/>
  <c r="AC332" i="1"/>
  <c r="AB332" i="1"/>
  <c r="AG333" i="1"/>
  <c r="AI333" i="1"/>
  <c r="AH333" i="1"/>
  <c r="AK333" i="1"/>
  <c r="R333" i="1"/>
  <c r="AJ333" i="1"/>
  <c r="AD333" i="1" l="1"/>
  <c r="AC333" i="1"/>
  <c r="AA333" i="1"/>
  <c r="Z333" i="1"/>
  <c r="Y333" i="1"/>
  <c r="W333" i="1"/>
  <c r="S333" i="1"/>
  <c r="X333" i="1"/>
  <c r="V333" i="1"/>
  <c r="U333" i="1"/>
  <c r="T333" i="1"/>
  <c r="AB333" i="1"/>
  <c r="AG334" i="1"/>
  <c r="AI334" i="1"/>
  <c r="AH334" i="1"/>
  <c r="AK334" i="1"/>
  <c r="R334" i="1"/>
  <c r="AJ334" i="1"/>
  <c r="AG335" i="1" l="1"/>
  <c r="AI335" i="1"/>
  <c r="AH335" i="1"/>
  <c r="AK335" i="1"/>
  <c r="R335" i="1"/>
  <c r="AJ335" i="1"/>
  <c r="V334" i="1"/>
  <c r="U334" i="1"/>
  <c r="AD334" i="1"/>
  <c r="AC334" i="1"/>
  <c r="AA334" i="1"/>
  <c r="Z334" i="1"/>
  <c r="Y334" i="1"/>
  <c r="X334" i="1"/>
  <c r="W334" i="1"/>
  <c r="T334" i="1"/>
  <c r="S334" i="1"/>
  <c r="AB334" i="1"/>
  <c r="T335" i="1" l="1"/>
  <c r="V335" i="1"/>
  <c r="U335" i="1"/>
  <c r="AD335" i="1"/>
  <c r="AC335" i="1"/>
  <c r="AA335" i="1"/>
  <c r="Z335" i="1"/>
  <c r="Y335" i="1"/>
  <c r="X335" i="1"/>
  <c r="W335" i="1"/>
  <c r="S335" i="1"/>
  <c r="AB335" i="1"/>
  <c r="AG336" i="1"/>
  <c r="AI336" i="1"/>
  <c r="AH336" i="1"/>
  <c r="AK336" i="1"/>
  <c r="R336" i="1"/>
  <c r="AJ336" i="1"/>
  <c r="AD336" i="1" l="1"/>
  <c r="AC336" i="1"/>
  <c r="AA336" i="1"/>
  <c r="Z336" i="1"/>
  <c r="Y336" i="1"/>
  <c r="X336" i="1"/>
  <c r="W336" i="1"/>
  <c r="V336" i="1"/>
  <c r="U336" i="1"/>
  <c r="T336" i="1"/>
  <c r="S336" i="1"/>
  <c r="AB336" i="1"/>
  <c r="AG337" i="1"/>
  <c r="AH337" i="1"/>
  <c r="AK337" i="1"/>
  <c r="AI337" i="1"/>
  <c r="R337" i="1"/>
  <c r="AJ337" i="1"/>
  <c r="U337" i="1" l="1"/>
  <c r="T337" i="1"/>
  <c r="AD337" i="1"/>
  <c r="AC337" i="1"/>
  <c r="AA337" i="1"/>
  <c r="Z337" i="1"/>
  <c r="Y337" i="1"/>
  <c r="X337" i="1"/>
  <c r="W337" i="1"/>
  <c r="V337" i="1"/>
  <c r="S337" i="1"/>
  <c r="AB337" i="1"/>
  <c r="AG338" i="1"/>
  <c r="AK338" i="1"/>
  <c r="AI338" i="1"/>
  <c r="AH338" i="1"/>
  <c r="R338" i="1"/>
  <c r="AJ338" i="1"/>
  <c r="U338" i="1" l="1"/>
  <c r="T338" i="1"/>
  <c r="Y338" i="1"/>
  <c r="X338" i="1"/>
  <c r="W338" i="1"/>
  <c r="V338" i="1"/>
  <c r="AD338" i="1"/>
  <c r="AC338" i="1"/>
  <c r="AA338" i="1"/>
  <c r="Z338" i="1"/>
  <c r="S338" i="1"/>
  <c r="AB338" i="1"/>
  <c r="AG339" i="1"/>
  <c r="AK339" i="1"/>
  <c r="AI339" i="1"/>
  <c r="AH339" i="1"/>
  <c r="R339" i="1"/>
  <c r="AJ339" i="1"/>
  <c r="AG340" i="1" l="1"/>
  <c r="AK340" i="1"/>
  <c r="AI340" i="1"/>
  <c r="AH340" i="1"/>
  <c r="R340" i="1"/>
  <c r="AJ340" i="1"/>
  <c r="AD339" i="1"/>
  <c r="AC339" i="1"/>
  <c r="AA339" i="1"/>
  <c r="Z339" i="1"/>
  <c r="Y339" i="1"/>
  <c r="X339" i="1"/>
  <c r="W339" i="1"/>
  <c r="V339" i="1"/>
  <c r="U339" i="1"/>
  <c r="T339" i="1"/>
  <c r="S339" i="1"/>
  <c r="AB339" i="1"/>
  <c r="AG341" i="1" l="1"/>
  <c r="AI341" i="1"/>
  <c r="AH341" i="1"/>
  <c r="AK341" i="1"/>
  <c r="R341" i="1"/>
  <c r="AJ341" i="1"/>
  <c r="U340" i="1"/>
  <c r="T340" i="1"/>
  <c r="AD340" i="1"/>
  <c r="AC340" i="1"/>
  <c r="AA340" i="1"/>
  <c r="Z340" i="1"/>
  <c r="Y340" i="1"/>
  <c r="X340" i="1"/>
  <c r="W340" i="1"/>
  <c r="V340" i="1"/>
  <c r="S340" i="1"/>
  <c r="AB340" i="1"/>
  <c r="W341" i="1" l="1"/>
  <c r="V341" i="1"/>
  <c r="AC341" i="1"/>
  <c r="AA341" i="1"/>
  <c r="Z341" i="1"/>
  <c r="Y341" i="1"/>
  <c r="X341" i="1"/>
  <c r="U341" i="1"/>
  <c r="T341" i="1"/>
  <c r="AD341" i="1"/>
  <c r="S341" i="1"/>
  <c r="AB341" i="1"/>
  <c r="AG342" i="1"/>
  <c r="AI342" i="1"/>
  <c r="AH342" i="1"/>
  <c r="AK342" i="1"/>
  <c r="R342" i="1"/>
  <c r="AJ342" i="1"/>
  <c r="AD342" i="1" l="1"/>
  <c r="AA342" i="1"/>
  <c r="Z342" i="1"/>
  <c r="Y342" i="1"/>
  <c r="W342" i="1"/>
  <c r="U342" i="1"/>
  <c r="S342" i="1"/>
  <c r="AC342" i="1"/>
  <c r="X342" i="1"/>
  <c r="V342" i="1"/>
  <c r="T342" i="1"/>
  <c r="AB342" i="1"/>
  <c r="AG343" i="1"/>
  <c r="AK343" i="1"/>
  <c r="AI343" i="1"/>
  <c r="R343" i="1"/>
  <c r="AH343" i="1"/>
  <c r="AJ343" i="1"/>
  <c r="T343" i="1" l="1"/>
  <c r="AD343" i="1"/>
  <c r="AC343" i="1"/>
  <c r="Z343" i="1"/>
  <c r="AA343" i="1"/>
  <c r="X343" i="1"/>
  <c r="W343" i="1"/>
  <c r="V343" i="1"/>
  <c r="U343" i="1"/>
  <c r="Y343" i="1"/>
  <c r="S343" i="1"/>
  <c r="AB343" i="1"/>
  <c r="AG344" i="1"/>
  <c r="AI344" i="1"/>
  <c r="AH344" i="1"/>
  <c r="AK344" i="1"/>
  <c r="R344" i="1"/>
  <c r="AJ344" i="1"/>
  <c r="Y344" i="1" l="1"/>
  <c r="X344" i="1"/>
  <c r="AD344" i="1"/>
  <c r="AC344" i="1"/>
  <c r="AA344" i="1"/>
  <c r="Z344" i="1"/>
  <c r="W344" i="1"/>
  <c r="V344" i="1"/>
  <c r="U344" i="1"/>
  <c r="T344" i="1"/>
  <c r="S344" i="1"/>
  <c r="AB344" i="1"/>
  <c r="AG345" i="1"/>
  <c r="AK345" i="1"/>
  <c r="AI345" i="1"/>
  <c r="AH345" i="1"/>
  <c r="R345" i="1"/>
  <c r="AJ345" i="1"/>
  <c r="AD345" i="1" l="1"/>
  <c r="AC345" i="1"/>
  <c r="V345" i="1"/>
  <c r="U345" i="1"/>
  <c r="T345" i="1"/>
  <c r="AA345" i="1"/>
  <c r="Z345" i="1"/>
  <c r="Y345" i="1"/>
  <c r="X345" i="1"/>
  <c r="W345" i="1"/>
  <c r="S345" i="1"/>
  <c r="AB345" i="1"/>
  <c r="AG346" i="1"/>
  <c r="AK346" i="1"/>
  <c r="AI346" i="1"/>
  <c r="AH346" i="1"/>
  <c r="R346" i="1"/>
  <c r="AJ346" i="1"/>
  <c r="AD346" i="1" l="1"/>
  <c r="AC346" i="1"/>
  <c r="AA346" i="1"/>
  <c r="Z346" i="1"/>
  <c r="Y346" i="1"/>
  <c r="X346" i="1"/>
  <c r="W346" i="1"/>
  <c r="V346" i="1"/>
  <c r="U346" i="1"/>
  <c r="T346" i="1"/>
  <c r="S346" i="1"/>
  <c r="AB346" i="1"/>
  <c r="AG347" i="1"/>
  <c r="AK347" i="1"/>
  <c r="AI347" i="1"/>
  <c r="AH347" i="1"/>
  <c r="R347" i="1"/>
  <c r="AJ347" i="1"/>
  <c r="AG348" i="1" l="1"/>
  <c r="AK348" i="1"/>
  <c r="AI348" i="1"/>
  <c r="AH348" i="1"/>
  <c r="R348" i="1"/>
  <c r="AJ348" i="1"/>
  <c r="AA347" i="1"/>
  <c r="Z347" i="1"/>
  <c r="AD347" i="1"/>
  <c r="AC347" i="1"/>
  <c r="Y347" i="1"/>
  <c r="W347" i="1"/>
  <c r="V347" i="1"/>
  <c r="U347" i="1"/>
  <c r="T347" i="1"/>
  <c r="X347" i="1"/>
  <c r="S347" i="1"/>
  <c r="AB347" i="1"/>
  <c r="AC348" i="1" l="1"/>
  <c r="AA348" i="1"/>
  <c r="Z348" i="1"/>
  <c r="Y348" i="1"/>
  <c r="X348" i="1"/>
  <c r="W348" i="1"/>
  <c r="V348" i="1"/>
  <c r="U348" i="1"/>
  <c r="T348" i="1"/>
  <c r="AD348" i="1"/>
  <c r="S348" i="1"/>
  <c r="AB348" i="1"/>
  <c r="AG349" i="1"/>
  <c r="AK349" i="1"/>
  <c r="AI349" i="1"/>
  <c r="AH349" i="1"/>
  <c r="R349" i="1"/>
  <c r="AJ349" i="1"/>
  <c r="AD349" i="1" l="1"/>
  <c r="AC349" i="1"/>
  <c r="AA349" i="1"/>
  <c r="Z349" i="1"/>
  <c r="X349" i="1"/>
  <c r="V349" i="1"/>
  <c r="U349" i="1"/>
  <c r="T349" i="1"/>
  <c r="Y349" i="1"/>
  <c r="W349" i="1"/>
  <c r="S349" i="1"/>
  <c r="AB349" i="1"/>
  <c r="AG350" i="1"/>
  <c r="AK350" i="1"/>
  <c r="AI350" i="1"/>
  <c r="AH350" i="1"/>
  <c r="R350" i="1"/>
  <c r="AJ350" i="1"/>
  <c r="AC350" i="1" l="1"/>
  <c r="AD350" i="1"/>
  <c r="AA350" i="1"/>
  <c r="Z350" i="1"/>
  <c r="Y350" i="1"/>
  <c r="X350" i="1"/>
  <c r="W350" i="1"/>
  <c r="V350" i="1"/>
  <c r="U350" i="1"/>
  <c r="T350" i="1"/>
  <c r="S350" i="1"/>
  <c r="AB350" i="1"/>
  <c r="AG351" i="1"/>
  <c r="AK351" i="1"/>
  <c r="AI351" i="1"/>
  <c r="AH351" i="1"/>
  <c r="R351" i="1"/>
  <c r="AJ351" i="1"/>
  <c r="AA351" i="1" l="1"/>
  <c r="Z351" i="1"/>
  <c r="AD351" i="1"/>
  <c r="AC351" i="1"/>
  <c r="Y351" i="1"/>
  <c r="X351" i="1"/>
  <c r="W351" i="1"/>
  <c r="V351" i="1"/>
  <c r="U351" i="1"/>
  <c r="T351" i="1"/>
  <c r="S351" i="1"/>
  <c r="AB351" i="1"/>
  <c r="AG352" i="1"/>
  <c r="AK352" i="1"/>
  <c r="AI352" i="1"/>
  <c r="AH352" i="1"/>
  <c r="R352" i="1"/>
  <c r="AJ352" i="1"/>
  <c r="AG353" i="1" l="1"/>
  <c r="AK353" i="1"/>
  <c r="AI353" i="1"/>
  <c r="AH353" i="1"/>
  <c r="R353" i="1"/>
  <c r="AJ353" i="1"/>
  <c r="V352" i="1"/>
  <c r="U352" i="1"/>
  <c r="T352" i="1"/>
  <c r="AD352" i="1"/>
  <c r="AC352" i="1"/>
  <c r="AA352" i="1"/>
  <c r="Z352" i="1"/>
  <c r="Y352" i="1"/>
  <c r="X352" i="1"/>
  <c r="W352" i="1"/>
  <c r="S352" i="1"/>
  <c r="AB352" i="1"/>
  <c r="AD353" i="1" l="1"/>
  <c r="U353" i="1"/>
  <c r="T353" i="1"/>
  <c r="AC353" i="1"/>
  <c r="AA353" i="1"/>
  <c r="Z353" i="1"/>
  <c r="Y353" i="1"/>
  <c r="X353" i="1"/>
  <c r="W353" i="1"/>
  <c r="V353" i="1"/>
  <c r="S353" i="1"/>
  <c r="AB353" i="1"/>
  <c r="AG354" i="1"/>
  <c r="AK354" i="1"/>
  <c r="AI354" i="1"/>
  <c r="AH354" i="1"/>
  <c r="R354" i="1"/>
  <c r="AJ354" i="1"/>
  <c r="AA354" i="1" l="1"/>
  <c r="Y354" i="1"/>
  <c r="T354" i="1"/>
  <c r="AD354" i="1"/>
  <c r="AC354" i="1"/>
  <c r="X354" i="1"/>
  <c r="W354" i="1"/>
  <c r="V354" i="1"/>
  <c r="S354" i="1"/>
  <c r="Z354" i="1"/>
  <c r="U354" i="1"/>
  <c r="AB354" i="1"/>
  <c r="AG355" i="1"/>
  <c r="AI355" i="1"/>
  <c r="AH355" i="1"/>
  <c r="R355" i="1"/>
  <c r="AK355" i="1"/>
  <c r="AJ355" i="1"/>
  <c r="AG356" i="1" l="1"/>
  <c r="AK356" i="1"/>
  <c r="AH356" i="1"/>
  <c r="R356" i="1"/>
  <c r="AI356" i="1"/>
  <c r="AJ356" i="1"/>
  <c r="Z355" i="1"/>
  <c r="Y355" i="1"/>
  <c r="X355" i="1"/>
  <c r="W355" i="1"/>
  <c r="V355" i="1"/>
  <c r="U355" i="1"/>
  <c r="T355" i="1"/>
  <c r="AD355" i="1"/>
  <c r="AC355" i="1"/>
  <c r="AA355" i="1"/>
  <c r="S355" i="1"/>
  <c r="AB355" i="1"/>
  <c r="AD356" i="1" l="1"/>
  <c r="AC356" i="1"/>
  <c r="AA356" i="1"/>
  <c r="Z356" i="1"/>
  <c r="Y356" i="1"/>
  <c r="X356" i="1"/>
  <c r="W356" i="1"/>
  <c r="V356" i="1"/>
  <c r="U356" i="1"/>
  <c r="S356" i="1"/>
  <c r="T356" i="1"/>
  <c r="AB356" i="1"/>
  <c r="AG357" i="1"/>
  <c r="AI357" i="1"/>
  <c r="AH357" i="1"/>
  <c r="R357" i="1"/>
  <c r="AK357" i="1"/>
  <c r="AJ357" i="1"/>
  <c r="Z357" i="1" l="1"/>
  <c r="Y357" i="1"/>
  <c r="X357" i="1"/>
  <c r="V357" i="1"/>
  <c r="U357" i="1"/>
  <c r="AA357" i="1"/>
  <c r="T357" i="1"/>
  <c r="AD357" i="1"/>
  <c r="AC357" i="1"/>
  <c r="W357" i="1"/>
  <c r="S357" i="1"/>
  <c r="AB357" i="1"/>
  <c r="AG358" i="1"/>
  <c r="AI358" i="1"/>
  <c r="AH358" i="1"/>
  <c r="AK358" i="1"/>
  <c r="R358" i="1"/>
  <c r="AJ358" i="1"/>
  <c r="AD358" i="1" l="1"/>
  <c r="AA358" i="1"/>
  <c r="Z358" i="1"/>
  <c r="Y358" i="1"/>
  <c r="X358" i="1"/>
  <c r="W358" i="1"/>
  <c r="V358" i="1"/>
  <c r="U358" i="1"/>
  <c r="T358" i="1"/>
  <c r="S358" i="1"/>
  <c r="AB358" i="1"/>
  <c r="AC358" i="1"/>
  <c r="AG359" i="1"/>
  <c r="AK359" i="1"/>
  <c r="R359" i="1"/>
  <c r="AI359" i="1"/>
  <c r="AH359" i="1"/>
  <c r="AJ359" i="1"/>
  <c r="AG360" i="1" l="1"/>
  <c r="AI360" i="1"/>
  <c r="AH360" i="1"/>
  <c r="AK360" i="1"/>
  <c r="R360" i="1"/>
  <c r="AJ360" i="1"/>
  <c r="U359" i="1"/>
  <c r="T359" i="1"/>
  <c r="AD359" i="1"/>
  <c r="AB359" i="1"/>
  <c r="S359" i="1"/>
  <c r="AA359" i="1"/>
  <c r="Z359" i="1"/>
  <c r="Y359" i="1"/>
  <c r="X359" i="1"/>
  <c r="W359" i="1"/>
  <c r="V359" i="1"/>
  <c r="AC359" i="1"/>
  <c r="AG361" i="1" l="1"/>
  <c r="AH361" i="1"/>
  <c r="AI361" i="1"/>
  <c r="AK361" i="1"/>
  <c r="R361" i="1"/>
  <c r="AJ361" i="1"/>
  <c r="Y360" i="1"/>
  <c r="W360" i="1"/>
  <c r="AA360" i="1"/>
  <c r="AB360" i="1"/>
  <c r="U360" i="1"/>
  <c r="S360" i="1"/>
  <c r="X360" i="1"/>
  <c r="Z360" i="1"/>
  <c r="AD360" i="1"/>
  <c r="V360" i="1"/>
  <c r="T360" i="1"/>
  <c r="AC360" i="1"/>
  <c r="AD361" i="1" l="1"/>
  <c r="AB361" i="1"/>
  <c r="AA361" i="1"/>
  <c r="Z361" i="1"/>
  <c r="Y361" i="1"/>
  <c r="X361" i="1"/>
  <c r="T361" i="1"/>
  <c r="W361" i="1"/>
  <c r="V361" i="1"/>
  <c r="U361" i="1"/>
  <c r="S361" i="1"/>
  <c r="AC361" i="1"/>
  <c r="AG362" i="1"/>
  <c r="AH362" i="1"/>
  <c r="AI362" i="1"/>
  <c r="AK362" i="1"/>
  <c r="R362" i="1"/>
  <c r="AJ362" i="1"/>
  <c r="W362" i="1" l="1"/>
  <c r="V362" i="1"/>
  <c r="U362" i="1"/>
  <c r="T362" i="1"/>
  <c r="AD362" i="1"/>
  <c r="AB362" i="1"/>
  <c r="AA362" i="1"/>
  <c r="Z362" i="1"/>
  <c r="Y362" i="1"/>
  <c r="X362" i="1"/>
  <c r="S362" i="1"/>
  <c r="AC362" i="1"/>
  <c r="AG363" i="1"/>
  <c r="AH363" i="1"/>
  <c r="AK363" i="1"/>
  <c r="R363" i="1"/>
  <c r="AI363" i="1"/>
  <c r="AJ363" i="1"/>
  <c r="AG364" i="1" l="1"/>
  <c r="AK364" i="1"/>
  <c r="R364" i="1"/>
  <c r="AH364" i="1"/>
  <c r="AI364" i="1"/>
  <c r="AJ364" i="1"/>
  <c r="X363" i="1"/>
  <c r="V363" i="1"/>
  <c r="AB363" i="1"/>
  <c r="AD363" i="1"/>
  <c r="AA363" i="1"/>
  <c r="Z363" i="1"/>
  <c r="U363" i="1"/>
  <c r="S363" i="1"/>
  <c r="W363" i="1"/>
  <c r="Y363" i="1"/>
  <c r="T363" i="1"/>
  <c r="AC363" i="1"/>
  <c r="AG365" i="1" l="1"/>
  <c r="AI365" i="1"/>
  <c r="AK365" i="1"/>
  <c r="R365" i="1"/>
  <c r="AH365" i="1"/>
  <c r="AJ365" i="1"/>
  <c r="AD364" i="1"/>
  <c r="AB364" i="1"/>
  <c r="X364" i="1"/>
  <c r="V364" i="1"/>
  <c r="T364" i="1"/>
  <c r="S364" i="1"/>
  <c r="AA364" i="1"/>
  <c r="Z364" i="1"/>
  <c r="W364" i="1"/>
  <c r="U364" i="1"/>
  <c r="Y364" i="1"/>
  <c r="AC364" i="1"/>
  <c r="AG366" i="1" l="1"/>
  <c r="AI366" i="1"/>
  <c r="AK366" i="1"/>
  <c r="R366" i="1"/>
  <c r="AH366" i="1"/>
  <c r="AJ366" i="1"/>
  <c r="AA365" i="1"/>
  <c r="Z365" i="1"/>
  <c r="Y365" i="1"/>
  <c r="X365" i="1"/>
  <c r="W365" i="1"/>
  <c r="U365" i="1"/>
  <c r="T365" i="1"/>
  <c r="AD365" i="1"/>
  <c r="S365" i="1"/>
  <c r="V365" i="1"/>
  <c r="AB365" i="1"/>
  <c r="AC365" i="1"/>
  <c r="AG367" i="1" l="1"/>
  <c r="AI367" i="1"/>
  <c r="AK367" i="1"/>
  <c r="R367" i="1"/>
  <c r="AH367" i="1"/>
  <c r="AJ367" i="1"/>
  <c r="W366" i="1"/>
  <c r="V366" i="1"/>
  <c r="U366" i="1"/>
  <c r="AD366" i="1"/>
  <c r="AB366" i="1"/>
  <c r="AA366" i="1"/>
  <c r="Y366" i="1"/>
  <c r="X366" i="1"/>
  <c r="T366" i="1"/>
  <c r="S366" i="1"/>
  <c r="Z366" i="1"/>
  <c r="AC366" i="1"/>
  <c r="AG368" i="1" l="1"/>
  <c r="AI368" i="1"/>
  <c r="AK368" i="1"/>
  <c r="R368" i="1"/>
  <c r="AH368" i="1"/>
  <c r="AJ368" i="1"/>
  <c r="T367" i="1"/>
  <c r="AB367" i="1"/>
  <c r="Z367" i="1"/>
  <c r="AD367" i="1"/>
  <c r="AA367" i="1"/>
  <c r="Y367" i="1"/>
  <c r="X367" i="1"/>
  <c r="W367" i="1"/>
  <c r="U367" i="1"/>
  <c r="S367" i="1"/>
  <c r="V367" i="1"/>
  <c r="AC367" i="1"/>
  <c r="AG369" i="1" l="1"/>
  <c r="AH369" i="1"/>
  <c r="AK369" i="1"/>
  <c r="AI369" i="1"/>
  <c r="R369" i="1"/>
  <c r="AJ369" i="1"/>
  <c r="AD368" i="1"/>
  <c r="AB368" i="1"/>
  <c r="AA368" i="1"/>
  <c r="Z368" i="1"/>
  <c r="Y368" i="1"/>
  <c r="X368" i="1"/>
  <c r="W368" i="1"/>
  <c r="V368" i="1"/>
  <c r="U368" i="1"/>
  <c r="T368" i="1"/>
  <c r="S368" i="1"/>
  <c r="AC368" i="1"/>
  <c r="V369" i="1" l="1"/>
  <c r="U369" i="1"/>
  <c r="T369" i="1"/>
  <c r="AD369" i="1"/>
  <c r="AB369" i="1"/>
  <c r="AA369" i="1"/>
  <c r="Z369" i="1"/>
  <c r="X369" i="1"/>
  <c r="W369" i="1"/>
  <c r="Y369" i="1"/>
  <c r="S369" i="1"/>
  <c r="AC369" i="1"/>
  <c r="AG370" i="1"/>
  <c r="AK370" i="1"/>
  <c r="R370" i="1"/>
  <c r="AI370" i="1"/>
  <c r="AH370" i="1"/>
  <c r="AJ370" i="1"/>
  <c r="AG371" i="1" l="1"/>
  <c r="AI371" i="1"/>
  <c r="R371" i="1"/>
  <c r="AK371" i="1"/>
  <c r="AH371" i="1"/>
  <c r="AJ371" i="1"/>
  <c r="V370" i="1"/>
  <c r="AD370" i="1"/>
  <c r="W370" i="1"/>
  <c r="AB370" i="1"/>
  <c r="Z370" i="1"/>
  <c r="X370" i="1"/>
  <c r="S370" i="1"/>
  <c r="U370" i="1"/>
  <c r="T370" i="1"/>
  <c r="AA370" i="1"/>
  <c r="Y370" i="1"/>
  <c r="AC370" i="1"/>
  <c r="AG372" i="1" l="1"/>
  <c r="AK372" i="1"/>
  <c r="AH372" i="1"/>
  <c r="R372" i="1"/>
  <c r="AI372" i="1"/>
  <c r="AJ372" i="1"/>
  <c r="AD371" i="1"/>
  <c r="AB371" i="1"/>
  <c r="AA371" i="1"/>
  <c r="Z371" i="1"/>
  <c r="Y371" i="1"/>
  <c r="X371" i="1"/>
  <c r="W371" i="1"/>
  <c r="V371" i="1"/>
  <c r="T371" i="1"/>
  <c r="S371" i="1"/>
  <c r="U371" i="1"/>
  <c r="AC371" i="1"/>
  <c r="AG373" i="1" l="1"/>
  <c r="AI373" i="1"/>
  <c r="AH373" i="1"/>
  <c r="AK373" i="1"/>
  <c r="R373" i="1"/>
  <c r="AJ373" i="1"/>
  <c r="U372" i="1"/>
  <c r="T372" i="1"/>
  <c r="AA372" i="1"/>
  <c r="Z372" i="1"/>
  <c r="Y372" i="1"/>
  <c r="X372" i="1"/>
  <c r="W372" i="1"/>
  <c r="V372" i="1"/>
  <c r="AD372" i="1"/>
  <c r="AB372" i="1"/>
  <c r="S372" i="1"/>
  <c r="AC372" i="1"/>
  <c r="W373" i="1" l="1"/>
  <c r="AD373" i="1"/>
  <c r="AB373" i="1"/>
  <c r="AA373" i="1"/>
  <c r="Z373" i="1"/>
  <c r="Y373" i="1"/>
  <c r="V373" i="1"/>
  <c r="U373" i="1"/>
  <c r="S373" i="1"/>
  <c r="T373" i="1"/>
  <c r="X373" i="1"/>
  <c r="AC373" i="1"/>
  <c r="AG374" i="1"/>
  <c r="AI374" i="1"/>
  <c r="AH374" i="1"/>
  <c r="AK374" i="1"/>
  <c r="R374" i="1"/>
  <c r="AJ374" i="1"/>
  <c r="AD374" i="1" l="1"/>
  <c r="S374" i="1"/>
  <c r="Y374" i="1"/>
  <c r="W374" i="1"/>
  <c r="AB374" i="1"/>
  <c r="AA374" i="1"/>
  <c r="Z374" i="1"/>
  <c r="X374" i="1"/>
  <c r="V374" i="1"/>
  <c r="U374" i="1"/>
  <c r="T374" i="1"/>
  <c r="AC374" i="1"/>
  <c r="AG375" i="1"/>
  <c r="AH375" i="1"/>
  <c r="AI375" i="1"/>
  <c r="AK375" i="1"/>
  <c r="R375" i="1"/>
  <c r="AJ375" i="1"/>
  <c r="T375" i="1" l="1"/>
  <c r="AA375" i="1"/>
  <c r="Y375" i="1"/>
  <c r="V375" i="1"/>
  <c r="U375" i="1"/>
  <c r="AD375" i="1"/>
  <c r="AB375" i="1"/>
  <c r="Z375" i="1"/>
  <c r="X375" i="1"/>
  <c r="W375" i="1"/>
  <c r="S375" i="1"/>
  <c r="AC375" i="1"/>
  <c r="AG376" i="1"/>
  <c r="AI376" i="1"/>
  <c r="AH376" i="1"/>
  <c r="R376" i="1"/>
  <c r="AK376" i="1"/>
  <c r="AJ376" i="1"/>
  <c r="AG377" i="1" l="1"/>
  <c r="AK377" i="1"/>
  <c r="AI377" i="1"/>
  <c r="AH377" i="1"/>
  <c r="R377" i="1"/>
  <c r="AJ377" i="1"/>
  <c r="Z376" i="1"/>
  <c r="Y376" i="1"/>
  <c r="T376" i="1"/>
  <c r="W376" i="1"/>
  <c r="V376" i="1"/>
  <c r="U376" i="1"/>
  <c r="AB376" i="1"/>
  <c r="AA376" i="1"/>
  <c r="X376" i="1"/>
  <c r="AD376" i="1"/>
  <c r="S376" i="1"/>
  <c r="AC376" i="1"/>
  <c r="AD377" i="1" l="1"/>
  <c r="AA377" i="1"/>
  <c r="Z377" i="1"/>
  <c r="X377" i="1"/>
  <c r="W377" i="1"/>
  <c r="V377" i="1"/>
  <c r="U377" i="1"/>
  <c r="T377" i="1"/>
  <c r="AB377" i="1"/>
  <c r="Y377" i="1"/>
  <c r="S377" i="1"/>
  <c r="AC377" i="1"/>
  <c r="AG378" i="1"/>
  <c r="AK378" i="1"/>
  <c r="AH378" i="1"/>
  <c r="AI378" i="1"/>
  <c r="R378" i="1"/>
  <c r="AJ378" i="1"/>
  <c r="AG379" i="1" l="1"/>
  <c r="AK379" i="1"/>
  <c r="AI379" i="1"/>
  <c r="R379" i="1"/>
  <c r="AH379" i="1"/>
  <c r="AJ379" i="1"/>
  <c r="AD378" i="1"/>
  <c r="AB378" i="1"/>
  <c r="AA378" i="1"/>
  <c r="Z378" i="1"/>
  <c r="Y378" i="1"/>
  <c r="U378" i="1"/>
  <c r="X378" i="1"/>
  <c r="W378" i="1"/>
  <c r="V378" i="1"/>
  <c r="T378" i="1"/>
  <c r="S378" i="1"/>
  <c r="AC378" i="1"/>
  <c r="AB379" i="1" l="1"/>
  <c r="X379" i="1"/>
  <c r="W379" i="1"/>
  <c r="U379" i="1"/>
  <c r="AD379" i="1"/>
  <c r="S379" i="1"/>
  <c r="AA379" i="1"/>
  <c r="V379" i="1"/>
  <c r="T379" i="1"/>
  <c r="Z379" i="1"/>
  <c r="Y379" i="1"/>
  <c r="AC379" i="1"/>
  <c r="AG380" i="1"/>
  <c r="AI380" i="1"/>
  <c r="R380" i="1"/>
  <c r="AK380" i="1"/>
  <c r="AH380" i="1"/>
  <c r="AJ380" i="1"/>
  <c r="AG381" i="1" l="1"/>
  <c r="AI381" i="1"/>
  <c r="AH381" i="1"/>
  <c r="AK381" i="1"/>
  <c r="R381" i="1"/>
  <c r="AJ381" i="1"/>
  <c r="AB380" i="1"/>
  <c r="AA380" i="1"/>
  <c r="AD380" i="1"/>
  <c r="Z380" i="1"/>
  <c r="Y380" i="1"/>
  <c r="X380" i="1"/>
  <c r="W380" i="1"/>
  <c r="V380" i="1"/>
  <c r="U380" i="1"/>
  <c r="T380" i="1"/>
  <c r="S380" i="1"/>
  <c r="AC380" i="1"/>
  <c r="AD381" i="1" l="1"/>
  <c r="Y381" i="1"/>
  <c r="W381" i="1"/>
  <c r="X381" i="1"/>
  <c r="V381" i="1"/>
  <c r="U381" i="1"/>
  <c r="T381" i="1"/>
  <c r="AB381" i="1"/>
  <c r="AA381" i="1"/>
  <c r="Z381" i="1"/>
  <c r="S381" i="1"/>
  <c r="AC381" i="1"/>
  <c r="AG382" i="1"/>
  <c r="AK382" i="1"/>
  <c r="AI382" i="1"/>
  <c r="AH382" i="1"/>
  <c r="R382" i="1"/>
  <c r="AJ382" i="1"/>
  <c r="AD382" i="1" l="1"/>
  <c r="AB382" i="1"/>
  <c r="AA382" i="1"/>
  <c r="Z382" i="1"/>
  <c r="Y382" i="1"/>
  <c r="X382" i="1"/>
  <c r="W382" i="1"/>
  <c r="V382" i="1"/>
  <c r="U382" i="1"/>
  <c r="T382" i="1"/>
  <c r="S382" i="1"/>
  <c r="AC382" i="1"/>
  <c r="AG383" i="1"/>
  <c r="AK383" i="1"/>
  <c r="AI383" i="1"/>
  <c r="AH383" i="1"/>
  <c r="R383" i="1"/>
  <c r="AJ383" i="1"/>
  <c r="AB383" i="1" l="1"/>
  <c r="AA383" i="1"/>
  <c r="V383" i="1"/>
  <c r="T383" i="1"/>
  <c r="Z383" i="1"/>
  <c r="AD383" i="1"/>
  <c r="Y383" i="1"/>
  <c r="X383" i="1"/>
  <c r="W383" i="1"/>
  <c r="U383" i="1"/>
  <c r="S383" i="1"/>
  <c r="AC383" i="1"/>
  <c r="AG384" i="1"/>
  <c r="AK384" i="1"/>
  <c r="R384" i="1"/>
  <c r="AI384" i="1"/>
  <c r="AH384" i="1"/>
  <c r="AJ384" i="1"/>
  <c r="AD384" i="1" l="1"/>
  <c r="AA384" i="1"/>
  <c r="AB384" i="1"/>
  <c r="Z384" i="1"/>
  <c r="Y384" i="1"/>
  <c r="X384" i="1"/>
  <c r="W384" i="1"/>
  <c r="V384" i="1"/>
  <c r="U384" i="1"/>
  <c r="T384" i="1"/>
  <c r="S384" i="1"/>
  <c r="AC384" i="1"/>
  <c r="AG385" i="1"/>
  <c r="AK385" i="1"/>
  <c r="AI385" i="1"/>
  <c r="AH385" i="1"/>
  <c r="R385" i="1"/>
  <c r="AJ385" i="1"/>
  <c r="AG386" i="1" l="1"/>
  <c r="AK386" i="1"/>
  <c r="AI386" i="1"/>
  <c r="AH386" i="1"/>
  <c r="R386" i="1"/>
  <c r="AJ386" i="1"/>
  <c r="AD385" i="1"/>
  <c r="AB385" i="1"/>
  <c r="AA385" i="1"/>
  <c r="Z385" i="1"/>
  <c r="Y385" i="1"/>
  <c r="X385" i="1"/>
  <c r="W385" i="1"/>
  <c r="V385" i="1"/>
  <c r="U385" i="1"/>
  <c r="T385" i="1"/>
  <c r="S385" i="1"/>
  <c r="AC385" i="1"/>
  <c r="AA386" i="1" l="1"/>
  <c r="Y386" i="1"/>
  <c r="T386" i="1"/>
  <c r="V386" i="1"/>
  <c r="AD386" i="1"/>
  <c r="S386" i="1"/>
  <c r="Z386" i="1"/>
  <c r="U386" i="1"/>
  <c r="W386" i="1"/>
  <c r="AB386" i="1"/>
  <c r="X386" i="1"/>
  <c r="AC386" i="1"/>
  <c r="AG387" i="1"/>
  <c r="AI387" i="1"/>
  <c r="R387" i="1"/>
  <c r="AK387" i="1"/>
  <c r="AH387" i="1"/>
  <c r="AJ387" i="1"/>
  <c r="AD387" i="1" l="1"/>
  <c r="Y387" i="1"/>
  <c r="X387" i="1"/>
  <c r="T387" i="1"/>
  <c r="Z387" i="1"/>
  <c r="W387" i="1"/>
  <c r="V387" i="1"/>
  <c r="U387" i="1"/>
  <c r="AA387" i="1"/>
  <c r="S387" i="1"/>
  <c r="AB387" i="1"/>
  <c r="AC387" i="1"/>
  <c r="AG388" i="1"/>
  <c r="AI388" i="1"/>
  <c r="AK388" i="1"/>
  <c r="R388" i="1"/>
  <c r="AH388" i="1"/>
  <c r="AJ388" i="1"/>
  <c r="AB388" i="1" l="1"/>
  <c r="AA388" i="1"/>
  <c r="Z388" i="1"/>
  <c r="W388" i="1"/>
  <c r="U388" i="1"/>
  <c r="T388" i="1"/>
  <c r="Y388" i="1"/>
  <c r="S388" i="1"/>
  <c r="V388" i="1"/>
  <c r="X388" i="1"/>
  <c r="AC388" i="1"/>
  <c r="AD388" i="1"/>
  <c r="AG389" i="1"/>
  <c r="AH389" i="1"/>
  <c r="AI389" i="1"/>
  <c r="AK389" i="1"/>
  <c r="R389" i="1"/>
  <c r="AJ389" i="1"/>
  <c r="Z389" i="1" l="1"/>
  <c r="Y389" i="1"/>
  <c r="X389" i="1"/>
  <c r="W389" i="1"/>
  <c r="V389" i="1"/>
  <c r="AC389" i="1"/>
  <c r="AB389" i="1"/>
  <c r="AA389" i="1"/>
  <c r="U389" i="1"/>
  <c r="T389" i="1"/>
  <c r="S389" i="1"/>
  <c r="AD389" i="1"/>
  <c r="AG390" i="1"/>
  <c r="AI390" i="1"/>
  <c r="AH390" i="1"/>
  <c r="AK390" i="1"/>
  <c r="R390" i="1"/>
  <c r="AJ390" i="1"/>
  <c r="AC390" i="1" l="1"/>
  <c r="AB390" i="1"/>
  <c r="AA390" i="1"/>
  <c r="Z390" i="1"/>
  <c r="Y390" i="1"/>
  <c r="X390" i="1"/>
  <c r="W390" i="1"/>
  <c r="V390" i="1"/>
  <c r="U390" i="1"/>
  <c r="T390" i="1"/>
  <c r="S390" i="1"/>
  <c r="AD390" i="1"/>
  <c r="AG391" i="1"/>
  <c r="AI391" i="1"/>
  <c r="AH391" i="1"/>
  <c r="AK391" i="1"/>
  <c r="R391" i="1"/>
  <c r="AJ391" i="1"/>
  <c r="AA391" i="1" l="1"/>
  <c r="Z391" i="1"/>
  <c r="Y391" i="1"/>
  <c r="X391" i="1"/>
  <c r="W391" i="1"/>
  <c r="AC391" i="1"/>
  <c r="AB391" i="1"/>
  <c r="V391" i="1"/>
  <c r="U391" i="1"/>
  <c r="T391" i="1"/>
  <c r="S391" i="1"/>
  <c r="AD391" i="1"/>
  <c r="AG392" i="1"/>
  <c r="AI392" i="1"/>
  <c r="AH392" i="1"/>
  <c r="AK392" i="1"/>
  <c r="R392" i="1"/>
  <c r="AJ392" i="1"/>
  <c r="Y392" i="1" l="1"/>
  <c r="X392" i="1"/>
  <c r="W392" i="1"/>
  <c r="AB392" i="1"/>
  <c r="AA392" i="1"/>
  <c r="AC392" i="1"/>
  <c r="Z392" i="1"/>
  <c r="V392" i="1"/>
  <c r="U392" i="1"/>
  <c r="T392" i="1"/>
  <c r="S392" i="1"/>
  <c r="AD392" i="1"/>
  <c r="AG393" i="1"/>
  <c r="AI393" i="1"/>
  <c r="AH393" i="1"/>
  <c r="AK393" i="1"/>
  <c r="R393" i="1"/>
  <c r="AJ393" i="1"/>
  <c r="W393" i="1" l="1"/>
  <c r="U393" i="1"/>
  <c r="T393" i="1"/>
  <c r="AC393" i="1"/>
  <c r="AA393" i="1"/>
  <c r="Y393" i="1"/>
  <c r="S393" i="1"/>
  <c r="V393" i="1"/>
  <c r="AB393" i="1"/>
  <c r="Z393" i="1"/>
  <c r="X393" i="1"/>
  <c r="AD393" i="1"/>
  <c r="AG394" i="1"/>
  <c r="AH394" i="1"/>
  <c r="AI394" i="1"/>
  <c r="AK394" i="1"/>
  <c r="R394" i="1"/>
  <c r="AJ394" i="1"/>
  <c r="AC394" i="1" l="1"/>
  <c r="AB394" i="1"/>
  <c r="AA394" i="1"/>
  <c r="W394" i="1"/>
  <c r="V394" i="1"/>
  <c r="U394" i="1"/>
  <c r="T394" i="1"/>
  <c r="S394" i="1"/>
  <c r="Z394" i="1"/>
  <c r="Y394" i="1"/>
  <c r="X394" i="1"/>
  <c r="AD394" i="1"/>
  <c r="AG395" i="1"/>
  <c r="AI395" i="1"/>
  <c r="AH395" i="1"/>
  <c r="AK395" i="1"/>
  <c r="R395" i="1"/>
  <c r="AJ395" i="1"/>
  <c r="AG396" i="1" l="1"/>
  <c r="AI396" i="1"/>
  <c r="AH396" i="1"/>
  <c r="AK396" i="1"/>
  <c r="R396" i="1"/>
  <c r="AJ396" i="1"/>
  <c r="X395" i="1"/>
  <c r="W395" i="1"/>
  <c r="V395" i="1"/>
  <c r="AC395" i="1"/>
  <c r="AB395" i="1"/>
  <c r="AA395" i="1"/>
  <c r="Z395" i="1"/>
  <c r="T395" i="1"/>
  <c r="Y395" i="1"/>
  <c r="S395" i="1"/>
  <c r="U395" i="1"/>
  <c r="AD395" i="1"/>
  <c r="AA396" i="1" l="1"/>
  <c r="Z396" i="1"/>
  <c r="Y396" i="1"/>
  <c r="X396" i="1"/>
  <c r="W396" i="1"/>
  <c r="V396" i="1"/>
  <c r="U396" i="1"/>
  <c r="T396" i="1"/>
  <c r="AC396" i="1"/>
  <c r="AB396" i="1"/>
  <c r="S396" i="1"/>
  <c r="AD396" i="1"/>
  <c r="AG397" i="1"/>
  <c r="AI397" i="1"/>
  <c r="AH397" i="1"/>
  <c r="AK397" i="1"/>
  <c r="R397" i="1"/>
  <c r="AJ397" i="1"/>
  <c r="AC397" i="1" l="1"/>
  <c r="AB397" i="1"/>
  <c r="AA397" i="1"/>
  <c r="Z397" i="1"/>
  <c r="Y397" i="1"/>
  <c r="X397" i="1"/>
  <c r="W397" i="1"/>
  <c r="V397" i="1"/>
  <c r="U397" i="1"/>
  <c r="T397" i="1"/>
  <c r="S397" i="1"/>
  <c r="AD397" i="1"/>
  <c r="AG398" i="1"/>
  <c r="AI398" i="1"/>
  <c r="AH398" i="1"/>
  <c r="AK398" i="1"/>
  <c r="R398" i="1"/>
  <c r="AJ398" i="1"/>
  <c r="W398" i="1" l="1"/>
  <c r="V398" i="1"/>
  <c r="U398" i="1"/>
  <c r="AA398" i="1"/>
  <c r="Z398" i="1"/>
  <c r="Y398" i="1"/>
  <c r="X398" i="1"/>
  <c r="T398" i="1"/>
  <c r="AC398" i="1"/>
  <c r="AB398" i="1"/>
  <c r="S398" i="1"/>
  <c r="AD398" i="1"/>
  <c r="AG399" i="1"/>
  <c r="AI399" i="1"/>
  <c r="AH399" i="1"/>
  <c r="AK399" i="1"/>
  <c r="R399" i="1"/>
  <c r="AJ399" i="1"/>
  <c r="U399" i="1" l="1"/>
  <c r="T399" i="1"/>
  <c r="AC399" i="1"/>
  <c r="AB399" i="1"/>
  <c r="AA399" i="1"/>
  <c r="Z399" i="1"/>
  <c r="Y399" i="1"/>
  <c r="X399" i="1"/>
  <c r="W399" i="1"/>
  <c r="V399" i="1"/>
  <c r="S399" i="1"/>
  <c r="AD399" i="1"/>
  <c r="AG400" i="1"/>
  <c r="AI400" i="1"/>
  <c r="AH400" i="1"/>
  <c r="AK400" i="1"/>
  <c r="R400" i="1"/>
  <c r="AJ400" i="1"/>
  <c r="AG401" i="1" l="1"/>
  <c r="AH401" i="1"/>
  <c r="AK401" i="1"/>
  <c r="AI401" i="1"/>
  <c r="R401" i="1"/>
  <c r="AJ401" i="1"/>
  <c r="T400" i="1"/>
  <c r="AC400" i="1"/>
  <c r="AB400" i="1"/>
  <c r="AA400" i="1"/>
  <c r="Z400" i="1"/>
  <c r="Y400" i="1"/>
  <c r="X400" i="1"/>
  <c r="W400" i="1"/>
  <c r="V400" i="1"/>
  <c r="U400" i="1"/>
  <c r="S400" i="1"/>
  <c r="AD400" i="1"/>
  <c r="AG402" i="1" l="1"/>
  <c r="AK402" i="1"/>
  <c r="AI402" i="1"/>
  <c r="AH402" i="1"/>
  <c r="R402" i="1"/>
  <c r="AJ402" i="1"/>
  <c r="V401" i="1"/>
  <c r="U401" i="1"/>
  <c r="T401" i="1"/>
  <c r="AC401" i="1"/>
  <c r="AB401" i="1"/>
  <c r="AA401" i="1"/>
  <c r="W401" i="1"/>
  <c r="Z401" i="1"/>
  <c r="Y401" i="1"/>
  <c r="X401" i="1"/>
  <c r="S401" i="1"/>
  <c r="AD401" i="1"/>
  <c r="AG403" i="1" l="1"/>
  <c r="AK403" i="1"/>
  <c r="AI403" i="1"/>
  <c r="AH403" i="1"/>
  <c r="R403" i="1"/>
  <c r="AJ403" i="1"/>
  <c r="W402" i="1"/>
  <c r="V402" i="1"/>
  <c r="AC402" i="1"/>
  <c r="AB402" i="1"/>
  <c r="AA402" i="1"/>
  <c r="Z402" i="1"/>
  <c r="Y402" i="1"/>
  <c r="T402" i="1"/>
  <c r="X402" i="1"/>
  <c r="U402" i="1"/>
  <c r="S402" i="1"/>
  <c r="AD402" i="1"/>
  <c r="X403" i="1" l="1"/>
  <c r="W403" i="1"/>
  <c r="V403" i="1"/>
  <c r="U403" i="1"/>
  <c r="T403" i="1"/>
  <c r="AC403" i="1"/>
  <c r="AB403" i="1"/>
  <c r="AA403" i="1"/>
  <c r="Z403" i="1"/>
  <c r="Y403" i="1"/>
  <c r="S403" i="1"/>
  <c r="AD403" i="1"/>
  <c r="AG404" i="1"/>
  <c r="AK404" i="1"/>
  <c r="AI404" i="1"/>
  <c r="AH404" i="1"/>
  <c r="R404" i="1"/>
  <c r="AJ404" i="1"/>
  <c r="U404" i="1" l="1"/>
  <c r="T404" i="1"/>
  <c r="AC404" i="1"/>
  <c r="AB404" i="1"/>
  <c r="AA404" i="1"/>
  <c r="Z404" i="1"/>
  <c r="X404" i="1"/>
  <c r="W404" i="1"/>
  <c r="V404" i="1"/>
  <c r="S404" i="1"/>
  <c r="Y404" i="1"/>
  <c r="AD404" i="1"/>
  <c r="AG405" i="1"/>
  <c r="AI405" i="1"/>
  <c r="AK405" i="1"/>
  <c r="R405" i="1"/>
  <c r="AH405" i="1"/>
  <c r="AJ405" i="1"/>
  <c r="Y405" i="1" l="1"/>
  <c r="X405" i="1"/>
  <c r="AC405" i="1"/>
  <c r="Z405" i="1"/>
  <c r="W405" i="1"/>
  <c r="V405" i="1"/>
  <c r="U405" i="1"/>
  <c r="T405" i="1"/>
  <c r="AB405" i="1"/>
  <c r="S405" i="1"/>
  <c r="AA405" i="1"/>
  <c r="AD405" i="1"/>
  <c r="AG406" i="1"/>
  <c r="AI406" i="1"/>
  <c r="AH406" i="1"/>
  <c r="AK406" i="1"/>
  <c r="R406" i="1"/>
  <c r="AJ406" i="1"/>
  <c r="AC406" i="1" l="1"/>
  <c r="AB406" i="1"/>
  <c r="AA406" i="1"/>
  <c r="Z406" i="1"/>
  <c r="Y406" i="1"/>
  <c r="W406" i="1"/>
  <c r="V406" i="1"/>
  <c r="U406" i="1"/>
  <c r="T406" i="1"/>
  <c r="S406" i="1"/>
  <c r="X406" i="1"/>
  <c r="AD406" i="1"/>
  <c r="AG407" i="1"/>
  <c r="AH407" i="1"/>
  <c r="R407" i="1"/>
  <c r="AI407" i="1"/>
  <c r="AK407" i="1"/>
  <c r="AJ407" i="1"/>
  <c r="T407" i="1" l="1"/>
  <c r="AC407" i="1"/>
  <c r="AB407" i="1"/>
  <c r="AA407" i="1"/>
  <c r="Z407" i="1"/>
  <c r="Y407" i="1"/>
  <c r="V407" i="1"/>
  <c r="U407" i="1"/>
  <c r="S407" i="1"/>
  <c r="X407" i="1"/>
  <c r="W407" i="1"/>
  <c r="AD407" i="1"/>
  <c r="AG408" i="1"/>
  <c r="AI408" i="1"/>
  <c r="AH408" i="1"/>
  <c r="R408" i="1"/>
  <c r="AK408" i="1"/>
  <c r="AJ408" i="1"/>
  <c r="AG409" i="1" l="1"/>
  <c r="AI409" i="1"/>
  <c r="R409" i="1"/>
  <c r="AJ409" i="1"/>
  <c r="AH409" i="1"/>
  <c r="AK409" i="1"/>
  <c r="AA408" i="1"/>
  <c r="AC408" i="1"/>
  <c r="AB408" i="1"/>
  <c r="Y408" i="1"/>
  <c r="X408" i="1"/>
  <c r="W408" i="1"/>
  <c r="V408" i="1"/>
  <c r="U408" i="1"/>
  <c r="Z408" i="1"/>
  <c r="T408" i="1"/>
  <c r="S408" i="1"/>
  <c r="AD408" i="1"/>
  <c r="AC409" i="1" l="1"/>
  <c r="AB409" i="1"/>
  <c r="AA409" i="1"/>
  <c r="Z409" i="1"/>
  <c r="Y409" i="1"/>
  <c r="X409" i="1"/>
  <c r="W409" i="1"/>
  <c r="V409" i="1"/>
  <c r="T409" i="1"/>
  <c r="U409" i="1"/>
  <c r="S409" i="1"/>
  <c r="AD409" i="1"/>
  <c r="AG410" i="1"/>
  <c r="AJ410" i="1"/>
  <c r="AI410" i="1"/>
  <c r="AH410" i="1"/>
  <c r="R410" i="1"/>
  <c r="AK410" i="1"/>
  <c r="X410" i="1" l="1"/>
  <c r="W410" i="1"/>
  <c r="V410" i="1"/>
  <c r="U410" i="1"/>
  <c r="T410" i="1"/>
  <c r="AC410" i="1"/>
  <c r="AB410" i="1"/>
  <c r="AA410" i="1"/>
  <c r="Z410" i="1"/>
  <c r="Y410" i="1"/>
  <c r="S410" i="1"/>
  <c r="AD410" i="1"/>
  <c r="AG411" i="1"/>
  <c r="AJ411" i="1"/>
  <c r="AI411" i="1"/>
  <c r="R411" i="1"/>
  <c r="AH411" i="1"/>
  <c r="AK411" i="1"/>
  <c r="AG412" i="1" l="1"/>
  <c r="AJ412" i="1"/>
  <c r="AI412" i="1"/>
  <c r="AH412" i="1"/>
  <c r="R412" i="1"/>
  <c r="AK412" i="1"/>
  <c r="AC411" i="1"/>
  <c r="AB411" i="1"/>
  <c r="AA411" i="1"/>
  <c r="Z411" i="1"/>
  <c r="Y411" i="1"/>
  <c r="X411" i="1"/>
  <c r="W411" i="1"/>
  <c r="V411" i="1"/>
  <c r="U411" i="1"/>
  <c r="T411" i="1"/>
  <c r="S411" i="1"/>
  <c r="AD411" i="1"/>
  <c r="AC412" i="1" l="1"/>
  <c r="AB412" i="1"/>
  <c r="AA412" i="1"/>
  <c r="X412" i="1"/>
  <c r="W412" i="1"/>
  <c r="V412" i="1"/>
  <c r="U412" i="1"/>
  <c r="T412" i="1"/>
  <c r="S412" i="1"/>
  <c r="Z412" i="1"/>
  <c r="Y412" i="1"/>
  <c r="AD412" i="1"/>
  <c r="AG413" i="1"/>
  <c r="AI413" i="1"/>
  <c r="AJ413" i="1"/>
  <c r="AH413" i="1"/>
  <c r="R413" i="1"/>
  <c r="AK413" i="1"/>
  <c r="AB413" i="1" l="1"/>
  <c r="AA413" i="1"/>
  <c r="Z413" i="1"/>
  <c r="Y413" i="1"/>
  <c r="X413" i="1"/>
  <c r="W413" i="1"/>
  <c r="V413" i="1"/>
  <c r="U413" i="1"/>
  <c r="T413" i="1"/>
  <c r="AC413" i="1"/>
  <c r="S413" i="1"/>
  <c r="AD413" i="1"/>
  <c r="AI503" i="1" l="1"/>
  <c r="AI504" i="1" s="1"/>
  <c r="H23" i="1" s="1"/>
  <c r="J23" i="1" s="1"/>
  <c r="AI502" i="1"/>
  <c r="AG503" i="1"/>
  <c r="AG502" i="1"/>
  <c r="AK503" i="1"/>
  <c r="AK502" i="1"/>
  <c r="AH503" i="1"/>
  <c r="AH502" i="1"/>
  <c r="AJ503" i="1"/>
  <c r="AJ502" i="1"/>
  <c r="AG504" i="1" l="1"/>
  <c r="H21" i="1" s="1"/>
  <c r="J21" i="1" s="1"/>
  <c r="AK504" i="1"/>
  <c r="H25" i="1" s="1"/>
  <c r="J25" i="1" s="1"/>
  <c r="AH504" i="1"/>
  <c r="H22" i="1" s="1"/>
  <c r="J22" i="1" s="1"/>
  <c r="Y503" i="1"/>
  <c r="Y502" i="1"/>
  <c r="AD503" i="1"/>
  <c r="AD502" i="1"/>
  <c r="V503" i="1"/>
  <c r="V502" i="1"/>
  <c r="X503" i="1"/>
  <c r="X502" i="1"/>
  <c r="AA503" i="1"/>
  <c r="AA502" i="1"/>
  <c r="U503" i="1"/>
  <c r="U502" i="1"/>
  <c r="AJ504" i="1"/>
  <c r="H24" i="1" s="1"/>
  <c r="J24" i="1" s="1"/>
  <c r="S503" i="1"/>
  <c r="S502" i="1"/>
  <c r="W503" i="1"/>
  <c r="W502" i="1"/>
  <c r="Z503" i="1"/>
  <c r="Z502" i="1"/>
  <c r="AB503" i="1"/>
  <c r="AB502" i="1"/>
  <c r="AC503" i="1"/>
  <c r="AC502" i="1"/>
  <c r="T503" i="1"/>
  <c r="T502" i="1"/>
  <c r="AE503" i="1" l="1"/>
  <c r="AE502" i="1"/>
  <c r="AC504" i="1"/>
  <c r="H38" i="1" s="1"/>
  <c r="J38" i="1" s="1"/>
  <c r="AD504" i="1"/>
  <c r="H39" i="1" s="1"/>
  <c r="J39" i="1" s="1"/>
  <c r="V504" i="1"/>
  <c r="H31" i="1" s="1"/>
  <c r="J31" i="1" s="1"/>
  <c r="W504" i="1"/>
  <c r="H32" i="1" s="1"/>
  <c r="J32" i="1" s="1"/>
  <c r="Y504" i="1"/>
  <c r="H34" i="1" s="1"/>
  <c r="J34" i="1" s="1"/>
  <c r="T504" i="1"/>
  <c r="H29" i="1" s="1"/>
  <c r="J29" i="1" s="1"/>
  <c r="U504" i="1"/>
  <c r="H30" i="1" s="1"/>
  <c r="J30" i="1" s="1"/>
  <c r="AB504" i="1"/>
  <c r="H37" i="1" s="1"/>
  <c r="J37" i="1" s="1"/>
  <c r="Z504" i="1"/>
  <c r="H35" i="1" s="1"/>
  <c r="J35" i="1" s="1"/>
  <c r="AA504" i="1"/>
  <c r="H36" i="1" s="1"/>
  <c r="J36" i="1" s="1"/>
  <c r="S504" i="1"/>
  <c r="H28" i="1" s="1"/>
  <c r="J28" i="1" s="1"/>
  <c r="X504" i="1"/>
  <c r="H33" i="1" s="1"/>
  <c r="J33" i="1" s="1"/>
  <c r="AE504" i="1" l="1"/>
  <c r="H18" i="1"/>
  <c r="J18" i="1" s="1"/>
</calcChain>
</file>

<file path=xl/sharedStrings.xml><?xml version="1.0" encoding="utf-8"?>
<sst xmlns="http://schemas.openxmlformats.org/spreadsheetml/2006/main" count="60" uniqueCount="44">
  <si>
    <t>Solar Declination</t>
  </si>
  <si>
    <t xml:space="preserve"> </t>
  </si>
  <si>
    <t>Day of Year</t>
  </si>
  <si>
    <t>Solar Panel Angle Calculator</t>
  </si>
  <si>
    <t>Optimal Angle at "A"</t>
  </si>
  <si>
    <t xml:space="preserve">Optimal Angle at "B" </t>
  </si>
  <si>
    <t>Tilt of Earth's axis:</t>
  </si>
  <si>
    <t>Current year:</t>
  </si>
  <si>
    <t>Spring equinox</t>
  </si>
  <si>
    <t>Summer Solstice</t>
  </si>
  <si>
    <t>Winter Solstice</t>
  </si>
  <si>
    <t>Autumn Equinox</t>
  </si>
  <si>
    <t>Current Year</t>
  </si>
  <si>
    <t>Next Year</t>
  </si>
  <si>
    <t>-</t>
  </si>
  <si>
    <t>(</t>
  </si>
  <si>
    <t>)</t>
  </si>
  <si>
    <t>Spring</t>
  </si>
  <si>
    <t>Summer</t>
  </si>
  <si>
    <t>Fall</t>
  </si>
  <si>
    <t>Winter</t>
  </si>
  <si>
    <t>Days in prior year</t>
  </si>
  <si>
    <t>Spring Equinox</t>
  </si>
  <si>
    <t>Start (*)</t>
  </si>
  <si>
    <t>End (*)</t>
  </si>
  <si>
    <t>Solar Hour Angle:</t>
  </si>
  <si>
    <t>Solar Elevation</t>
  </si>
  <si>
    <t>Panel Tilt Angle</t>
  </si>
  <si>
    <t>Month</t>
  </si>
  <si>
    <t>Season:</t>
  </si>
  <si>
    <t>Days in current year:</t>
  </si>
  <si>
    <t>Optimal for the current year:</t>
  </si>
  <si>
    <t>Optimal by sesaon:</t>
  </si>
  <si>
    <t>Optimal by month:</t>
  </si>
  <si>
    <t>(*) Solstice / Equinox events don't happen at midnight; set based on the date of the starting of the event regardless of time</t>
  </si>
  <si>
    <t>Optimal by day:</t>
  </si>
  <si>
    <t>Latitude :</t>
  </si>
  <si>
    <t>Hour (0-23):</t>
  </si>
  <si>
    <t>Minute (0-59):</t>
  </si>
  <si>
    <t xml:space="preserve">     Change the numbers below to tailor your results!</t>
  </si>
  <si>
    <t>Round to this many decimal places:</t>
  </si>
  <si>
    <t>https://github.com/roblatour/SolarPanelTiltAngleCalculator</t>
  </si>
  <si>
    <t>Copywrite Rob Latour, 2024</t>
  </si>
  <si>
    <t>License 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</si>
</sst>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2"/>
    <xf numFmtId="0" fontId="9" fillId="0" borderId="0" xfId="0" applyFont="1"/>
    <xf numFmtId="165" fontId="8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 indent="1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7" fillId="0" borderId="0" xfId="0" applyNumberFormat="1" applyFont="1"/>
    <xf numFmtId="0" fontId="0" fillId="0" borderId="0" xfId="0" applyAlignment="1">
      <alignment horizontal="left" indent="1"/>
    </xf>
    <xf numFmtId="0" fontId="10" fillId="0" borderId="0" xfId="0" applyFont="1"/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1126260</xdr:colOff>
      <xdr:row>4</xdr:row>
      <xdr:rowOff>9525</xdr:rowOff>
    </xdr:from>
    <xdr:to>
      <xdr:col>9</xdr:col>
      <xdr:colOff>720735</xdr:colOff>
      <xdr:row>12</xdr:row>
      <xdr:rowOff>0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546D0E89-449C-C24D-B8C4-9D4E757FA8AC}"/>
            </a:ext>
          </a:extLst>
        </xdr:cNvPr>
        <xdr:cNvSpPr/>
      </xdr:nvSpPr>
      <xdr:spPr>
        <a:xfrm flipH="1">
          <a:off x="4364760" y="914400"/>
          <a:ext cx="2213850" cy="1514475"/>
        </a:xfrm>
        <a:prstGeom prst="rtTriangl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986613</xdr:colOff>
      <xdr:row>1</xdr:row>
      <xdr:rowOff>219075</xdr:rowOff>
    </xdr:from>
    <xdr:to>
      <xdr:col>7</xdr:col>
      <xdr:colOff>115250</xdr:colOff>
      <xdr:row>5</xdr:row>
      <xdr:rowOff>152400</xdr:rowOff>
    </xdr:to>
    <xdr:sp macro="" textlink="">
      <xdr:nvSpPr>
        <xdr:cNvPr id="6" name="Sun 5">
          <a:extLst>
            <a:ext uri="{FF2B5EF4-FFF2-40B4-BE49-F238E27FC236}">
              <a16:creationId xmlns:a16="http://schemas.microsoft.com/office/drawing/2014/main" id="{E71BE49E-C342-B086-D204-FA783F18B64B}"/>
            </a:ext>
          </a:extLst>
        </xdr:cNvPr>
        <xdr:cNvSpPr/>
      </xdr:nvSpPr>
      <xdr:spPr>
        <a:xfrm>
          <a:off x="4225113" y="457200"/>
          <a:ext cx="805037" cy="790575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ln>
              <a:solidFill>
                <a:srgbClr val="FFFF00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706606</xdr:colOff>
      <xdr:row>4</xdr:row>
      <xdr:rowOff>174091</xdr:rowOff>
    </xdr:from>
    <xdr:to>
      <xdr:col>10</xdr:col>
      <xdr:colOff>581025</xdr:colOff>
      <xdr:row>7</xdr:row>
      <xdr:rowOff>70603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4EF170-0F90-C4C4-703C-43E86BA80F7B}"/>
            </a:ext>
          </a:extLst>
        </xdr:cNvPr>
        <xdr:cNvSpPr/>
      </xdr:nvSpPr>
      <xdr:spPr>
        <a:xfrm>
          <a:off x="5621506" y="1078966"/>
          <a:ext cx="1550819" cy="46801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</a:t>
          </a:r>
        </a:p>
      </xdr:txBody>
    </xdr:sp>
    <xdr:clientData/>
  </xdr:twoCellAnchor>
  <xdr:twoCellAnchor>
    <xdr:from>
      <xdr:col>4</xdr:col>
      <xdr:colOff>1067140</xdr:colOff>
      <xdr:row>9</xdr:row>
      <xdr:rowOff>152401</xdr:rowOff>
    </xdr:from>
    <xdr:to>
      <xdr:col>8</xdr:col>
      <xdr:colOff>45869</xdr:colOff>
      <xdr:row>12</xdr:row>
      <xdr:rowOff>48913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77DA92-6DE8-45A5-9221-AEEF20B760E4}"/>
            </a:ext>
          </a:extLst>
        </xdr:cNvPr>
        <xdr:cNvSpPr/>
      </xdr:nvSpPr>
      <xdr:spPr>
        <a:xfrm>
          <a:off x="4305640" y="2009776"/>
          <a:ext cx="1388554" cy="46801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</xdr:txBody>
    </xdr:sp>
    <xdr:clientData/>
  </xdr:twoCellAnchor>
  <xdr:twoCellAnchor>
    <xdr:from>
      <xdr:col>9</xdr:col>
      <xdr:colOff>498302</xdr:colOff>
      <xdr:row>11</xdr:row>
      <xdr:rowOff>0</xdr:rowOff>
    </xdr:from>
    <xdr:to>
      <xdr:col>9</xdr:col>
      <xdr:colOff>719687</xdr:colOff>
      <xdr:row>12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26C8B96-9D95-5DBB-DD35-E9522C6A2936}"/>
            </a:ext>
          </a:extLst>
        </xdr:cNvPr>
        <xdr:cNvSpPr/>
      </xdr:nvSpPr>
      <xdr:spPr>
        <a:xfrm>
          <a:off x="6356177" y="2238375"/>
          <a:ext cx="221385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47625</xdr:colOff>
      <xdr:row>2</xdr:row>
      <xdr:rowOff>1</xdr:rowOff>
    </xdr:from>
    <xdr:to>
      <xdr:col>3</xdr:col>
      <xdr:colOff>180975</xdr:colOff>
      <xdr:row>13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B61FE80-9DCA-ECE0-F26E-03F0402DB11C}"/>
            </a:ext>
          </a:extLst>
        </xdr:cNvPr>
        <xdr:cNvSpPr/>
      </xdr:nvSpPr>
      <xdr:spPr>
        <a:xfrm>
          <a:off x="47625" y="476251"/>
          <a:ext cx="3181350" cy="216217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732198</xdr:colOff>
      <xdr:row>6</xdr:row>
      <xdr:rowOff>130296</xdr:rowOff>
    </xdr:from>
    <xdr:to>
      <xdr:col>10</xdr:col>
      <xdr:colOff>159031</xdr:colOff>
      <xdr:row>7</xdr:row>
      <xdr:rowOff>178666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0D78FFF-1CCD-BA75-0FF6-CB51920B5DDA}"/>
            </a:ext>
          </a:extLst>
        </xdr:cNvPr>
        <xdr:cNvSpPr/>
      </xdr:nvSpPr>
      <xdr:spPr>
        <a:xfrm rot="19532615">
          <a:off x="3970698" y="1416171"/>
          <a:ext cx="2779633" cy="2388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                                      Solar Panel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oblatour/SolarPanelTiltAngleCalculator/blob/main/LICENSE" TargetMode="External"/><Relationship Id="rId1" Type="http://schemas.openxmlformats.org/officeDocument/2006/relationships/hyperlink" Target="https://github.com/roblatour/SolarPanelTiltAngleCalculato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43AB-F7D8-4899-B57C-A13D5DF5C65D}">
  <dimension ref="A1:CC508"/>
  <sheetViews>
    <sheetView tabSelected="1" workbookViewId="0">
      <selection activeCell="C5" sqref="C5"/>
    </sheetView>
  </sheetViews>
  <sheetFormatPr defaultRowHeight="15" x14ac:dyDescent="0.25"/>
  <cols>
    <col min="1" max="1" width="31.140625" customWidth="1"/>
    <col min="2" max="2" width="2.42578125" customWidth="1"/>
    <col min="3" max="3" width="18" bestFit="1" customWidth="1"/>
    <col min="4" max="4" width="2.85546875" style="5" customWidth="1"/>
    <col min="5" max="5" width="19.140625" customWidth="1"/>
    <col min="6" max="6" width="1.7109375" customWidth="1"/>
    <col min="7" max="7" width="4.28515625" customWidth="1"/>
    <col min="8" max="8" width="11" style="13" customWidth="1"/>
    <col min="9" max="9" width="3.140625" style="5" customWidth="1"/>
    <col min="10" max="10" width="11" style="13" customWidth="1"/>
    <col min="13" max="13" width="22.140625" hidden="1" customWidth="1"/>
    <col min="14" max="14" width="17.7109375" hidden="1" customWidth="1"/>
    <col min="15" max="15" width="22.42578125" hidden="1" customWidth="1"/>
    <col min="16" max="16" width="20.42578125" hidden="1" customWidth="1"/>
    <col min="17" max="17" width="18.42578125" hidden="1" customWidth="1"/>
    <col min="18" max="18" width="12.42578125" style="10" hidden="1" customWidth="1"/>
    <col min="19" max="19" width="9.140625" style="12" hidden="1" customWidth="1"/>
    <col min="20" max="32" width="9.140625" style="10" hidden="1" customWidth="1"/>
    <col min="33" max="37" width="9.140625" hidden="1" customWidth="1"/>
  </cols>
  <sheetData>
    <row r="1" spans="1:17" ht="18.75" x14ac:dyDescent="0.3">
      <c r="A1" s="16" t="s">
        <v>3</v>
      </c>
      <c r="B1" s="16"/>
    </row>
    <row r="2" spans="1:17" ht="18.75" x14ac:dyDescent="0.3">
      <c r="A2" s="16"/>
      <c r="B2" s="16"/>
    </row>
    <row r="3" spans="1:17" ht="18.75" x14ac:dyDescent="0.3">
      <c r="A3" s="3" t="s">
        <v>39</v>
      </c>
      <c r="B3" s="16"/>
    </row>
    <row r="5" spans="1:17" x14ac:dyDescent="0.25">
      <c r="A5" s="4"/>
      <c r="B5" s="4" t="s">
        <v>36</v>
      </c>
      <c r="C5" s="29">
        <v>45.4789162</v>
      </c>
      <c r="D5" s="21"/>
      <c r="M5" s="17" t="s">
        <v>6</v>
      </c>
      <c r="N5" s="18">
        <v>23.45</v>
      </c>
      <c r="P5" s="8"/>
    </row>
    <row r="6" spans="1:17" x14ac:dyDescent="0.25">
      <c r="A6" s="4"/>
      <c r="B6" s="4"/>
      <c r="C6" s="9"/>
      <c r="D6" s="22"/>
      <c r="M6" s="10"/>
      <c r="N6" s="18"/>
    </row>
    <row r="7" spans="1:17" x14ac:dyDescent="0.25">
      <c r="B7" s="4" t="s">
        <v>7</v>
      </c>
      <c r="C7" s="29">
        <v>2024</v>
      </c>
      <c r="D7" s="21"/>
      <c r="M7" s="11" t="s">
        <v>21</v>
      </c>
      <c r="N7" s="18">
        <f>IF(OR(MOD($C$7-1,400)=0,AND(MOD($C$7-1,4)=0,MOD($C$7-1,100)&lt;&gt;0)),366, 365)</f>
        <v>365</v>
      </c>
    </row>
    <row r="8" spans="1:17" x14ac:dyDescent="0.25">
      <c r="A8" s="4"/>
      <c r="B8" s="4"/>
      <c r="C8" s="8"/>
      <c r="D8" s="21"/>
      <c r="I8" s="14"/>
      <c r="M8" s="11" t="s">
        <v>30</v>
      </c>
      <c r="N8" s="18">
        <f>IF(OR(MOD($C$7,400)=0,AND(MOD($C$7,4)=0,MOD($C$7,100)&lt;&gt;0)),366, 365)</f>
        <v>366</v>
      </c>
    </row>
    <row r="9" spans="1:17" x14ac:dyDescent="0.25">
      <c r="B9" s="4" t="s">
        <v>37</v>
      </c>
      <c r="C9" s="30">
        <v>12</v>
      </c>
      <c r="D9" s="23"/>
    </row>
    <row r="10" spans="1:17" x14ac:dyDescent="0.25">
      <c r="B10" s="4" t="s">
        <v>38</v>
      </c>
      <c r="C10" s="30">
        <v>0</v>
      </c>
      <c r="D10" s="23"/>
      <c r="M10" s="11" t="s">
        <v>25</v>
      </c>
      <c r="N10" s="18">
        <f>15 * ((TargetHour + TargetMinute/60)- 12)</f>
        <v>0</v>
      </c>
    </row>
    <row r="12" spans="1:17" x14ac:dyDescent="0.25">
      <c r="A12" s="27" t="s">
        <v>40</v>
      </c>
      <c r="C12" s="30">
        <v>1</v>
      </c>
    </row>
    <row r="14" spans="1:17" x14ac:dyDescent="0.25">
      <c r="C14" s="28"/>
    </row>
    <row r="15" spans="1:17" ht="45" x14ac:dyDescent="0.25">
      <c r="H15" s="6" t="s">
        <v>4</v>
      </c>
      <c r="J15" s="6" t="s">
        <v>5</v>
      </c>
      <c r="O15" s="12"/>
      <c r="Q15" s="7"/>
    </row>
    <row r="16" spans="1:17" x14ac:dyDescent="0.25">
      <c r="O16" s="12"/>
      <c r="P16" s="10"/>
    </row>
    <row r="17" spans="1:19" x14ac:dyDescent="0.25">
      <c r="A17" s="3" t="s">
        <v>31</v>
      </c>
      <c r="B17" s="3"/>
      <c r="O17" s="18"/>
    </row>
    <row r="18" spans="1:19" x14ac:dyDescent="0.25">
      <c r="A18">
        <f>ReportingYear</f>
        <v>2024</v>
      </c>
      <c r="B18" s="3"/>
      <c r="H18" s="13" t="str">
        <f>FIXED(AE504,DecimalPlaces)</f>
        <v>45.5</v>
      </c>
      <c r="J18" s="13" t="str">
        <f>FIXED(90-H18,DecimalPlaces)</f>
        <v>44.5</v>
      </c>
      <c r="O18" s="12"/>
    </row>
    <row r="19" spans="1:19" x14ac:dyDescent="0.25">
      <c r="A19" s="3"/>
      <c r="B19" s="3"/>
      <c r="O19" s="12"/>
    </row>
    <row r="20" spans="1:19" ht="14.25" customHeight="1" x14ac:dyDescent="0.25">
      <c r="A20" s="3" t="s">
        <v>32</v>
      </c>
      <c r="B20" s="3"/>
    </row>
    <row r="21" spans="1:19" ht="14.25" customHeight="1" x14ac:dyDescent="0.25">
      <c r="A21" s="1" t="str">
        <f>IF(Latitude&gt;0,"Winter","Summer")</f>
        <v>Winter</v>
      </c>
      <c r="B21" s="1" t="s">
        <v>15</v>
      </c>
      <c r="C21" s="2">
        <f>P22</f>
        <v>45282</v>
      </c>
      <c r="D21" s="5" t="s">
        <v>14</v>
      </c>
      <c r="E21" s="2">
        <f>Q22</f>
        <v>45370</v>
      </c>
      <c r="F21" s="2" t="s">
        <v>16</v>
      </c>
      <c r="H21" s="13" t="str">
        <f>FIXED(AG504,DecimalPlaces)</f>
        <v>60.8</v>
      </c>
      <c r="J21" s="13" t="str">
        <f>FIXED(90-H21,DecimalPlaces)</f>
        <v>29.2</v>
      </c>
      <c r="M21" s="12" t="s">
        <v>12</v>
      </c>
      <c r="N21" s="10"/>
      <c r="O21" s="10"/>
      <c r="P21" s="18" t="s">
        <v>23</v>
      </c>
      <c r="Q21" s="18" t="s">
        <v>24</v>
      </c>
    </row>
    <row r="22" spans="1:19" x14ac:dyDescent="0.25">
      <c r="A22" s="1" t="str">
        <f>IF(Latitude&gt;0,"Spring","Fall")</f>
        <v>Spring</v>
      </c>
      <c r="B22" s="1" t="s">
        <v>15</v>
      </c>
      <c r="C22" s="2">
        <f>P25</f>
        <v>45371</v>
      </c>
      <c r="D22" s="5" t="s">
        <v>14</v>
      </c>
      <c r="E22" s="2">
        <f>Q25</f>
        <v>45462</v>
      </c>
      <c r="F22" s="2" t="s">
        <v>16</v>
      </c>
      <c r="H22" s="13" t="str">
        <f>FIXED(AH504,DecimalPlaces)</f>
        <v>31.2</v>
      </c>
      <c r="J22" s="13" t="str">
        <f>FIXED(90-H22,DecimalPlaces)</f>
        <v>58.8</v>
      </c>
      <c r="M22" s="10" t="s">
        <v>10</v>
      </c>
      <c r="N22" s="10">
        <f>MOD(365.2425*(ReportingYear-2000-1) +355.65,365.2425)</f>
        <v>355.6499999999989</v>
      </c>
      <c r="O22" s="10">
        <f>INT(N22)</f>
        <v>355</v>
      </c>
      <c r="P22" s="26">
        <f>O22+DATE(ReportingYear-1,1,1)</f>
        <v>45282</v>
      </c>
      <c r="Q22" s="26">
        <f>P25-1</f>
        <v>45370</v>
      </c>
      <c r="S22"/>
    </row>
    <row r="23" spans="1:19" x14ac:dyDescent="0.25">
      <c r="A23" s="1" t="str">
        <f>IF(Latitude&gt;0,"Summer","Winter")</f>
        <v>Summer</v>
      </c>
      <c r="B23" s="1" t="s">
        <v>15</v>
      </c>
      <c r="C23" s="2">
        <f>P26</f>
        <v>45463</v>
      </c>
      <c r="D23" s="5" t="s">
        <v>14</v>
      </c>
      <c r="E23" s="2">
        <f>Q26</f>
        <v>45556</v>
      </c>
      <c r="F23" s="2" t="s">
        <v>16</v>
      </c>
      <c r="H23" s="13" t="str">
        <f>FIXED(AI504,DecimalPlaces)</f>
        <v>30.4</v>
      </c>
      <c r="J23" s="13" t="str">
        <f>FIXED(90-H23,DecimalPlaces)</f>
        <v>59.6</v>
      </c>
      <c r="M23" s="10"/>
      <c r="N23" s="10"/>
      <c r="O23" s="10"/>
      <c r="P23" s="10"/>
      <c r="Q23" s="10"/>
    </row>
    <row r="24" spans="1:19" x14ac:dyDescent="0.25">
      <c r="A24" s="1" t="str">
        <f>IF(Latitude&gt;0,"Fall","Spring")</f>
        <v>Fall</v>
      </c>
      <c r="B24" s="1" t="s">
        <v>15</v>
      </c>
      <c r="C24" s="2">
        <f>P27</f>
        <v>45557</v>
      </c>
      <c r="D24" s="5" t="s">
        <v>14</v>
      </c>
      <c r="E24" s="2">
        <f>Q27</f>
        <v>45646</v>
      </c>
      <c r="F24" s="2" t="s">
        <v>16</v>
      </c>
      <c r="H24" s="13" t="str">
        <f>FIXED(AJ504,DecimalPlaces)</f>
        <v>60.4</v>
      </c>
      <c r="J24" s="13" t="str">
        <f>FIXED(90-H24,DecimalPlaces)</f>
        <v>29.6</v>
      </c>
      <c r="M24" s="12" t="s">
        <v>12</v>
      </c>
      <c r="N24" s="10"/>
      <c r="O24" s="10"/>
      <c r="P24" s="10"/>
      <c r="Q24" s="10"/>
    </row>
    <row r="25" spans="1:19" x14ac:dyDescent="0.25">
      <c r="A25" s="1" t="str">
        <f>IF(Latitude&gt;0,"Winter","Summer")</f>
        <v>Winter</v>
      </c>
      <c r="B25" s="1" t="s">
        <v>15</v>
      </c>
      <c r="C25" s="2">
        <f>P28</f>
        <v>45647</v>
      </c>
      <c r="D25" s="5" t="s">
        <v>14</v>
      </c>
      <c r="E25" s="2">
        <f>Q28</f>
        <v>45736</v>
      </c>
      <c r="F25" s="2" t="s">
        <v>16</v>
      </c>
      <c r="H25" s="13" t="str">
        <f>FIXED(AK504,DecimalPlaces)</f>
        <v>60.9</v>
      </c>
      <c r="J25" s="13" t="str">
        <f>FIXED(90-H25,DecimalPlaces)</f>
        <v>29.1</v>
      </c>
      <c r="M25" s="10" t="s">
        <v>22</v>
      </c>
      <c r="N25" s="10">
        <f>MOD(365.2425*(ReportingYear-2000) + 79.372,365.2425)</f>
        <v>79.371999999998934</v>
      </c>
      <c r="O25" s="10">
        <f>INT(N25)</f>
        <v>79</v>
      </c>
      <c r="P25" s="26">
        <f>O25+DATE(ReportingYear,1,1)</f>
        <v>45371</v>
      </c>
      <c r="Q25" s="26">
        <f>P26-1</f>
        <v>45462</v>
      </c>
    </row>
    <row r="26" spans="1:19" x14ac:dyDescent="0.25">
      <c r="A26" s="3"/>
      <c r="B26" s="3"/>
      <c r="C26" s="1"/>
      <c r="M26" s="10" t="s">
        <v>9</v>
      </c>
      <c r="N26" s="10">
        <f>MOD(365.2425*(ReportingYear-2000) + 171.95,365.2425)</f>
        <v>171.95000000000027</v>
      </c>
      <c r="O26" s="10">
        <f>INT(N26)</f>
        <v>171</v>
      </c>
      <c r="P26" s="26">
        <f>O26+DATE(ReportingYear,1,1)</f>
        <v>45463</v>
      </c>
      <c r="Q26" s="26">
        <f>P27-1</f>
        <v>45556</v>
      </c>
    </row>
    <row r="27" spans="1:19" x14ac:dyDescent="0.25">
      <c r="A27" s="3" t="s">
        <v>33</v>
      </c>
      <c r="B27" s="3"/>
      <c r="C27" s="1"/>
      <c r="M27" s="10" t="s">
        <v>11</v>
      </c>
      <c r="N27" s="10">
        <f>MOD(365.2425*(ReportingYear-2000) + 265.26,365.2425)</f>
        <v>265.25999999999976</v>
      </c>
      <c r="O27" s="10">
        <f>INT(N27)</f>
        <v>265</v>
      </c>
      <c r="P27" s="26">
        <f>O27+DATE(ReportingYear,1,1)</f>
        <v>45557</v>
      </c>
      <c r="Q27" s="26">
        <f>P28-1</f>
        <v>45646</v>
      </c>
    </row>
    <row r="28" spans="1:19" x14ac:dyDescent="0.25">
      <c r="A28" s="1" t="str">
        <f>+"January " &amp; A18</f>
        <v>January 2024</v>
      </c>
      <c r="B28" s="1"/>
      <c r="H28" s="13" t="str">
        <f>FIXED(S$504,DecimalPlaces)</f>
        <v>66.5</v>
      </c>
      <c r="J28" s="13" t="str">
        <f t="shared" ref="J28:J39" si="0">FIXED(90-H28,DecimalPlaces)</f>
        <v>23.5</v>
      </c>
      <c r="M28" s="10" t="s">
        <v>10</v>
      </c>
      <c r="N28" s="10">
        <f>MOD(365.2425*(ReportingYear-2000) +355.65,365.2425)</f>
        <v>355.64999999999918</v>
      </c>
      <c r="O28" s="10">
        <f>INT(N28)</f>
        <v>355</v>
      </c>
      <c r="P28" s="26">
        <f>O28+DATE(ReportingYear,1,1)</f>
        <v>45647</v>
      </c>
      <c r="Q28" s="26">
        <f>P31-1</f>
        <v>45736</v>
      </c>
    </row>
    <row r="29" spans="1:19" x14ac:dyDescent="0.25">
      <c r="A29" s="1" t="str">
        <f>+"February " &amp; A$18</f>
        <v>February 2024</v>
      </c>
      <c r="B29" s="1"/>
      <c r="H29" s="13" t="str">
        <f>FIXED(T$504,DecimalPlaces)</f>
        <v>58.9</v>
      </c>
      <c r="J29" s="13" t="str">
        <f t="shared" si="0"/>
        <v>31.1</v>
      </c>
      <c r="M29" s="10"/>
      <c r="N29" s="10"/>
      <c r="O29" s="10"/>
      <c r="P29" s="10"/>
      <c r="Q29" s="10"/>
    </row>
    <row r="30" spans="1:19" x14ac:dyDescent="0.25">
      <c r="A30" s="1" t="str">
        <f>+"March " &amp; A$18</f>
        <v>March 2024</v>
      </c>
      <c r="B30" s="1"/>
      <c r="H30" s="13" t="str">
        <f>FIXED(U$504,DecimalPlaces)</f>
        <v>47.9</v>
      </c>
      <c r="J30" s="13" t="str">
        <f t="shared" si="0"/>
        <v>42.1</v>
      </c>
      <c r="M30" s="12" t="s">
        <v>13</v>
      </c>
      <c r="N30" s="10"/>
      <c r="O30" s="10"/>
      <c r="P30" s="10"/>
      <c r="Q30" s="10"/>
    </row>
    <row r="31" spans="1:19" x14ac:dyDescent="0.25">
      <c r="A31" s="1" t="str">
        <f>+"April " &amp; A$18</f>
        <v>April 2024</v>
      </c>
      <c r="B31" s="1"/>
      <c r="H31" s="13" t="str">
        <f>FIXED(V$504,DecimalPlaces)</f>
        <v>36.0</v>
      </c>
      <c r="J31" s="13" t="str">
        <f t="shared" si="0"/>
        <v>54.0</v>
      </c>
      <c r="M31" s="10" t="s">
        <v>8</v>
      </c>
      <c r="N31" s="10">
        <f>MOD(365.2425*(ReportingYear-2000+1) + 79.372,365.2425)</f>
        <v>79.371999999999218</v>
      </c>
      <c r="O31" s="10">
        <f>INT(N31)</f>
        <v>79</v>
      </c>
      <c r="P31" s="26">
        <f>O31+DATE(ReportingYear+1,1,1)</f>
        <v>45737</v>
      </c>
      <c r="Q31" s="10"/>
    </row>
    <row r="32" spans="1:19" x14ac:dyDescent="0.25">
      <c r="A32" s="1" t="str">
        <f>+"May " &amp; A$18</f>
        <v>May 2024</v>
      </c>
      <c r="B32" s="1"/>
      <c r="H32" s="13" t="str">
        <f>FIXED(W$504,DecimalPlaces)</f>
        <v>26.7</v>
      </c>
      <c r="J32" s="13" t="str">
        <f t="shared" si="0"/>
        <v>63.3</v>
      </c>
    </row>
    <row r="33" spans="1:81" x14ac:dyDescent="0.25">
      <c r="A33" s="1" t="str">
        <f>+"June " &amp; A$18</f>
        <v>June 2024</v>
      </c>
      <c r="B33" s="1"/>
      <c r="H33" s="13" t="str">
        <f>FIXED(X$504,DecimalPlaces)</f>
        <v>22.4</v>
      </c>
      <c r="J33" s="13" t="str">
        <f t="shared" si="0"/>
        <v>67.6</v>
      </c>
      <c r="M33" s="10" t="s">
        <v>34</v>
      </c>
    </row>
    <row r="34" spans="1:81" x14ac:dyDescent="0.25">
      <c r="A34" s="1" t="str">
        <f>+"July " &amp; A$18</f>
        <v>July 2024</v>
      </c>
      <c r="B34" s="1"/>
      <c r="H34" s="13" t="str">
        <f>FIXED(Y$504,DecimalPlaces)</f>
        <v>24.3</v>
      </c>
      <c r="J34" s="13" t="str">
        <f t="shared" si="0"/>
        <v>65.7</v>
      </c>
    </row>
    <row r="35" spans="1:81" x14ac:dyDescent="0.25">
      <c r="A35" s="1" t="str">
        <f>+"August " &amp; A$18</f>
        <v>August 2024</v>
      </c>
      <c r="B35" s="1"/>
      <c r="H35" s="13" t="str">
        <f>FIXED(Z$504,DecimalPlaces)</f>
        <v>32.1</v>
      </c>
      <c r="J35" s="13" t="str">
        <f t="shared" si="0"/>
        <v>57.9</v>
      </c>
    </row>
    <row r="36" spans="1:81" x14ac:dyDescent="0.25">
      <c r="A36" s="1" t="str">
        <f>+"September " &amp; A$18</f>
        <v>September 2024</v>
      </c>
      <c r="B36" s="1"/>
      <c r="H36" s="13" t="str">
        <f>FIXED(AA$504,DecimalPlaces)</f>
        <v>43.3</v>
      </c>
      <c r="J36" s="13" t="str">
        <f t="shared" si="0"/>
        <v>46.7</v>
      </c>
    </row>
    <row r="37" spans="1:81" x14ac:dyDescent="0.25">
      <c r="A37" s="1" t="str">
        <f>+"October " &amp; A$18</f>
        <v>October 2024</v>
      </c>
      <c r="B37" s="1"/>
      <c r="H37" s="13" t="str">
        <f>FIXED(AB$504,DecimalPlaces)</f>
        <v>55.1</v>
      </c>
      <c r="J37" s="13" t="str">
        <f t="shared" si="0"/>
        <v>34.9</v>
      </c>
    </row>
    <row r="38" spans="1:81" x14ac:dyDescent="0.25">
      <c r="A38" s="1" t="str">
        <f>+"November " &amp; A$18</f>
        <v>November 2024</v>
      </c>
      <c r="B38" s="1"/>
      <c r="H38" s="13" t="str">
        <f>FIXED(AC$504,DecimalPlaces)</f>
        <v>64.4</v>
      </c>
      <c r="J38" s="13" t="str">
        <f t="shared" si="0"/>
        <v>25.6</v>
      </c>
    </row>
    <row r="39" spans="1:81" x14ac:dyDescent="0.25">
      <c r="A39" s="1" t="str">
        <f>+"December " &amp; A$18</f>
        <v>December 2024</v>
      </c>
      <c r="B39" s="1"/>
      <c r="H39" s="13" t="str">
        <f>FIXED(AD$504,DecimalPlaces)</f>
        <v>68.6</v>
      </c>
      <c r="J39" s="13" t="str">
        <f t="shared" si="0"/>
        <v>21.4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</row>
    <row r="40" spans="1:81" x14ac:dyDescent="0.25">
      <c r="A40" s="1"/>
      <c r="B40" s="1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</row>
    <row r="41" spans="1:81" ht="16.5" customHeight="1" x14ac:dyDescent="0.25">
      <c r="A41" s="3" t="s">
        <v>35</v>
      </c>
      <c r="C41" s="1" t="s">
        <v>1</v>
      </c>
      <c r="J41" s="6" t="s">
        <v>1</v>
      </c>
      <c r="M41" s="19" t="s">
        <v>2</v>
      </c>
      <c r="N41" s="20" t="s">
        <v>0</v>
      </c>
      <c r="O41" s="20" t="s">
        <v>26</v>
      </c>
      <c r="P41" s="20" t="s">
        <v>27</v>
      </c>
      <c r="R41" s="20" t="s">
        <v>28</v>
      </c>
      <c r="S41" s="12">
        <v>1</v>
      </c>
      <c r="T41" s="12">
        <v>2</v>
      </c>
      <c r="U41" s="12">
        <v>3</v>
      </c>
      <c r="V41" s="12">
        <v>4</v>
      </c>
      <c r="W41" s="12">
        <v>5</v>
      </c>
      <c r="X41" s="12">
        <v>6</v>
      </c>
      <c r="Y41" s="12">
        <v>7</v>
      </c>
      <c r="Z41" s="12">
        <v>8</v>
      </c>
      <c r="AA41" s="12">
        <v>9</v>
      </c>
      <c r="AB41" s="12">
        <v>10</v>
      </c>
      <c r="AC41" s="12">
        <v>11</v>
      </c>
      <c r="AD41" s="12">
        <v>12</v>
      </c>
      <c r="AF41" s="12" t="s">
        <v>29</v>
      </c>
      <c r="AG41" s="12" t="s">
        <v>20</v>
      </c>
      <c r="AH41" s="12" t="s">
        <v>17</v>
      </c>
      <c r="AI41" s="12" t="s">
        <v>18</v>
      </c>
      <c r="AJ41" s="12" t="s">
        <v>19</v>
      </c>
      <c r="AK41" s="12" t="s">
        <v>20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</row>
    <row r="42" spans="1:81" ht="16.5" hidden="1" customHeight="1" x14ac:dyDescent="0.25">
      <c r="C42" s="1"/>
      <c r="H42" s="6"/>
      <c r="J42" s="6"/>
      <c r="M42" s="19"/>
      <c r="R42" s="20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</row>
    <row r="43" spans="1:81" ht="16.5" hidden="1" customHeight="1" x14ac:dyDescent="0.25">
      <c r="A43" s="1"/>
      <c r="C43" s="25">
        <f t="shared" ref="C43:C52" si="1">C44-1</f>
        <v>45281</v>
      </c>
      <c r="H43" s="13" t="str">
        <f t="shared" ref="H43:H106" si="2">FIXED(P43,DecimalPlaces)</f>
        <v>68.9</v>
      </c>
      <c r="J43" s="13" t="str">
        <f t="shared" ref="J43:J106" si="3">FIXED(90-H43,DecimalPlaces)</f>
        <v>21.1</v>
      </c>
      <c r="M43" s="10">
        <f t="shared" ref="M43:M51" si="4">M44-1</f>
        <v>355</v>
      </c>
      <c r="N43" s="10">
        <f t="shared" ref="N43:N53" si="5">EarthsTilt*SIN(RADIANS(MOD((360/DaysInPreviousYear)*(284+M43),360)))</f>
        <v>-23.449782846813658</v>
      </c>
      <c r="O43" s="10">
        <f t="shared" ref="O43:O106" si="6">DEGREES(ASIN(SIN(RADIANS(Latitude))*SIN(RADIANS(N43))+COS(RADIANS(Latitude))*COS(RADIANS(N43))*COS(RADIANS(SolarHourAngle))))</f>
        <v>21.071300953186338</v>
      </c>
      <c r="P43" s="10">
        <f t="shared" ref="P43:P53" si="7">90-O43</f>
        <v>68.928699046813662</v>
      </c>
      <c r="R43" s="12">
        <f t="shared" ref="R43:R106" si="8">MONTH(C43)</f>
        <v>12</v>
      </c>
      <c r="S43" s="10">
        <f>IF($R43=S$41,$P43,0)</f>
        <v>0</v>
      </c>
      <c r="T43" s="10">
        <f>IF($R43=T$41,$P43,0)</f>
        <v>0</v>
      </c>
      <c r="U43" s="10">
        <f>IF($R43=U$41,$P43,0)</f>
        <v>0</v>
      </c>
      <c r="V43" s="10">
        <f t="shared" ref="V43:AD58" si="9">IF($R43=V$41,$P43,0)</f>
        <v>0</v>
      </c>
      <c r="W43" s="10">
        <f t="shared" si="9"/>
        <v>0</v>
      </c>
      <c r="X43" s="10">
        <f t="shared" si="9"/>
        <v>0</v>
      </c>
      <c r="Y43" s="10">
        <f t="shared" si="9"/>
        <v>0</v>
      </c>
      <c r="Z43" s="10">
        <f t="shared" si="9"/>
        <v>0</v>
      </c>
      <c r="AA43" s="10">
        <f t="shared" si="9"/>
        <v>0</v>
      </c>
      <c r="AB43" s="10">
        <f t="shared" si="9"/>
        <v>0</v>
      </c>
      <c r="AC43" s="10">
        <f t="shared" si="9"/>
        <v>0</v>
      </c>
      <c r="AD43" s="10">
        <f t="shared" si="9"/>
        <v>68.928699046813662</v>
      </c>
      <c r="AG43" s="10">
        <f t="shared" ref="AG43:AG106" si="10">IF(AND($C43&gt;=$C$21,$C43&lt;=$E$21),$P43,0)</f>
        <v>0</v>
      </c>
      <c r="AH43" s="10">
        <f t="shared" ref="AH43:AH106" si="11">IF(AND($C43&gt;=$C$22,$C43&lt;=$E$22),$P43,0)</f>
        <v>0</v>
      </c>
      <c r="AI43" s="10">
        <f t="shared" ref="AI43:AI106" si="12">IF(AND($C43&gt;=$C$23,$C43&lt;=$E$23),$P43,0)</f>
        <v>0</v>
      </c>
      <c r="AJ43" s="10">
        <f t="shared" ref="AJ43:AJ106" si="13">IF(AND($C43&gt;=$C$24,$C43&lt;=$E$24),$P43,0)</f>
        <v>0</v>
      </c>
      <c r="AK43" s="10">
        <f t="shared" ref="AK43:AK106" si="14">IF(AND($C43&gt;=$C$25,$C43&lt;=$E$25),$P43,0)</f>
        <v>0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</row>
    <row r="44" spans="1:81" ht="16.5" hidden="1" customHeight="1" x14ac:dyDescent="0.25">
      <c r="A44" s="1"/>
      <c r="C44" s="25">
        <f t="shared" si="1"/>
        <v>45282</v>
      </c>
      <c r="H44" s="13" t="str">
        <f t="shared" si="2"/>
        <v>68.9</v>
      </c>
      <c r="J44" s="13" t="str">
        <f t="shared" si="3"/>
        <v>21.1</v>
      </c>
      <c r="M44" s="10">
        <f t="shared" si="4"/>
        <v>356</v>
      </c>
      <c r="N44" s="10">
        <f t="shared" si="5"/>
        <v>-23.444571371428442</v>
      </c>
      <c r="O44" s="10">
        <f t="shared" si="6"/>
        <v>21.076512428571561</v>
      </c>
      <c r="P44" s="10">
        <f t="shared" si="7"/>
        <v>68.923487571428439</v>
      </c>
      <c r="R44" s="12">
        <f t="shared" si="8"/>
        <v>12</v>
      </c>
      <c r="S44" s="10">
        <f t="shared" ref="S44:AD107" si="15">IF($R44=S$41,$P44,0)</f>
        <v>0</v>
      </c>
      <c r="T44" s="10">
        <f t="shared" si="15"/>
        <v>0</v>
      </c>
      <c r="U44" s="10">
        <f t="shared" si="15"/>
        <v>0</v>
      </c>
      <c r="V44" s="10">
        <f t="shared" si="9"/>
        <v>0</v>
      </c>
      <c r="W44" s="10">
        <f t="shared" si="9"/>
        <v>0</v>
      </c>
      <c r="X44" s="10">
        <f t="shared" si="9"/>
        <v>0</v>
      </c>
      <c r="Y44" s="10">
        <f t="shared" si="9"/>
        <v>0</v>
      </c>
      <c r="Z44" s="10">
        <f t="shared" si="9"/>
        <v>0</v>
      </c>
      <c r="AA44" s="10">
        <f t="shared" si="9"/>
        <v>0</v>
      </c>
      <c r="AB44" s="10">
        <f t="shared" si="9"/>
        <v>0</v>
      </c>
      <c r="AC44" s="10">
        <f t="shared" si="9"/>
        <v>0</v>
      </c>
      <c r="AD44" s="10">
        <f>IF($R44=AD$41,$P44,0)</f>
        <v>68.923487571428439</v>
      </c>
      <c r="AG44" s="10">
        <f t="shared" si="10"/>
        <v>68.923487571428439</v>
      </c>
      <c r="AH44" s="10">
        <f t="shared" si="11"/>
        <v>0</v>
      </c>
      <c r="AI44" s="10">
        <f t="shared" si="12"/>
        <v>0</v>
      </c>
      <c r="AJ44" s="10">
        <f t="shared" si="13"/>
        <v>0</v>
      </c>
      <c r="AK44" s="10">
        <f t="shared" si="14"/>
        <v>0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</row>
    <row r="45" spans="1:81" ht="16.5" hidden="1" customHeight="1" x14ac:dyDescent="0.25">
      <c r="C45" s="25">
        <f t="shared" si="1"/>
        <v>45283</v>
      </c>
      <c r="H45" s="13" t="str">
        <f t="shared" si="2"/>
        <v>68.9</v>
      </c>
      <c r="J45" s="13" t="str">
        <f t="shared" si="3"/>
        <v>21.1</v>
      </c>
      <c r="M45" s="10">
        <f t="shared" si="4"/>
        <v>357</v>
      </c>
      <c r="N45" s="10">
        <f t="shared" si="5"/>
        <v>-23.432412763570579</v>
      </c>
      <c r="O45" s="10">
        <f t="shared" si="6"/>
        <v>21.088671036429421</v>
      </c>
      <c r="P45" s="10">
        <f t="shared" si="7"/>
        <v>68.911328963570583</v>
      </c>
      <c r="R45" s="12">
        <f t="shared" si="8"/>
        <v>12</v>
      </c>
      <c r="S45" s="10">
        <f t="shared" si="15"/>
        <v>0</v>
      </c>
      <c r="T45" s="10">
        <f t="shared" si="15"/>
        <v>0</v>
      </c>
      <c r="U45" s="10">
        <f t="shared" si="15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68.911328963570583</v>
      </c>
      <c r="AG45" s="10">
        <f t="shared" si="10"/>
        <v>68.911328963570583</v>
      </c>
      <c r="AH45" s="10">
        <f t="shared" si="11"/>
        <v>0</v>
      </c>
      <c r="AI45" s="10">
        <f t="shared" si="12"/>
        <v>0</v>
      </c>
      <c r="AJ45" s="10">
        <f t="shared" si="13"/>
        <v>0</v>
      </c>
      <c r="AK45" s="10">
        <f t="shared" si="14"/>
        <v>0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</row>
    <row r="46" spans="1:81" ht="16.5" hidden="1" customHeight="1" x14ac:dyDescent="0.25">
      <c r="C46" s="25">
        <f t="shared" si="1"/>
        <v>45284</v>
      </c>
      <c r="H46" s="13" t="str">
        <f t="shared" si="2"/>
        <v>68.9</v>
      </c>
      <c r="J46" s="13" t="str">
        <f t="shared" si="3"/>
        <v>21.1</v>
      </c>
      <c r="M46" s="10">
        <f t="shared" si="4"/>
        <v>358</v>
      </c>
      <c r="N46" s="10">
        <f t="shared" si="5"/>
        <v>-23.413310626097985</v>
      </c>
      <c r="O46" s="10">
        <f t="shared" si="6"/>
        <v>21.107773173902018</v>
      </c>
      <c r="P46" s="10">
        <f t="shared" si="7"/>
        <v>68.892226826097982</v>
      </c>
      <c r="R46" s="12">
        <f t="shared" si="8"/>
        <v>12</v>
      </c>
      <c r="S46" s="10">
        <f t="shared" si="15"/>
        <v>0</v>
      </c>
      <c r="T46" s="10">
        <f t="shared" si="15"/>
        <v>0</v>
      </c>
      <c r="U46" s="10">
        <f t="shared" si="15"/>
        <v>0</v>
      </c>
      <c r="V46" s="10">
        <f t="shared" si="9"/>
        <v>0</v>
      </c>
      <c r="W46" s="10">
        <f t="shared" si="9"/>
        <v>0</v>
      </c>
      <c r="X46" s="10">
        <f t="shared" si="9"/>
        <v>0</v>
      </c>
      <c r="Y46" s="10">
        <f t="shared" si="9"/>
        <v>0</v>
      </c>
      <c r="Z46" s="10">
        <f t="shared" si="9"/>
        <v>0</v>
      </c>
      <c r="AA46" s="10">
        <f t="shared" si="9"/>
        <v>0</v>
      </c>
      <c r="AB46" s="10">
        <f t="shared" si="9"/>
        <v>0</v>
      </c>
      <c r="AC46" s="10">
        <f t="shared" si="9"/>
        <v>0</v>
      </c>
      <c r="AD46" s="10">
        <f t="shared" si="9"/>
        <v>68.892226826097982</v>
      </c>
      <c r="AG46" s="10">
        <f t="shared" si="10"/>
        <v>68.892226826097982</v>
      </c>
      <c r="AH46" s="10">
        <f t="shared" si="11"/>
        <v>0</v>
      </c>
      <c r="AI46" s="10">
        <f t="shared" si="12"/>
        <v>0</v>
      </c>
      <c r="AJ46" s="10">
        <f t="shared" si="13"/>
        <v>0</v>
      </c>
      <c r="AK46" s="10">
        <f t="shared" si="14"/>
        <v>0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</row>
    <row r="47" spans="1:81" ht="16.5" hidden="1" customHeight="1" x14ac:dyDescent="0.25">
      <c r="C47" s="25">
        <f t="shared" si="1"/>
        <v>45285</v>
      </c>
      <c r="H47" s="13" t="str">
        <f t="shared" si="2"/>
        <v>68.9</v>
      </c>
      <c r="J47" s="13" t="str">
        <f t="shared" si="3"/>
        <v>21.1</v>
      </c>
      <c r="M47" s="10">
        <f t="shared" si="4"/>
        <v>359</v>
      </c>
      <c r="N47" s="10">
        <f t="shared" si="5"/>
        <v>-23.38727061938625</v>
      </c>
      <c r="O47" s="10">
        <f t="shared" si="6"/>
        <v>21.133813180613753</v>
      </c>
      <c r="P47" s="10">
        <f t="shared" si="7"/>
        <v>68.866186819386243</v>
      </c>
      <c r="R47" s="12">
        <f t="shared" si="8"/>
        <v>12</v>
      </c>
      <c r="S47" s="10">
        <f t="shared" si="15"/>
        <v>0</v>
      </c>
      <c r="T47" s="10">
        <f t="shared" si="15"/>
        <v>0</v>
      </c>
      <c r="U47" s="10">
        <f t="shared" si="15"/>
        <v>0</v>
      </c>
      <c r="V47" s="10">
        <f t="shared" si="9"/>
        <v>0</v>
      </c>
      <c r="W47" s="10">
        <f t="shared" si="9"/>
        <v>0</v>
      </c>
      <c r="X47" s="10">
        <f t="shared" si="9"/>
        <v>0</v>
      </c>
      <c r="Y47" s="10">
        <f t="shared" si="9"/>
        <v>0</v>
      </c>
      <c r="Z47" s="10">
        <f t="shared" si="9"/>
        <v>0</v>
      </c>
      <c r="AA47" s="10">
        <f t="shared" si="9"/>
        <v>0</v>
      </c>
      <c r="AB47" s="10">
        <f t="shared" si="9"/>
        <v>0</v>
      </c>
      <c r="AC47" s="10">
        <f t="shared" si="9"/>
        <v>0</v>
      </c>
      <c r="AD47" s="10">
        <f t="shared" si="9"/>
        <v>68.866186819386243</v>
      </c>
      <c r="AG47" s="10">
        <f t="shared" si="10"/>
        <v>68.866186819386243</v>
      </c>
      <c r="AH47" s="10">
        <f t="shared" si="11"/>
        <v>0</v>
      </c>
      <c r="AI47" s="10">
        <f t="shared" si="12"/>
        <v>0</v>
      </c>
      <c r="AJ47" s="10">
        <f t="shared" si="13"/>
        <v>0</v>
      </c>
      <c r="AK47" s="10">
        <f t="shared" si="14"/>
        <v>0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</row>
    <row r="48" spans="1:81" ht="16.5" hidden="1" customHeight="1" x14ac:dyDescent="0.25">
      <c r="C48" s="25">
        <f t="shared" si="1"/>
        <v>45286</v>
      </c>
      <c r="H48" s="13" t="str">
        <f t="shared" si="2"/>
        <v>68.8</v>
      </c>
      <c r="J48" s="13" t="str">
        <f t="shared" si="3"/>
        <v>21.2</v>
      </c>
      <c r="M48" s="10">
        <f t="shared" si="4"/>
        <v>360</v>
      </c>
      <c r="N48" s="10">
        <f t="shared" si="5"/>
        <v>-23.354300459651352</v>
      </c>
      <c r="O48" s="10">
        <f t="shared" si="6"/>
        <v>21.166783340348648</v>
      </c>
      <c r="P48" s="10">
        <f t="shared" si="7"/>
        <v>68.833216659651356</v>
      </c>
      <c r="R48" s="12">
        <f t="shared" si="8"/>
        <v>12</v>
      </c>
      <c r="S48" s="10">
        <f t="shared" si="15"/>
        <v>0</v>
      </c>
      <c r="T48" s="10">
        <f t="shared" si="15"/>
        <v>0</v>
      </c>
      <c r="U48" s="10">
        <f t="shared" si="15"/>
        <v>0</v>
      </c>
      <c r="V48" s="10">
        <f t="shared" si="9"/>
        <v>0</v>
      </c>
      <c r="W48" s="10">
        <f t="shared" si="9"/>
        <v>0</v>
      </c>
      <c r="X48" s="10">
        <f t="shared" si="9"/>
        <v>0</v>
      </c>
      <c r="Y48" s="10">
        <f t="shared" si="9"/>
        <v>0</v>
      </c>
      <c r="Z48" s="10">
        <f t="shared" si="9"/>
        <v>0</v>
      </c>
      <c r="AA48" s="10">
        <f t="shared" si="9"/>
        <v>0</v>
      </c>
      <c r="AB48" s="10">
        <f t="shared" si="9"/>
        <v>0</v>
      </c>
      <c r="AC48" s="10">
        <f t="shared" si="9"/>
        <v>0</v>
      </c>
      <c r="AD48" s="10">
        <f t="shared" si="9"/>
        <v>68.833216659651356</v>
      </c>
      <c r="AG48" s="10">
        <f t="shared" si="10"/>
        <v>68.833216659651356</v>
      </c>
      <c r="AH48" s="10">
        <f t="shared" si="11"/>
        <v>0</v>
      </c>
      <c r="AI48" s="10">
        <f t="shared" si="12"/>
        <v>0</v>
      </c>
      <c r="AJ48" s="10">
        <f t="shared" si="13"/>
        <v>0</v>
      </c>
      <c r="AK48" s="10">
        <f t="shared" si="14"/>
        <v>0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</row>
    <row r="49" spans="2:81" ht="16.5" hidden="1" customHeight="1" x14ac:dyDescent="0.25">
      <c r="C49" s="25">
        <f t="shared" si="1"/>
        <v>45287</v>
      </c>
      <c r="H49" s="13" t="str">
        <f t="shared" si="2"/>
        <v>68.8</v>
      </c>
      <c r="J49" s="13" t="str">
        <f t="shared" si="3"/>
        <v>21.2</v>
      </c>
      <c r="M49" s="10">
        <f t="shared" si="4"/>
        <v>361</v>
      </c>
      <c r="N49" s="10">
        <f t="shared" si="5"/>
        <v>-23.314409916663173</v>
      </c>
      <c r="O49" s="10">
        <f t="shared" si="6"/>
        <v>21.206673883336833</v>
      </c>
      <c r="P49" s="10">
        <f t="shared" si="7"/>
        <v>68.793326116663167</v>
      </c>
      <c r="R49" s="12">
        <f t="shared" si="8"/>
        <v>12</v>
      </c>
      <c r="S49" s="10">
        <f t="shared" si="15"/>
        <v>0</v>
      </c>
      <c r="T49" s="10">
        <f t="shared" si="15"/>
        <v>0</v>
      </c>
      <c r="U49" s="10">
        <f t="shared" si="15"/>
        <v>0</v>
      </c>
      <c r="V49" s="10">
        <f t="shared" si="9"/>
        <v>0</v>
      </c>
      <c r="W49" s="10">
        <f t="shared" si="9"/>
        <v>0</v>
      </c>
      <c r="X49" s="10">
        <f t="shared" si="9"/>
        <v>0</v>
      </c>
      <c r="Y49" s="10">
        <f t="shared" si="9"/>
        <v>0</v>
      </c>
      <c r="Z49" s="10">
        <f t="shared" si="9"/>
        <v>0</v>
      </c>
      <c r="AA49" s="10">
        <f t="shared" si="9"/>
        <v>0</v>
      </c>
      <c r="AB49" s="10">
        <f t="shared" si="9"/>
        <v>0</v>
      </c>
      <c r="AC49" s="10">
        <f t="shared" si="9"/>
        <v>0</v>
      </c>
      <c r="AD49" s="10">
        <f t="shared" si="9"/>
        <v>68.793326116663167</v>
      </c>
      <c r="AG49" s="10">
        <f t="shared" si="10"/>
        <v>68.793326116663167</v>
      </c>
      <c r="AH49" s="10">
        <f t="shared" si="11"/>
        <v>0</v>
      </c>
      <c r="AI49" s="10">
        <f t="shared" si="12"/>
        <v>0</v>
      </c>
      <c r="AJ49" s="10">
        <f t="shared" si="13"/>
        <v>0</v>
      </c>
      <c r="AK49" s="10">
        <f t="shared" si="14"/>
        <v>0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2:81" ht="16.5" hidden="1" customHeight="1" x14ac:dyDescent="0.25">
      <c r="C50" s="25">
        <f t="shared" si="1"/>
        <v>45288</v>
      </c>
      <c r="H50" s="13" t="str">
        <f t="shared" si="2"/>
        <v>68.7</v>
      </c>
      <c r="J50" s="13" t="str">
        <f t="shared" si="3"/>
        <v>21.3</v>
      </c>
      <c r="M50" s="10">
        <f t="shared" si="4"/>
        <v>362</v>
      </c>
      <c r="N50" s="10">
        <f t="shared" si="5"/>
        <v>-23.267610810850513</v>
      </c>
      <c r="O50" s="10">
        <f t="shared" si="6"/>
        <v>21.253472989149483</v>
      </c>
      <c r="P50" s="10">
        <f t="shared" si="7"/>
        <v>68.746527010850514</v>
      </c>
      <c r="R50" s="12">
        <f t="shared" si="8"/>
        <v>12</v>
      </c>
      <c r="S50" s="10">
        <f t="shared" si="15"/>
        <v>0</v>
      </c>
      <c r="T50" s="10">
        <f t="shared" si="15"/>
        <v>0</v>
      </c>
      <c r="U50" s="10">
        <f t="shared" si="15"/>
        <v>0</v>
      </c>
      <c r="V50" s="10">
        <f t="shared" si="9"/>
        <v>0</v>
      </c>
      <c r="W50" s="10">
        <f t="shared" si="9"/>
        <v>0</v>
      </c>
      <c r="X50" s="10">
        <f t="shared" si="9"/>
        <v>0</v>
      </c>
      <c r="Y50" s="10">
        <f t="shared" si="9"/>
        <v>0</v>
      </c>
      <c r="Z50" s="10">
        <f t="shared" si="9"/>
        <v>0</v>
      </c>
      <c r="AA50" s="10">
        <f t="shared" si="9"/>
        <v>0</v>
      </c>
      <c r="AB50" s="10">
        <f t="shared" si="9"/>
        <v>0</v>
      </c>
      <c r="AC50" s="10">
        <f t="shared" si="9"/>
        <v>0</v>
      </c>
      <c r="AD50" s="10">
        <f t="shared" si="9"/>
        <v>68.746527010850514</v>
      </c>
      <c r="AG50" s="10">
        <f t="shared" si="10"/>
        <v>68.746527010850514</v>
      </c>
      <c r="AH50" s="10">
        <f t="shared" si="11"/>
        <v>0</v>
      </c>
      <c r="AI50" s="10">
        <f t="shared" si="12"/>
        <v>0</v>
      </c>
      <c r="AJ50" s="10">
        <f t="shared" si="13"/>
        <v>0</v>
      </c>
      <c r="AK50" s="10">
        <f t="shared" si="14"/>
        <v>0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</row>
    <row r="51" spans="2:81" ht="16.5" hidden="1" customHeight="1" x14ac:dyDescent="0.25">
      <c r="C51" s="25">
        <f t="shared" si="1"/>
        <v>45289</v>
      </c>
      <c r="H51" s="13" t="str">
        <f t="shared" si="2"/>
        <v>68.7</v>
      </c>
      <c r="J51" s="13" t="str">
        <f t="shared" si="3"/>
        <v>21.3</v>
      </c>
      <c r="M51" s="10">
        <f t="shared" si="4"/>
        <v>363</v>
      </c>
      <c r="N51" s="10">
        <f t="shared" si="5"/>
        <v>-23.213917009798429</v>
      </c>
      <c r="O51" s="10">
        <f t="shared" si="6"/>
        <v>21.307166790201574</v>
      </c>
      <c r="P51" s="10">
        <f t="shared" si="7"/>
        <v>68.692833209798422</v>
      </c>
      <c r="R51" s="12">
        <f t="shared" si="8"/>
        <v>12</v>
      </c>
      <c r="S51" s="10">
        <f t="shared" si="15"/>
        <v>0</v>
      </c>
      <c r="T51" s="10">
        <f t="shared" si="15"/>
        <v>0</v>
      </c>
      <c r="U51" s="10">
        <f t="shared" si="15"/>
        <v>0</v>
      </c>
      <c r="V51" s="10">
        <f t="shared" si="9"/>
        <v>0</v>
      </c>
      <c r="W51" s="10">
        <f t="shared" si="9"/>
        <v>0</v>
      </c>
      <c r="X51" s="10">
        <f t="shared" si="9"/>
        <v>0</v>
      </c>
      <c r="Y51" s="10">
        <f t="shared" si="9"/>
        <v>0</v>
      </c>
      <c r="Z51" s="10">
        <f t="shared" si="9"/>
        <v>0</v>
      </c>
      <c r="AA51" s="10">
        <f t="shared" si="9"/>
        <v>0</v>
      </c>
      <c r="AB51" s="10">
        <f t="shared" si="9"/>
        <v>0</v>
      </c>
      <c r="AC51" s="10">
        <f t="shared" si="9"/>
        <v>0</v>
      </c>
      <c r="AD51" s="10">
        <f t="shared" si="9"/>
        <v>68.692833209798422</v>
      </c>
      <c r="AG51" s="10">
        <f t="shared" si="10"/>
        <v>68.692833209798422</v>
      </c>
      <c r="AH51" s="10">
        <f t="shared" si="11"/>
        <v>0</v>
      </c>
      <c r="AI51" s="10">
        <f t="shared" si="12"/>
        <v>0</v>
      </c>
      <c r="AJ51" s="10">
        <f t="shared" si="13"/>
        <v>0</v>
      </c>
      <c r="AK51" s="10">
        <f t="shared" si="14"/>
        <v>0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</row>
    <row r="52" spans="2:81" ht="16.5" hidden="1" customHeight="1" x14ac:dyDescent="0.25">
      <c r="C52" s="25">
        <f t="shared" si="1"/>
        <v>45290</v>
      </c>
      <c r="H52" s="13" t="str">
        <f t="shared" si="2"/>
        <v>68.6</v>
      </c>
      <c r="J52" s="13" t="str">
        <f t="shared" si="3"/>
        <v>21.4</v>
      </c>
      <c r="M52" s="10">
        <f>M53-1</f>
        <v>364</v>
      </c>
      <c r="N52" s="10">
        <f t="shared" si="5"/>
        <v>-23.153344424138986</v>
      </c>
      <c r="O52" s="10">
        <f t="shared" si="6"/>
        <v>21.367739375861017</v>
      </c>
      <c r="P52" s="10">
        <f t="shared" si="7"/>
        <v>68.632260624138979</v>
      </c>
      <c r="R52" s="12">
        <f t="shared" si="8"/>
        <v>12</v>
      </c>
      <c r="S52" s="10">
        <f t="shared" si="15"/>
        <v>0</v>
      </c>
      <c r="T52" s="10">
        <f t="shared" si="15"/>
        <v>0</v>
      </c>
      <c r="U52" s="10">
        <f t="shared" si="15"/>
        <v>0</v>
      </c>
      <c r="V52" s="10">
        <f t="shared" si="9"/>
        <v>0</v>
      </c>
      <c r="W52" s="10">
        <f t="shared" si="9"/>
        <v>0</v>
      </c>
      <c r="X52" s="10">
        <f t="shared" si="9"/>
        <v>0</v>
      </c>
      <c r="Y52" s="10">
        <f t="shared" si="9"/>
        <v>0</v>
      </c>
      <c r="Z52" s="10">
        <f t="shared" si="9"/>
        <v>0</v>
      </c>
      <c r="AA52" s="10">
        <f t="shared" si="9"/>
        <v>0</v>
      </c>
      <c r="AB52" s="10">
        <f t="shared" si="9"/>
        <v>0</v>
      </c>
      <c r="AC52" s="10">
        <f t="shared" si="9"/>
        <v>0</v>
      </c>
      <c r="AD52" s="10">
        <f t="shared" si="9"/>
        <v>68.632260624138979</v>
      </c>
      <c r="AG52" s="10">
        <f t="shared" si="10"/>
        <v>68.632260624138979</v>
      </c>
      <c r="AH52" s="10">
        <f t="shared" si="11"/>
        <v>0</v>
      </c>
      <c r="AI52" s="10">
        <f t="shared" si="12"/>
        <v>0</v>
      </c>
      <c r="AJ52" s="10">
        <f t="shared" si="13"/>
        <v>0</v>
      </c>
      <c r="AK52" s="10">
        <f t="shared" si="14"/>
        <v>0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</row>
    <row r="53" spans="2:81" ht="16.5" hidden="1" customHeight="1" x14ac:dyDescent="0.25">
      <c r="C53" s="25">
        <f>C54-1</f>
        <v>45291</v>
      </c>
      <c r="H53" s="13" t="str">
        <f t="shared" si="2"/>
        <v>68.6</v>
      </c>
      <c r="J53" s="13" t="str">
        <f t="shared" si="3"/>
        <v>21.4</v>
      </c>
      <c r="M53" s="10">
        <f>N7</f>
        <v>365</v>
      </c>
      <c r="N53" s="10">
        <f t="shared" si="5"/>
        <v>-23.085911002836564</v>
      </c>
      <c r="O53" s="10">
        <f t="shared" si="6"/>
        <v>21.435172797163432</v>
      </c>
      <c r="P53" s="10">
        <f t="shared" si="7"/>
        <v>68.564827202836568</v>
      </c>
      <c r="R53" s="12">
        <f t="shared" si="8"/>
        <v>12</v>
      </c>
      <c r="S53" s="10">
        <f t="shared" si="15"/>
        <v>0</v>
      </c>
      <c r="T53" s="10">
        <f t="shared" si="15"/>
        <v>0</v>
      </c>
      <c r="U53" s="10">
        <f t="shared" si="15"/>
        <v>0</v>
      </c>
      <c r="V53" s="10">
        <f t="shared" si="9"/>
        <v>0</v>
      </c>
      <c r="W53" s="10">
        <f t="shared" si="9"/>
        <v>0</v>
      </c>
      <c r="X53" s="10">
        <f t="shared" si="9"/>
        <v>0</v>
      </c>
      <c r="Y53" s="10">
        <f t="shared" si="9"/>
        <v>0</v>
      </c>
      <c r="Z53" s="10">
        <f t="shared" si="9"/>
        <v>0</v>
      </c>
      <c r="AA53" s="10">
        <f t="shared" si="9"/>
        <v>0</v>
      </c>
      <c r="AB53" s="10">
        <f t="shared" si="9"/>
        <v>0</v>
      </c>
      <c r="AC53" s="10">
        <f t="shared" si="9"/>
        <v>0</v>
      </c>
      <c r="AD53" s="10">
        <f t="shared" si="9"/>
        <v>68.564827202836568</v>
      </c>
      <c r="AG53" s="10">
        <f t="shared" si="10"/>
        <v>68.564827202836568</v>
      </c>
      <c r="AH53" s="10">
        <f t="shared" si="11"/>
        <v>0</v>
      </c>
      <c r="AI53" s="10">
        <f t="shared" si="12"/>
        <v>0</v>
      </c>
      <c r="AJ53" s="10">
        <f t="shared" si="13"/>
        <v>0</v>
      </c>
      <c r="AK53" s="10">
        <f t="shared" si="14"/>
        <v>0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</row>
    <row r="54" spans="2:81" x14ac:dyDescent="0.25">
      <c r="B54" s="3"/>
      <c r="C54" s="2">
        <f>DATE(C7,1,1)</f>
        <v>45292</v>
      </c>
      <c r="D54" s="24"/>
      <c r="H54" s="13" t="str">
        <f t="shared" si="2"/>
        <v>68.5</v>
      </c>
      <c r="J54" s="13" t="str">
        <f t="shared" si="3"/>
        <v>21.5</v>
      </c>
      <c r="M54" s="10">
        <v>1</v>
      </c>
      <c r="N54" s="10">
        <f t="shared" ref="N54:N117" si="16">EarthsTilt*SIN(RADIANS(MOD((360/DaysInYear)*(284+M54),360)))</f>
        <v>-23.070061964398956</v>
      </c>
      <c r="O54" s="10">
        <f t="shared" si="6"/>
        <v>21.451021835601043</v>
      </c>
      <c r="P54" s="10">
        <f t="shared" ref="P54:P117" si="17">90-O54</f>
        <v>68.54897816439896</v>
      </c>
      <c r="R54" s="12">
        <f t="shared" si="8"/>
        <v>1</v>
      </c>
      <c r="S54" s="10">
        <f t="shared" si="15"/>
        <v>68.54897816439896</v>
      </c>
      <c r="T54" s="10">
        <f t="shared" si="15"/>
        <v>0</v>
      </c>
      <c r="U54" s="10">
        <f t="shared" si="15"/>
        <v>0</v>
      </c>
      <c r="V54" s="10">
        <f t="shared" si="9"/>
        <v>0</v>
      </c>
      <c r="W54" s="10">
        <f t="shared" si="9"/>
        <v>0</v>
      </c>
      <c r="X54" s="10">
        <f t="shared" si="9"/>
        <v>0</v>
      </c>
      <c r="Y54" s="10">
        <f t="shared" si="9"/>
        <v>0</v>
      </c>
      <c r="Z54" s="10">
        <f t="shared" si="9"/>
        <v>0</v>
      </c>
      <c r="AA54" s="10">
        <f t="shared" si="9"/>
        <v>0</v>
      </c>
      <c r="AB54" s="10">
        <f t="shared" si="9"/>
        <v>0</v>
      </c>
      <c r="AC54" s="10">
        <f t="shared" si="9"/>
        <v>0</v>
      </c>
      <c r="AD54" s="10">
        <f t="shared" si="9"/>
        <v>0</v>
      </c>
      <c r="AG54" s="10">
        <f t="shared" si="10"/>
        <v>68.54897816439896</v>
      </c>
      <c r="AH54" s="10">
        <f t="shared" si="11"/>
        <v>0</v>
      </c>
      <c r="AI54" s="10">
        <f t="shared" si="12"/>
        <v>0</v>
      </c>
      <c r="AJ54" s="10">
        <f t="shared" si="13"/>
        <v>0</v>
      </c>
      <c r="AK54" s="10">
        <f t="shared" si="14"/>
        <v>0</v>
      </c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</row>
    <row r="55" spans="2:81" x14ac:dyDescent="0.25">
      <c r="C55" s="2">
        <f>C54+1</f>
        <v>45293</v>
      </c>
      <c r="D55" s="24"/>
      <c r="H55" s="13" t="str">
        <f t="shared" si="2"/>
        <v>68.5</v>
      </c>
      <c r="J55" s="13" t="str">
        <f t="shared" si="3"/>
        <v>21.5</v>
      </c>
      <c r="M55" s="10">
        <f t="shared" ref="M55:M119" si="18">M54+1</f>
        <v>2</v>
      </c>
      <c r="N55" s="10">
        <f t="shared" si="16"/>
        <v>-22.994492990780703</v>
      </c>
      <c r="O55" s="10">
        <f t="shared" si="6"/>
        <v>21.5265908092193</v>
      </c>
      <c r="P55" s="10">
        <f t="shared" si="17"/>
        <v>68.4734091907807</v>
      </c>
      <c r="R55" s="12">
        <f t="shared" si="8"/>
        <v>1</v>
      </c>
      <c r="S55" s="10">
        <f t="shared" si="15"/>
        <v>68.4734091907807</v>
      </c>
      <c r="T55" s="10">
        <f t="shared" si="15"/>
        <v>0</v>
      </c>
      <c r="U55" s="10">
        <f t="shared" si="15"/>
        <v>0</v>
      </c>
      <c r="V55" s="10">
        <f t="shared" si="9"/>
        <v>0</v>
      </c>
      <c r="W55" s="10">
        <f t="shared" si="9"/>
        <v>0</v>
      </c>
      <c r="X55" s="10">
        <f t="shared" si="9"/>
        <v>0</v>
      </c>
      <c r="Y55" s="10">
        <f t="shared" si="9"/>
        <v>0</v>
      </c>
      <c r="Z55" s="10">
        <f t="shared" si="9"/>
        <v>0</v>
      </c>
      <c r="AA55" s="10">
        <f t="shared" si="9"/>
        <v>0</v>
      </c>
      <c r="AB55" s="10">
        <f t="shared" si="9"/>
        <v>0</v>
      </c>
      <c r="AC55" s="10">
        <f t="shared" si="9"/>
        <v>0</v>
      </c>
      <c r="AD55" s="10">
        <f t="shared" si="9"/>
        <v>0</v>
      </c>
      <c r="AG55" s="10">
        <f t="shared" si="10"/>
        <v>68.4734091907807</v>
      </c>
      <c r="AH55" s="10">
        <f t="shared" si="11"/>
        <v>0</v>
      </c>
      <c r="AI55" s="10">
        <f t="shared" si="12"/>
        <v>0</v>
      </c>
      <c r="AJ55" s="10">
        <f t="shared" si="13"/>
        <v>0</v>
      </c>
      <c r="AK55" s="10">
        <f t="shared" si="14"/>
        <v>0</v>
      </c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</row>
    <row r="56" spans="2:81" x14ac:dyDescent="0.25">
      <c r="C56" s="2">
        <f t="shared" ref="C56:C119" si="19">C55+1</f>
        <v>45294</v>
      </c>
      <c r="D56" s="24"/>
      <c r="H56" s="13" t="str">
        <f t="shared" si="2"/>
        <v>68.4</v>
      </c>
      <c r="J56" s="13" t="str">
        <f t="shared" si="3"/>
        <v>21.6</v>
      </c>
      <c r="M56" s="10">
        <f t="shared" si="18"/>
        <v>3</v>
      </c>
      <c r="N56" s="10">
        <f t="shared" si="16"/>
        <v>-22.912147434534578</v>
      </c>
      <c r="O56" s="10">
        <f t="shared" si="6"/>
        <v>21.608936365465418</v>
      </c>
      <c r="P56" s="10">
        <f t="shared" si="17"/>
        <v>68.391063634534589</v>
      </c>
      <c r="R56" s="12">
        <f t="shared" si="8"/>
        <v>1</v>
      </c>
      <c r="S56" s="10">
        <f t="shared" si="15"/>
        <v>68.391063634534589</v>
      </c>
      <c r="T56" s="10">
        <f t="shared" si="15"/>
        <v>0</v>
      </c>
      <c r="U56" s="10">
        <f t="shared" si="15"/>
        <v>0</v>
      </c>
      <c r="V56" s="10">
        <f t="shared" si="9"/>
        <v>0</v>
      </c>
      <c r="W56" s="10">
        <f t="shared" si="9"/>
        <v>0</v>
      </c>
      <c r="X56" s="10">
        <f t="shared" si="9"/>
        <v>0</v>
      </c>
      <c r="Y56" s="10">
        <f t="shared" si="9"/>
        <v>0</v>
      </c>
      <c r="Z56" s="10">
        <f t="shared" si="9"/>
        <v>0</v>
      </c>
      <c r="AA56" s="10">
        <f t="shared" si="9"/>
        <v>0</v>
      </c>
      <c r="AB56" s="10">
        <f t="shared" si="9"/>
        <v>0</v>
      </c>
      <c r="AC56" s="10">
        <f t="shared" si="9"/>
        <v>0</v>
      </c>
      <c r="AD56" s="10">
        <f t="shared" si="9"/>
        <v>0</v>
      </c>
      <c r="AG56" s="10">
        <f t="shared" si="10"/>
        <v>68.391063634534589</v>
      </c>
      <c r="AH56" s="10">
        <f t="shared" si="11"/>
        <v>0</v>
      </c>
      <c r="AI56" s="10">
        <f t="shared" si="12"/>
        <v>0</v>
      </c>
      <c r="AJ56" s="10">
        <f t="shared" si="13"/>
        <v>0</v>
      </c>
      <c r="AK56" s="10">
        <f t="shared" si="14"/>
        <v>0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</row>
    <row r="57" spans="2:81" x14ac:dyDescent="0.25">
      <c r="C57" s="2">
        <f t="shared" si="19"/>
        <v>45295</v>
      </c>
      <c r="D57" s="24"/>
      <c r="H57" s="13" t="str">
        <f t="shared" si="2"/>
        <v>68.3</v>
      </c>
      <c r="J57" s="13" t="str">
        <f t="shared" si="3"/>
        <v>21.7</v>
      </c>
      <c r="M57" s="10">
        <f t="shared" si="18"/>
        <v>4</v>
      </c>
      <c r="N57" s="10">
        <f t="shared" si="16"/>
        <v>-22.823049563273969</v>
      </c>
      <c r="O57" s="10">
        <f t="shared" si="6"/>
        <v>21.698034236726031</v>
      </c>
      <c r="P57" s="10">
        <f t="shared" si="17"/>
        <v>68.301965763273969</v>
      </c>
      <c r="R57" s="12">
        <f t="shared" si="8"/>
        <v>1</v>
      </c>
      <c r="S57" s="10">
        <f t="shared" si="15"/>
        <v>68.301965763273969</v>
      </c>
      <c r="T57" s="10">
        <f t="shared" si="15"/>
        <v>0</v>
      </c>
      <c r="U57" s="10">
        <f t="shared" si="15"/>
        <v>0</v>
      </c>
      <c r="V57" s="10">
        <f t="shared" si="9"/>
        <v>0</v>
      </c>
      <c r="W57" s="10">
        <f t="shared" si="9"/>
        <v>0</v>
      </c>
      <c r="X57" s="10">
        <f t="shared" si="9"/>
        <v>0</v>
      </c>
      <c r="Y57" s="10">
        <f t="shared" si="9"/>
        <v>0</v>
      </c>
      <c r="Z57" s="10">
        <f t="shared" si="9"/>
        <v>0</v>
      </c>
      <c r="AA57" s="10">
        <f t="shared" si="9"/>
        <v>0</v>
      </c>
      <c r="AB57" s="10">
        <f t="shared" si="9"/>
        <v>0</v>
      </c>
      <c r="AC57" s="10">
        <f t="shared" si="9"/>
        <v>0</v>
      </c>
      <c r="AD57" s="10">
        <f t="shared" si="9"/>
        <v>0</v>
      </c>
      <c r="AG57" s="10">
        <f t="shared" si="10"/>
        <v>68.301965763273969</v>
      </c>
      <c r="AH57" s="10">
        <f t="shared" si="11"/>
        <v>0</v>
      </c>
      <c r="AI57" s="10">
        <f t="shared" si="12"/>
        <v>0</v>
      </c>
      <c r="AJ57" s="10">
        <f t="shared" si="13"/>
        <v>0</v>
      </c>
      <c r="AK57" s="10">
        <f t="shared" si="14"/>
        <v>0</v>
      </c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</row>
    <row r="58" spans="2:81" x14ac:dyDescent="0.25">
      <c r="C58" s="2">
        <f t="shared" si="19"/>
        <v>45296</v>
      </c>
      <c r="D58" s="24"/>
      <c r="H58" s="13" t="str">
        <f t="shared" si="2"/>
        <v>68.2</v>
      </c>
      <c r="J58" s="13" t="str">
        <f t="shared" si="3"/>
        <v>21.8</v>
      </c>
      <c r="M58" s="10">
        <f t="shared" si="18"/>
        <v>5</v>
      </c>
      <c r="N58" s="10">
        <f t="shared" si="16"/>
        <v>-22.7272256345505</v>
      </c>
      <c r="O58" s="10">
        <f t="shared" si="6"/>
        <v>21.7938581654495</v>
      </c>
      <c r="P58" s="10">
        <f t="shared" si="17"/>
        <v>68.206141834550493</v>
      </c>
      <c r="R58" s="12">
        <f t="shared" si="8"/>
        <v>1</v>
      </c>
      <c r="S58" s="10">
        <f t="shared" si="15"/>
        <v>68.206141834550493</v>
      </c>
      <c r="T58" s="10">
        <f t="shared" si="15"/>
        <v>0</v>
      </c>
      <c r="U58" s="10">
        <f t="shared" si="15"/>
        <v>0</v>
      </c>
      <c r="V58" s="10">
        <f t="shared" si="9"/>
        <v>0</v>
      </c>
      <c r="W58" s="10">
        <f t="shared" si="9"/>
        <v>0</v>
      </c>
      <c r="X58" s="10">
        <f t="shared" si="9"/>
        <v>0</v>
      </c>
      <c r="Y58" s="10">
        <f t="shared" si="9"/>
        <v>0</v>
      </c>
      <c r="Z58" s="10">
        <f t="shared" si="9"/>
        <v>0</v>
      </c>
      <c r="AA58" s="10">
        <f t="shared" si="9"/>
        <v>0</v>
      </c>
      <c r="AB58" s="10">
        <f t="shared" si="9"/>
        <v>0</v>
      </c>
      <c r="AC58" s="10">
        <f t="shared" si="9"/>
        <v>0</v>
      </c>
      <c r="AD58" s="10">
        <f t="shared" si="9"/>
        <v>0</v>
      </c>
      <c r="AG58" s="10">
        <f t="shared" si="10"/>
        <v>68.206141834550493</v>
      </c>
      <c r="AH58" s="10">
        <f t="shared" si="11"/>
        <v>0</v>
      </c>
      <c r="AI58" s="10">
        <f t="shared" si="12"/>
        <v>0</v>
      </c>
      <c r="AJ58" s="10">
        <f t="shared" si="13"/>
        <v>0</v>
      </c>
      <c r="AK58" s="10">
        <f t="shared" si="14"/>
        <v>0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</row>
    <row r="59" spans="2:81" x14ac:dyDescent="0.25">
      <c r="C59" s="2">
        <f t="shared" si="19"/>
        <v>45297</v>
      </c>
      <c r="D59" s="24"/>
      <c r="H59" s="13" t="str">
        <f t="shared" si="2"/>
        <v>68.1</v>
      </c>
      <c r="J59" s="13" t="str">
        <f t="shared" si="3"/>
        <v>21.9</v>
      </c>
      <c r="M59" s="10">
        <f t="shared" si="18"/>
        <v>6</v>
      </c>
      <c r="N59" s="10">
        <f t="shared" si="16"/>
        <v>-22.624703888115778</v>
      </c>
      <c r="O59" s="10">
        <f t="shared" si="6"/>
        <v>21.896379911884218</v>
      </c>
      <c r="P59" s="10">
        <f t="shared" si="17"/>
        <v>68.103620088115775</v>
      </c>
      <c r="R59" s="12">
        <f t="shared" si="8"/>
        <v>1</v>
      </c>
      <c r="S59" s="10">
        <f t="shared" si="15"/>
        <v>68.103620088115775</v>
      </c>
      <c r="T59" s="10">
        <f t="shared" si="15"/>
        <v>0</v>
      </c>
      <c r="U59" s="10">
        <f t="shared" si="15"/>
        <v>0</v>
      </c>
      <c r="V59" s="10">
        <f t="shared" si="15"/>
        <v>0</v>
      </c>
      <c r="W59" s="10">
        <f t="shared" si="15"/>
        <v>0</v>
      </c>
      <c r="X59" s="10">
        <f t="shared" si="15"/>
        <v>0</v>
      </c>
      <c r="Y59" s="10">
        <f t="shared" si="15"/>
        <v>0</v>
      </c>
      <c r="Z59" s="10">
        <f t="shared" si="15"/>
        <v>0</v>
      </c>
      <c r="AA59" s="10">
        <f t="shared" si="15"/>
        <v>0</v>
      </c>
      <c r="AB59" s="10">
        <f t="shared" si="15"/>
        <v>0</v>
      </c>
      <c r="AC59" s="10">
        <f t="shared" si="15"/>
        <v>0</v>
      </c>
      <c r="AD59" s="10">
        <f t="shared" si="15"/>
        <v>0</v>
      </c>
      <c r="AG59" s="10">
        <f t="shared" si="10"/>
        <v>68.103620088115775</v>
      </c>
      <c r="AH59" s="10">
        <f t="shared" si="11"/>
        <v>0</v>
      </c>
      <c r="AI59" s="10">
        <f t="shared" si="12"/>
        <v>0</v>
      </c>
      <c r="AJ59" s="10">
        <f t="shared" si="13"/>
        <v>0</v>
      </c>
      <c r="AK59" s="10">
        <f t="shared" si="14"/>
        <v>0</v>
      </c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</row>
    <row r="60" spans="2:81" x14ac:dyDescent="0.25">
      <c r="C60" s="2">
        <f t="shared" si="19"/>
        <v>45298</v>
      </c>
      <c r="D60" s="24"/>
      <c r="H60" s="13" t="str">
        <f t="shared" si="2"/>
        <v>68.0</v>
      </c>
      <c r="J60" s="13" t="str">
        <f t="shared" si="3"/>
        <v>22.0</v>
      </c>
      <c r="M60" s="10">
        <f t="shared" si="18"/>
        <v>7</v>
      </c>
      <c r="N60" s="10">
        <f t="shared" si="16"/>
        <v>-22.51551453759906</v>
      </c>
      <c r="O60" s="10">
        <f t="shared" si="6"/>
        <v>22.005569262400943</v>
      </c>
      <c r="P60" s="10">
        <f t="shared" si="17"/>
        <v>67.99443073759906</v>
      </c>
      <c r="R60" s="12">
        <f t="shared" si="8"/>
        <v>1</v>
      </c>
      <c r="S60" s="10">
        <f t="shared" si="15"/>
        <v>67.99443073759906</v>
      </c>
      <c r="T60" s="10">
        <f t="shared" si="15"/>
        <v>0</v>
      </c>
      <c r="U60" s="10">
        <f t="shared" si="15"/>
        <v>0</v>
      </c>
      <c r="V60" s="10">
        <f t="shared" si="15"/>
        <v>0</v>
      </c>
      <c r="W60" s="10">
        <f t="shared" si="15"/>
        <v>0</v>
      </c>
      <c r="X60" s="10">
        <f t="shared" si="15"/>
        <v>0</v>
      </c>
      <c r="Y60" s="10">
        <f t="shared" si="15"/>
        <v>0</v>
      </c>
      <c r="Z60" s="10">
        <f t="shared" si="15"/>
        <v>0</v>
      </c>
      <c r="AA60" s="10">
        <f t="shared" si="15"/>
        <v>0</v>
      </c>
      <c r="AB60" s="10">
        <f t="shared" si="15"/>
        <v>0</v>
      </c>
      <c r="AC60" s="10">
        <f t="shared" si="15"/>
        <v>0</v>
      </c>
      <c r="AD60" s="10">
        <f t="shared" si="15"/>
        <v>0</v>
      </c>
      <c r="AG60" s="10">
        <f t="shared" si="10"/>
        <v>67.99443073759906</v>
      </c>
      <c r="AH60" s="10">
        <f t="shared" si="11"/>
        <v>0</v>
      </c>
      <c r="AI60" s="10">
        <f t="shared" si="12"/>
        <v>0</v>
      </c>
      <c r="AJ60" s="10">
        <f t="shared" si="13"/>
        <v>0</v>
      </c>
      <c r="AK60" s="10">
        <f t="shared" si="14"/>
        <v>0</v>
      </c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</row>
    <row r="61" spans="2:81" x14ac:dyDescent="0.25">
      <c r="C61" s="2">
        <f t="shared" si="19"/>
        <v>45299</v>
      </c>
      <c r="D61" s="24"/>
      <c r="H61" s="13" t="str">
        <f t="shared" si="2"/>
        <v>67.9</v>
      </c>
      <c r="J61" s="13" t="str">
        <f t="shared" si="3"/>
        <v>22.1</v>
      </c>
      <c r="M61" s="10">
        <f t="shared" si="18"/>
        <v>8</v>
      </c>
      <c r="N61" s="10">
        <f t="shared" si="16"/>
        <v>-22.399689761603113</v>
      </c>
      <c r="O61" s="10">
        <f t="shared" si="6"/>
        <v>22.12139403839689</v>
      </c>
      <c r="P61" s="10">
        <f t="shared" si="17"/>
        <v>67.878605961603114</v>
      </c>
      <c r="R61" s="12">
        <f t="shared" si="8"/>
        <v>1</v>
      </c>
      <c r="S61" s="10">
        <f t="shared" si="15"/>
        <v>67.878605961603114</v>
      </c>
      <c r="T61" s="10">
        <f t="shared" si="15"/>
        <v>0</v>
      </c>
      <c r="U61" s="10">
        <f t="shared" si="15"/>
        <v>0</v>
      </c>
      <c r="V61" s="10">
        <f t="shared" si="15"/>
        <v>0</v>
      </c>
      <c r="W61" s="10">
        <f t="shared" si="15"/>
        <v>0</v>
      </c>
      <c r="X61" s="10">
        <f t="shared" si="15"/>
        <v>0</v>
      </c>
      <c r="Y61" s="10">
        <f t="shared" si="15"/>
        <v>0</v>
      </c>
      <c r="Z61" s="10">
        <f t="shared" si="15"/>
        <v>0</v>
      </c>
      <c r="AA61" s="10">
        <f t="shared" si="15"/>
        <v>0</v>
      </c>
      <c r="AB61" s="10">
        <f t="shared" si="15"/>
        <v>0</v>
      </c>
      <c r="AC61" s="10">
        <f t="shared" si="15"/>
        <v>0</v>
      </c>
      <c r="AD61" s="10">
        <f t="shared" si="15"/>
        <v>0</v>
      </c>
      <c r="AG61" s="10">
        <f t="shared" si="10"/>
        <v>67.878605961603114</v>
      </c>
      <c r="AH61" s="10">
        <f t="shared" si="11"/>
        <v>0</v>
      </c>
      <c r="AI61" s="10">
        <f t="shared" si="12"/>
        <v>0</v>
      </c>
      <c r="AJ61" s="10">
        <f t="shared" si="13"/>
        <v>0</v>
      </c>
      <c r="AK61" s="10">
        <f t="shared" si="14"/>
        <v>0</v>
      </c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</row>
    <row r="62" spans="2:81" x14ac:dyDescent="0.25">
      <c r="C62" s="2">
        <f t="shared" si="19"/>
        <v>45300</v>
      </c>
      <c r="D62" s="24"/>
      <c r="H62" s="13" t="str">
        <f t="shared" si="2"/>
        <v>67.8</v>
      </c>
      <c r="J62" s="13" t="str">
        <f t="shared" si="3"/>
        <v>22.2</v>
      </c>
      <c r="M62" s="10">
        <f t="shared" si="18"/>
        <v>9</v>
      </c>
      <c r="N62" s="10">
        <f t="shared" si="16"/>
        <v>-22.277263694221052</v>
      </c>
      <c r="O62" s="10">
        <f t="shared" si="6"/>
        <v>22.243820105778948</v>
      </c>
      <c r="P62" s="10">
        <f t="shared" si="17"/>
        <v>67.756179894221049</v>
      </c>
      <c r="R62" s="12">
        <f t="shared" si="8"/>
        <v>1</v>
      </c>
      <c r="S62" s="10">
        <f t="shared" si="15"/>
        <v>67.756179894221049</v>
      </c>
      <c r="T62" s="10">
        <f t="shared" si="15"/>
        <v>0</v>
      </c>
      <c r="U62" s="10">
        <f t="shared" si="15"/>
        <v>0</v>
      </c>
      <c r="V62" s="10">
        <f t="shared" si="15"/>
        <v>0</v>
      </c>
      <c r="W62" s="10">
        <f t="shared" si="15"/>
        <v>0</v>
      </c>
      <c r="X62" s="10">
        <f t="shared" si="15"/>
        <v>0</v>
      </c>
      <c r="Y62" s="10">
        <f t="shared" si="15"/>
        <v>0</v>
      </c>
      <c r="Z62" s="10">
        <f t="shared" si="15"/>
        <v>0</v>
      </c>
      <c r="AA62" s="10">
        <f t="shared" si="15"/>
        <v>0</v>
      </c>
      <c r="AB62" s="10">
        <f t="shared" si="15"/>
        <v>0</v>
      </c>
      <c r="AC62" s="10">
        <f t="shared" si="15"/>
        <v>0</v>
      </c>
      <c r="AD62" s="10">
        <f t="shared" si="15"/>
        <v>0</v>
      </c>
      <c r="AG62" s="10">
        <f t="shared" si="10"/>
        <v>67.756179894221049</v>
      </c>
      <c r="AH62" s="10">
        <f t="shared" si="11"/>
        <v>0</v>
      </c>
      <c r="AI62" s="10">
        <f t="shared" si="12"/>
        <v>0</v>
      </c>
      <c r="AJ62" s="10">
        <f t="shared" si="13"/>
        <v>0</v>
      </c>
      <c r="AK62" s="10">
        <f t="shared" si="14"/>
        <v>0</v>
      </c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</row>
    <row r="63" spans="2:81" x14ac:dyDescent="0.25">
      <c r="C63" s="2">
        <f t="shared" si="19"/>
        <v>45301</v>
      </c>
      <c r="D63" s="24"/>
      <c r="H63" s="13" t="str">
        <f t="shared" si="2"/>
        <v>67.6</v>
      </c>
      <c r="J63" s="13" t="str">
        <f t="shared" si="3"/>
        <v>22.4</v>
      </c>
      <c r="M63" s="10">
        <f t="shared" si="18"/>
        <v>10</v>
      </c>
      <c r="N63" s="10">
        <f t="shared" si="16"/>
        <v>-22.148272414976859</v>
      </c>
      <c r="O63" s="10">
        <f t="shared" si="6"/>
        <v>22.372811385023148</v>
      </c>
      <c r="P63" s="10">
        <f t="shared" si="17"/>
        <v>67.627188614976859</v>
      </c>
      <c r="R63" s="12">
        <f t="shared" si="8"/>
        <v>1</v>
      </c>
      <c r="S63" s="10">
        <f t="shared" si="15"/>
        <v>67.627188614976859</v>
      </c>
      <c r="T63" s="10">
        <f t="shared" si="15"/>
        <v>0</v>
      </c>
      <c r="U63" s="10">
        <f t="shared" si="15"/>
        <v>0</v>
      </c>
      <c r="V63" s="10">
        <f t="shared" si="15"/>
        <v>0</v>
      </c>
      <c r="W63" s="10">
        <f t="shared" si="15"/>
        <v>0</v>
      </c>
      <c r="X63" s="10">
        <f t="shared" si="15"/>
        <v>0</v>
      </c>
      <c r="Y63" s="10">
        <f t="shared" si="15"/>
        <v>0</v>
      </c>
      <c r="Z63" s="10">
        <f t="shared" si="15"/>
        <v>0</v>
      </c>
      <c r="AA63" s="10">
        <f t="shared" si="15"/>
        <v>0</v>
      </c>
      <c r="AB63" s="10">
        <f t="shared" si="15"/>
        <v>0</v>
      </c>
      <c r="AC63" s="10">
        <f t="shared" si="15"/>
        <v>0</v>
      </c>
      <c r="AD63" s="10">
        <f t="shared" si="15"/>
        <v>0</v>
      </c>
      <c r="AG63" s="10">
        <f t="shared" si="10"/>
        <v>67.627188614976859</v>
      </c>
      <c r="AH63" s="10">
        <f t="shared" si="11"/>
        <v>0</v>
      </c>
      <c r="AI63" s="10">
        <f t="shared" si="12"/>
        <v>0</v>
      </c>
      <c r="AJ63" s="10">
        <f t="shared" si="13"/>
        <v>0</v>
      </c>
      <c r="AK63" s="10">
        <f t="shared" si="14"/>
        <v>0</v>
      </c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</row>
    <row r="64" spans="2:81" x14ac:dyDescent="0.25">
      <c r="C64" s="2">
        <f t="shared" si="19"/>
        <v>45302</v>
      </c>
      <c r="D64" s="24"/>
      <c r="H64" s="13" t="str">
        <f t="shared" si="2"/>
        <v>67.5</v>
      </c>
      <c r="J64" s="13" t="str">
        <f t="shared" si="3"/>
        <v>22.5</v>
      </c>
      <c r="M64" s="10">
        <f t="shared" si="18"/>
        <v>11</v>
      </c>
      <c r="N64" s="10">
        <f t="shared" si="16"/>
        <v>-22.012753938192596</v>
      </c>
      <c r="O64" s="10">
        <f t="shared" si="6"/>
        <v>22.5083298618074</v>
      </c>
      <c r="P64" s="10">
        <f t="shared" si="17"/>
        <v>67.491670138192603</v>
      </c>
      <c r="R64" s="12">
        <f t="shared" si="8"/>
        <v>1</v>
      </c>
      <c r="S64" s="10">
        <f t="shared" si="15"/>
        <v>67.491670138192603</v>
      </c>
      <c r="T64" s="10">
        <f t="shared" si="15"/>
        <v>0</v>
      </c>
      <c r="U64" s="10">
        <f t="shared" si="15"/>
        <v>0</v>
      </c>
      <c r="V64" s="10">
        <f t="shared" si="15"/>
        <v>0</v>
      </c>
      <c r="W64" s="10">
        <f t="shared" si="15"/>
        <v>0</v>
      </c>
      <c r="X64" s="10">
        <f t="shared" si="15"/>
        <v>0</v>
      </c>
      <c r="Y64" s="10">
        <f t="shared" si="15"/>
        <v>0</v>
      </c>
      <c r="Z64" s="10">
        <f t="shared" si="15"/>
        <v>0</v>
      </c>
      <c r="AA64" s="10">
        <f t="shared" si="15"/>
        <v>0</v>
      </c>
      <c r="AB64" s="10">
        <f t="shared" si="15"/>
        <v>0</v>
      </c>
      <c r="AC64" s="10">
        <f t="shared" si="15"/>
        <v>0</v>
      </c>
      <c r="AD64" s="10">
        <f t="shared" si="15"/>
        <v>0</v>
      </c>
      <c r="AG64" s="10">
        <f t="shared" si="10"/>
        <v>67.491670138192603</v>
      </c>
      <c r="AH64" s="10">
        <f t="shared" si="11"/>
        <v>0</v>
      </c>
      <c r="AI64" s="10">
        <f t="shared" si="12"/>
        <v>0</v>
      </c>
      <c r="AJ64" s="10">
        <f t="shared" si="13"/>
        <v>0</v>
      </c>
      <c r="AK64" s="10">
        <f t="shared" si="14"/>
        <v>0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</row>
    <row r="65" spans="3:81" x14ac:dyDescent="0.25">
      <c r="C65" s="2">
        <f t="shared" si="19"/>
        <v>45303</v>
      </c>
      <c r="D65" s="24"/>
      <c r="H65" s="13" t="str">
        <f t="shared" si="2"/>
        <v>67.3</v>
      </c>
      <c r="J65" s="13" t="str">
        <f t="shared" si="3"/>
        <v>22.7</v>
      </c>
      <c r="M65" s="10">
        <f t="shared" si="18"/>
        <v>12</v>
      </c>
      <c r="N65" s="10">
        <f t="shared" si="16"/>
        <v>-21.870748201785382</v>
      </c>
      <c r="O65" s="10">
        <f t="shared" si="6"/>
        <v>22.650335598214618</v>
      </c>
      <c r="P65" s="10">
        <f t="shared" si="17"/>
        <v>67.34966440178539</v>
      </c>
      <c r="R65" s="12">
        <f t="shared" si="8"/>
        <v>1</v>
      </c>
      <c r="S65" s="10">
        <f t="shared" si="15"/>
        <v>67.34966440178539</v>
      </c>
      <c r="T65" s="10">
        <f t="shared" si="15"/>
        <v>0</v>
      </c>
      <c r="U65" s="10">
        <f t="shared" si="15"/>
        <v>0</v>
      </c>
      <c r="V65" s="10">
        <f t="shared" si="15"/>
        <v>0</v>
      </c>
      <c r="W65" s="10">
        <f t="shared" si="15"/>
        <v>0</v>
      </c>
      <c r="X65" s="10">
        <f t="shared" si="15"/>
        <v>0</v>
      </c>
      <c r="Y65" s="10">
        <f t="shared" si="15"/>
        <v>0</v>
      </c>
      <c r="Z65" s="10">
        <f t="shared" si="15"/>
        <v>0</v>
      </c>
      <c r="AA65" s="10">
        <f t="shared" si="15"/>
        <v>0</v>
      </c>
      <c r="AB65" s="10">
        <f t="shared" si="15"/>
        <v>0</v>
      </c>
      <c r="AC65" s="10">
        <f t="shared" si="15"/>
        <v>0</v>
      </c>
      <c r="AD65" s="10">
        <f t="shared" si="15"/>
        <v>0</v>
      </c>
      <c r="AG65" s="10">
        <f t="shared" si="10"/>
        <v>67.34966440178539</v>
      </c>
      <c r="AH65" s="10">
        <f t="shared" si="11"/>
        <v>0</v>
      </c>
      <c r="AI65" s="10">
        <f t="shared" si="12"/>
        <v>0</v>
      </c>
      <c r="AJ65" s="10">
        <f t="shared" si="13"/>
        <v>0</v>
      </c>
      <c r="AK65" s="10">
        <f t="shared" si="14"/>
        <v>0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</row>
    <row r="66" spans="3:81" x14ac:dyDescent="0.25">
      <c r="C66" s="2">
        <f t="shared" si="19"/>
        <v>45304</v>
      </c>
      <c r="D66" s="24"/>
      <c r="H66" s="13" t="str">
        <f t="shared" si="2"/>
        <v>67.2</v>
      </c>
      <c r="J66" s="13" t="str">
        <f t="shared" si="3"/>
        <v>22.8</v>
      </c>
      <c r="M66" s="10">
        <f t="shared" si="18"/>
        <v>13</v>
      </c>
      <c r="N66" s="10">
        <f t="shared" si="16"/>
        <v>-21.722297055497563</v>
      </c>
      <c r="O66" s="10">
        <f t="shared" si="6"/>
        <v>22.798786744502433</v>
      </c>
      <c r="P66" s="10">
        <f t="shared" si="17"/>
        <v>67.201213255497564</v>
      </c>
      <c r="R66" s="12">
        <f t="shared" si="8"/>
        <v>1</v>
      </c>
      <c r="S66" s="10">
        <f t="shared" si="15"/>
        <v>67.201213255497564</v>
      </c>
      <c r="T66" s="10">
        <f t="shared" si="15"/>
        <v>0</v>
      </c>
      <c r="U66" s="10">
        <f t="shared" si="15"/>
        <v>0</v>
      </c>
      <c r="V66" s="10">
        <f t="shared" si="15"/>
        <v>0</v>
      </c>
      <c r="W66" s="10">
        <f t="shared" si="15"/>
        <v>0</v>
      </c>
      <c r="X66" s="10">
        <f t="shared" si="15"/>
        <v>0</v>
      </c>
      <c r="Y66" s="10">
        <f t="shared" si="15"/>
        <v>0</v>
      </c>
      <c r="Z66" s="10">
        <f t="shared" si="15"/>
        <v>0</v>
      </c>
      <c r="AA66" s="10">
        <f t="shared" si="15"/>
        <v>0</v>
      </c>
      <c r="AB66" s="10">
        <f t="shared" si="15"/>
        <v>0</v>
      </c>
      <c r="AC66" s="10">
        <f t="shared" si="15"/>
        <v>0</v>
      </c>
      <c r="AD66" s="10">
        <f t="shared" si="15"/>
        <v>0</v>
      </c>
      <c r="AG66" s="10">
        <f t="shared" si="10"/>
        <v>67.201213255497564</v>
      </c>
      <c r="AH66" s="10">
        <f t="shared" si="11"/>
        <v>0</v>
      </c>
      <c r="AI66" s="10">
        <f t="shared" si="12"/>
        <v>0</v>
      </c>
      <c r="AJ66" s="10">
        <f t="shared" si="13"/>
        <v>0</v>
      </c>
      <c r="AK66" s="10">
        <f t="shared" si="14"/>
        <v>0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</row>
    <row r="67" spans="3:81" x14ac:dyDescent="0.25">
      <c r="C67" s="2">
        <f t="shared" si="19"/>
        <v>45305</v>
      </c>
      <c r="D67" s="24"/>
      <c r="H67" s="13" t="str">
        <f t="shared" si="2"/>
        <v>67.0</v>
      </c>
      <c r="J67" s="13" t="str">
        <f t="shared" si="3"/>
        <v>23.0</v>
      </c>
      <c r="M67" s="10">
        <f t="shared" si="18"/>
        <v>14</v>
      </c>
      <c r="N67" s="10">
        <f t="shared" si="16"/>
        <v>-21.567444248563298</v>
      </c>
      <c r="O67" s="10">
        <f t="shared" si="6"/>
        <v>22.953639551436705</v>
      </c>
      <c r="P67" s="10">
        <f t="shared" si="17"/>
        <v>67.046360448563291</v>
      </c>
      <c r="R67" s="12">
        <f t="shared" si="8"/>
        <v>1</v>
      </c>
      <c r="S67" s="10">
        <f t="shared" si="15"/>
        <v>67.046360448563291</v>
      </c>
      <c r="T67" s="10">
        <f t="shared" si="15"/>
        <v>0</v>
      </c>
      <c r="U67" s="10">
        <f t="shared" si="15"/>
        <v>0</v>
      </c>
      <c r="V67" s="10">
        <f t="shared" si="15"/>
        <v>0</v>
      </c>
      <c r="W67" s="10">
        <f t="shared" si="15"/>
        <v>0</v>
      </c>
      <c r="X67" s="10">
        <f t="shared" si="15"/>
        <v>0</v>
      </c>
      <c r="Y67" s="10">
        <f t="shared" si="15"/>
        <v>0</v>
      </c>
      <c r="Z67" s="10">
        <f t="shared" si="15"/>
        <v>0</v>
      </c>
      <c r="AA67" s="10">
        <f t="shared" si="15"/>
        <v>0</v>
      </c>
      <c r="AB67" s="10">
        <f t="shared" si="15"/>
        <v>0</v>
      </c>
      <c r="AC67" s="10">
        <f t="shared" ref="V67:AD96" si="20">IF($R67=AC$41,$P67,0)</f>
        <v>0</v>
      </c>
      <c r="AD67" s="10">
        <f t="shared" si="20"/>
        <v>0</v>
      </c>
      <c r="AG67" s="10">
        <f t="shared" si="10"/>
        <v>67.046360448563291</v>
      </c>
      <c r="AH67" s="10">
        <f t="shared" si="11"/>
        <v>0</v>
      </c>
      <c r="AI67" s="10">
        <f t="shared" si="12"/>
        <v>0</v>
      </c>
      <c r="AJ67" s="10">
        <f t="shared" si="13"/>
        <v>0</v>
      </c>
      <c r="AK67" s="10">
        <f t="shared" si="14"/>
        <v>0</v>
      </c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</row>
    <row r="68" spans="3:81" x14ac:dyDescent="0.25">
      <c r="C68" s="2">
        <f t="shared" si="19"/>
        <v>45306</v>
      </c>
      <c r="D68" s="24"/>
      <c r="H68" s="13" t="str">
        <f t="shared" si="2"/>
        <v>66.9</v>
      </c>
      <c r="J68" s="13" t="str">
        <f t="shared" si="3"/>
        <v>23.1</v>
      </c>
      <c r="M68" s="10">
        <f t="shared" si="18"/>
        <v>15</v>
      </c>
      <c r="N68" s="10">
        <f t="shared" si="16"/>
        <v>-21.406235416815587</v>
      </c>
      <c r="O68" s="10">
        <f t="shared" si="6"/>
        <v>23.114848383184416</v>
      </c>
      <c r="P68" s="10">
        <f t="shared" si="17"/>
        <v>66.885151616815591</v>
      </c>
      <c r="R68" s="12">
        <f t="shared" si="8"/>
        <v>1</v>
      </c>
      <c r="S68" s="10">
        <f t="shared" si="15"/>
        <v>66.885151616815591</v>
      </c>
      <c r="T68" s="10">
        <f t="shared" ref="T68:U131" si="21">IF($R68=T$41,$P68,0)</f>
        <v>0</v>
      </c>
      <c r="U68" s="10">
        <f t="shared" si="21"/>
        <v>0</v>
      </c>
      <c r="V68" s="10">
        <f t="shared" si="20"/>
        <v>0</v>
      </c>
      <c r="W68" s="10">
        <f t="shared" si="20"/>
        <v>0</v>
      </c>
      <c r="X68" s="10">
        <f t="shared" si="20"/>
        <v>0</v>
      </c>
      <c r="Y68" s="10">
        <f t="shared" si="20"/>
        <v>0</v>
      </c>
      <c r="Z68" s="10">
        <f t="shared" si="20"/>
        <v>0</v>
      </c>
      <c r="AA68" s="10">
        <f t="shared" si="20"/>
        <v>0</v>
      </c>
      <c r="AB68" s="10">
        <f t="shared" si="20"/>
        <v>0</v>
      </c>
      <c r="AC68" s="10">
        <f t="shared" si="20"/>
        <v>0</v>
      </c>
      <c r="AD68" s="10">
        <f t="shared" si="20"/>
        <v>0</v>
      </c>
      <c r="AG68" s="10">
        <f t="shared" si="10"/>
        <v>66.885151616815591</v>
      </c>
      <c r="AH68" s="10">
        <f t="shared" si="11"/>
        <v>0</v>
      </c>
      <c r="AI68" s="10">
        <f t="shared" si="12"/>
        <v>0</v>
      </c>
      <c r="AJ68" s="10">
        <f t="shared" si="13"/>
        <v>0</v>
      </c>
      <c r="AK68" s="10">
        <f t="shared" si="14"/>
        <v>0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</row>
    <row r="69" spans="3:81" x14ac:dyDescent="0.25">
      <c r="C69" s="2">
        <f t="shared" si="19"/>
        <v>45307</v>
      </c>
      <c r="D69" s="24"/>
      <c r="H69" s="13" t="str">
        <f t="shared" si="2"/>
        <v>66.7</v>
      </c>
      <c r="J69" s="13" t="str">
        <f t="shared" si="3"/>
        <v>23.3</v>
      </c>
      <c r="M69" s="10">
        <f t="shared" si="18"/>
        <v>16</v>
      </c>
      <c r="N69" s="10">
        <f t="shared" si="16"/>
        <v>-21.238718069237056</v>
      </c>
      <c r="O69" s="10">
        <f t="shared" si="6"/>
        <v>23.282365730762944</v>
      </c>
      <c r="P69" s="10">
        <f t="shared" si="17"/>
        <v>66.717634269237053</v>
      </c>
      <c r="R69" s="12">
        <f t="shared" si="8"/>
        <v>1</v>
      </c>
      <c r="S69" s="10">
        <f t="shared" si="15"/>
        <v>66.717634269237053</v>
      </c>
      <c r="T69" s="10">
        <f t="shared" si="21"/>
        <v>0</v>
      </c>
      <c r="U69" s="10">
        <f t="shared" si="21"/>
        <v>0</v>
      </c>
      <c r="V69" s="10">
        <f t="shared" si="20"/>
        <v>0</v>
      </c>
      <c r="W69" s="10">
        <f t="shared" si="20"/>
        <v>0</v>
      </c>
      <c r="X69" s="10">
        <f t="shared" si="20"/>
        <v>0</v>
      </c>
      <c r="Y69" s="10">
        <f t="shared" si="20"/>
        <v>0</v>
      </c>
      <c r="Z69" s="10">
        <f t="shared" si="20"/>
        <v>0</v>
      </c>
      <c r="AA69" s="10">
        <f t="shared" si="20"/>
        <v>0</v>
      </c>
      <c r="AB69" s="10">
        <f t="shared" si="20"/>
        <v>0</v>
      </c>
      <c r="AC69" s="10">
        <f t="shared" si="20"/>
        <v>0</v>
      </c>
      <c r="AD69" s="10">
        <f t="shared" si="20"/>
        <v>0</v>
      </c>
      <c r="AG69" s="10">
        <f t="shared" si="10"/>
        <v>66.717634269237053</v>
      </c>
      <c r="AH69" s="10">
        <f t="shared" si="11"/>
        <v>0</v>
      </c>
      <c r="AI69" s="10">
        <f t="shared" si="12"/>
        <v>0</v>
      </c>
      <c r="AJ69" s="10">
        <f t="shared" si="13"/>
        <v>0</v>
      </c>
      <c r="AK69" s="10">
        <f t="shared" si="14"/>
        <v>0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</row>
    <row r="70" spans="3:81" x14ac:dyDescent="0.25">
      <c r="C70" s="2">
        <f t="shared" si="19"/>
        <v>45308</v>
      </c>
      <c r="D70" s="24"/>
      <c r="H70" s="13" t="str">
        <f t="shared" si="2"/>
        <v>66.5</v>
      </c>
      <c r="J70" s="13" t="str">
        <f t="shared" si="3"/>
        <v>23.5</v>
      </c>
      <c r="M70" s="10">
        <f t="shared" si="18"/>
        <v>17</v>
      </c>
      <c r="N70" s="10">
        <f t="shared" si="16"/>
        <v>-21.064941573958951</v>
      </c>
      <c r="O70" s="10">
        <f t="shared" si="6"/>
        <v>23.456142226041056</v>
      </c>
      <c r="P70" s="10">
        <f t="shared" si="17"/>
        <v>66.543857773958948</v>
      </c>
      <c r="R70" s="12">
        <f t="shared" si="8"/>
        <v>1</v>
      </c>
      <c r="S70" s="10">
        <f t="shared" si="15"/>
        <v>66.543857773958948</v>
      </c>
      <c r="T70" s="10">
        <f t="shared" si="21"/>
        <v>0</v>
      </c>
      <c r="U70" s="10">
        <f t="shared" si="21"/>
        <v>0</v>
      </c>
      <c r="V70" s="10">
        <f t="shared" si="20"/>
        <v>0</v>
      </c>
      <c r="W70" s="10">
        <f t="shared" si="20"/>
        <v>0</v>
      </c>
      <c r="X70" s="10">
        <f t="shared" si="20"/>
        <v>0</v>
      </c>
      <c r="Y70" s="10">
        <f t="shared" si="20"/>
        <v>0</v>
      </c>
      <c r="Z70" s="10">
        <f t="shared" si="20"/>
        <v>0</v>
      </c>
      <c r="AA70" s="10">
        <f t="shared" si="20"/>
        <v>0</v>
      </c>
      <c r="AB70" s="10">
        <f t="shared" si="20"/>
        <v>0</v>
      </c>
      <c r="AC70" s="10">
        <f t="shared" si="20"/>
        <v>0</v>
      </c>
      <c r="AD70" s="10">
        <f t="shared" si="20"/>
        <v>0</v>
      </c>
      <c r="AG70" s="10">
        <f t="shared" si="10"/>
        <v>66.543857773958948</v>
      </c>
      <c r="AH70" s="10">
        <f t="shared" si="11"/>
        <v>0</v>
      </c>
      <c r="AI70" s="10">
        <f t="shared" si="12"/>
        <v>0</v>
      </c>
      <c r="AJ70" s="10">
        <f t="shared" si="13"/>
        <v>0</v>
      </c>
      <c r="AK70" s="10">
        <f t="shared" si="14"/>
        <v>0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</row>
    <row r="71" spans="3:81" x14ac:dyDescent="0.25">
      <c r="C71" s="2">
        <f t="shared" si="19"/>
        <v>45309</v>
      </c>
      <c r="D71" s="24"/>
      <c r="H71" s="13" t="str">
        <f t="shared" si="2"/>
        <v>66.4</v>
      </c>
      <c r="J71" s="13" t="str">
        <f t="shared" si="3"/>
        <v>23.6</v>
      </c>
      <c r="M71" s="10">
        <f t="shared" si="18"/>
        <v>18</v>
      </c>
      <c r="N71" s="10">
        <f t="shared" si="16"/>
        <v>-20.884957143712064</v>
      </c>
      <c r="O71" s="10">
        <f t="shared" si="6"/>
        <v>23.636126656287935</v>
      </c>
      <c r="P71" s="10">
        <f t="shared" si="17"/>
        <v>66.363873343712072</v>
      </c>
      <c r="R71" s="12">
        <f t="shared" si="8"/>
        <v>1</v>
      </c>
      <c r="S71" s="10">
        <f t="shared" si="15"/>
        <v>66.363873343712072</v>
      </c>
      <c r="T71" s="10">
        <f t="shared" si="21"/>
        <v>0</v>
      </c>
      <c r="U71" s="10">
        <f t="shared" si="21"/>
        <v>0</v>
      </c>
      <c r="V71" s="10">
        <f t="shared" si="20"/>
        <v>0</v>
      </c>
      <c r="W71" s="10">
        <f t="shared" si="20"/>
        <v>0</v>
      </c>
      <c r="X71" s="10">
        <f t="shared" si="20"/>
        <v>0</v>
      </c>
      <c r="Y71" s="10">
        <f t="shared" si="20"/>
        <v>0</v>
      </c>
      <c r="Z71" s="10">
        <f t="shared" si="20"/>
        <v>0</v>
      </c>
      <c r="AA71" s="10">
        <f t="shared" si="20"/>
        <v>0</v>
      </c>
      <c r="AB71" s="10">
        <f t="shared" si="20"/>
        <v>0</v>
      </c>
      <c r="AC71" s="10">
        <f t="shared" si="20"/>
        <v>0</v>
      </c>
      <c r="AD71" s="10">
        <f t="shared" si="20"/>
        <v>0</v>
      </c>
      <c r="AG71" s="10">
        <f t="shared" si="10"/>
        <v>66.363873343712072</v>
      </c>
      <c r="AH71" s="10">
        <f t="shared" si="11"/>
        <v>0</v>
      </c>
      <c r="AI71" s="10">
        <f t="shared" si="12"/>
        <v>0</v>
      </c>
      <c r="AJ71" s="10">
        <f t="shared" si="13"/>
        <v>0</v>
      </c>
      <c r="AK71" s="10">
        <f t="shared" si="14"/>
        <v>0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</row>
    <row r="72" spans="3:81" x14ac:dyDescent="0.25">
      <c r="C72" s="2">
        <f t="shared" si="19"/>
        <v>45310</v>
      </c>
      <c r="D72" s="24"/>
      <c r="H72" s="13" t="str">
        <f t="shared" si="2"/>
        <v>66.2</v>
      </c>
      <c r="J72" s="13" t="str">
        <f t="shared" si="3"/>
        <v>23.8</v>
      </c>
      <c r="M72" s="10">
        <f t="shared" si="18"/>
        <v>19</v>
      </c>
      <c r="N72" s="10">
        <f t="shared" si="16"/>
        <v>-20.698817820734082</v>
      </c>
      <c r="O72" s="10">
        <f t="shared" si="6"/>
        <v>23.822265979265921</v>
      </c>
      <c r="P72" s="10">
        <f t="shared" si="17"/>
        <v>66.177734020734079</v>
      </c>
      <c r="R72" s="12">
        <f t="shared" si="8"/>
        <v>1</v>
      </c>
      <c r="S72" s="10">
        <f t="shared" si="15"/>
        <v>66.177734020734079</v>
      </c>
      <c r="T72" s="10">
        <f t="shared" si="21"/>
        <v>0</v>
      </c>
      <c r="U72" s="10">
        <f t="shared" si="21"/>
        <v>0</v>
      </c>
      <c r="V72" s="10">
        <f t="shared" si="20"/>
        <v>0</v>
      </c>
      <c r="W72" s="10">
        <f t="shared" si="20"/>
        <v>0</v>
      </c>
      <c r="X72" s="10">
        <f t="shared" si="20"/>
        <v>0</v>
      </c>
      <c r="Y72" s="10">
        <f t="shared" si="20"/>
        <v>0</v>
      </c>
      <c r="Z72" s="10">
        <f t="shared" si="20"/>
        <v>0</v>
      </c>
      <c r="AA72" s="10">
        <f t="shared" si="20"/>
        <v>0</v>
      </c>
      <c r="AB72" s="10">
        <f t="shared" si="20"/>
        <v>0</v>
      </c>
      <c r="AC72" s="10">
        <f t="shared" si="20"/>
        <v>0</v>
      </c>
      <c r="AD72" s="10">
        <f t="shared" si="20"/>
        <v>0</v>
      </c>
      <c r="AG72" s="10">
        <f t="shared" si="10"/>
        <v>66.177734020734079</v>
      </c>
      <c r="AH72" s="10">
        <f t="shared" si="11"/>
        <v>0</v>
      </c>
      <c r="AI72" s="10">
        <f t="shared" si="12"/>
        <v>0</v>
      </c>
      <c r="AJ72" s="10">
        <f t="shared" si="13"/>
        <v>0</v>
      </c>
      <c r="AK72" s="10">
        <f t="shared" si="14"/>
        <v>0</v>
      </c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</row>
    <row r="73" spans="3:81" x14ac:dyDescent="0.25">
      <c r="C73" s="2">
        <f t="shared" si="19"/>
        <v>45311</v>
      </c>
      <c r="D73" s="24"/>
      <c r="H73" s="13" t="str">
        <f t="shared" si="2"/>
        <v>66.0</v>
      </c>
      <c r="J73" s="13" t="str">
        <f t="shared" si="3"/>
        <v>24.0</v>
      </c>
      <c r="M73" s="10">
        <f t="shared" si="18"/>
        <v>20</v>
      </c>
      <c r="N73" s="10">
        <f t="shared" si="16"/>
        <v>-20.506578461137888</v>
      </c>
      <c r="O73" s="10">
        <f t="shared" si="6"/>
        <v>24.014505338862119</v>
      </c>
      <c r="P73" s="10">
        <f t="shared" si="17"/>
        <v>65.985494661137878</v>
      </c>
      <c r="R73" s="12">
        <f t="shared" si="8"/>
        <v>1</v>
      </c>
      <c r="S73" s="10">
        <f t="shared" si="15"/>
        <v>65.985494661137878</v>
      </c>
      <c r="T73" s="10">
        <f t="shared" si="21"/>
        <v>0</v>
      </c>
      <c r="U73" s="10">
        <f t="shared" si="21"/>
        <v>0</v>
      </c>
      <c r="V73" s="10">
        <f t="shared" si="20"/>
        <v>0</v>
      </c>
      <c r="W73" s="10">
        <f t="shared" si="20"/>
        <v>0</v>
      </c>
      <c r="X73" s="10">
        <f t="shared" si="20"/>
        <v>0</v>
      </c>
      <c r="Y73" s="10">
        <f t="shared" si="20"/>
        <v>0</v>
      </c>
      <c r="Z73" s="10">
        <f t="shared" si="20"/>
        <v>0</v>
      </c>
      <c r="AA73" s="10">
        <f t="shared" si="20"/>
        <v>0</v>
      </c>
      <c r="AB73" s="10">
        <f t="shared" si="20"/>
        <v>0</v>
      </c>
      <c r="AC73" s="10">
        <f t="shared" si="20"/>
        <v>0</v>
      </c>
      <c r="AD73" s="10">
        <f t="shared" si="20"/>
        <v>0</v>
      </c>
      <c r="AG73" s="10">
        <f t="shared" si="10"/>
        <v>65.985494661137878</v>
      </c>
      <c r="AH73" s="10">
        <f t="shared" si="11"/>
        <v>0</v>
      </c>
      <c r="AI73" s="10">
        <f t="shared" si="12"/>
        <v>0</v>
      </c>
      <c r="AJ73" s="10">
        <f t="shared" si="13"/>
        <v>0</v>
      </c>
      <c r="AK73" s="10">
        <f t="shared" si="14"/>
        <v>0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</row>
    <row r="74" spans="3:81" x14ac:dyDescent="0.25">
      <c r="C74" s="2">
        <f t="shared" si="19"/>
        <v>45312</v>
      </c>
      <c r="D74" s="24"/>
      <c r="H74" s="13" t="str">
        <f t="shared" si="2"/>
        <v>65.8</v>
      </c>
      <c r="J74" s="13" t="str">
        <f t="shared" si="3"/>
        <v>24.2</v>
      </c>
      <c r="M74" s="10">
        <f t="shared" si="18"/>
        <v>21</v>
      </c>
      <c r="N74" s="10">
        <f t="shared" si="16"/>
        <v>-20.308295718745086</v>
      </c>
      <c r="O74" s="10">
        <f t="shared" si="6"/>
        <v>24.212788081254914</v>
      </c>
      <c r="P74" s="10">
        <f t="shared" si="17"/>
        <v>65.787211918745086</v>
      </c>
      <c r="R74" s="12">
        <f t="shared" si="8"/>
        <v>1</v>
      </c>
      <c r="S74" s="10">
        <f t="shared" si="15"/>
        <v>65.787211918745086</v>
      </c>
      <c r="T74" s="10">
        <f t="shared" si="21"/>
        <v>0</v>
      </c>
      <c r="U74" s="10">
        <f t="shared" si="21"/>
        <v>0</v>
      </c>
      <c r="V74" s="10">
        <f t="shared" si="20"/>
        <v>0</v>
      </c>
      <c r="W74" s="10">
        <f t="shared" si="20"/>
        <v>0</v>
      </c>
      <c r="X74" s="10">
        <f t="shared" si="20"/>
        <v>0</v>
      </c>
      <c r="Y74" s="10">
        <f t="shared" si="20"/>
        <v>0</v>
      </c>
      <c r="Z74" s="10">
        <f t="shared" si="20"/>
        <v>0</v>
      </c>
      <c r="AA74" s="10">
        <f t="shared" si="20"/>
        <v>0</v>
      </c>
      <c r="AB74" s="10">
        <f t="shared" si="20"/>
        <v>0</v>
      </c>
      <c r="AC74" s="10">
        <f t="shared" si="20"/>
        <v>0</v>
      </c>
      <c r="AD74" s="10">
        <f t="shared" si="20"/>
        <v>0</v>
      </c>
      <c r="AG74" s="10">
        <f t="shared" si="10"/>
        <v>65.787211918745086</v>
      </c>
      <c r="AH74" s="10">
        <f t="shared" si="11"/>
        <v>0</v>
      </c>
      <c r="AI74" s="10">
        <f t="shared" si="12"/>
        <v>0</v>
      </c>
      <c r="AJ74" s="10">
        <f t="shared" si="13"/>
        <v>0</v>
      </c>
      <c r="AK74" s="10">
        <f t="shared" si="14"/>
        <v>0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</row>
    <row r="75" spans="3:81" x14ac:dyDescent="0.25">
      <c r="C75" s="2">
        <f t="shared" si="19"/>
        <v>45313</v>
      </c>
      <c r="D75" s="24"/>
      <c r="H75" s="13" t="str">
        <f t="shared" si="2"/>
        <v>65.6</v>
      </c>
      <c r="J75" s="13" t="str">
        <f t="shared" si="3"/>
        <v>24.4</v>
      </c>
      <c r="M75" s="10">
        <f t="shared" si="18"/>
        <v>22</v>
      </c>
      <c r="N75" s="10">
        <f t="shared" si="16"/>
        <v>-20.104028028390005</v>
      </c>
      <c r="O75" s="10">
        <f t="shared" si="6"/>
        <v>24.417055771609999</v>
      </c>
      <c r="P75" s="10">
        <f t="shared" si="17"/>
        <v>65.582944228390005</v>
      </c>
      <c r="R75" s="12">
        <f t="shared" si="8"/>
        <v>1</v>
      </c>
      <c r="S75" s="10">
        <f t="shared" si="15"/>
        <v>65.582944228390005</v>
      </c>
      <c r="T75" s="10">
        <f t="shared" si="21"/>
        <v>0</v>
      </c>
      <c r="U75" s="10">
        <f t="shared" si="21"/>
        <v>0</v>
      </c>
      <c r="V75" s="10">
        <f t="shared" si="20"/>
        <v>0</v>
      </c>
      <c r="W75" s="10">
        <f t="shared" si="20"/>
        <v>0</v>
      </c>
      <c r="X75" s="10">
        <f t="shared" si="20"/>
        <v>0</v>
      </c>
      <c r="Y75" s="10">
        <f t="shared" si="20"/>
        <v>0</v>
      </c>
      <c r="Z75" s="10">
        <f t="shared" si="20"/>
        <v>0</v>
      </c>
      <c r="AA75" s="10">
        <f t="shared" si="20"/>
        <v>0</v>
      </c>
      <c r="AB75" s="10">
        <f t="shared" si="20"/>
        <v>0</v>
      </c>
      <c r="AC75" s="10">
        <f t="shared" si="20"/>
        <v>0</v>
      </c>
      <c r="AD75" s="10">
        <f t="shared" si="20"/>
        <v>0</v>
      </c>
      <c r="AG75" s="10">
        <f t="shared" si="10"/>
        <v>65.582944228390005</v>
      </c>
      <c r="AH75" s="10">
        <f t="shared" si="11"/>
        <v>0</v>
      </c>
      <c r="AI75" s="10">
        <f t="shared" si="12"/>
        <v>0</v>
      </c>
      <c r="AJ75" s="10">
        <f t="shared" si="13"/>
        <v>0</v>
      </c>
      <c r="AK75" s="10">
        <f t="shared" si="14"/>
        <v>0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</row>
    <row r="76" spans="3:81" x14ac:dyDescent="0.25">
      <c r="C76" s="2">
        <f t="shared" si="19"/>
        <v>45314</v>
      </c>
      <c r="D76" s="24"/>
      <c r="H76" s="13" t="str">
        <f t="shared" si="2"/>
        <v>65.4</v>
      </c>
      <c r="J76" s="13" t="str">
        <f t="shared" si="3"/>
        <v>24.6</v>
      </c>
      <c r="M76" s="10">
        <f t="shared" si="18"/>
        <v>23</v>
      </c>
      <c r="N76" s="10">
        <f t="shared" si="16"/>
        <v>-19.893835588698526</v>
      </c>
      <c r="O76" s="10">
        <f t="shared" si="6"/>
        <v>24.62724821130147</v>
      </c>
      <c r="P76" s="10">
        <f t="shared" si="17"/>
        <v>65.372751788698537</v>
      </c>
      <c r="R76" s="12">
        <f t="shared" si="8"/>
        <v>1</v>
      </c>
      <c r="S76" s="10">
        <f t="shared" si="15"/>
        <v>65.372751788698537</v>
      </c>
      <c r="T76" s="10">
        <f t="shared" si="21"/>
        <v>0</v>
      </c>
      <c r="U76" s="10">
        <f t="shared" si="21"/>
        <v>0</v>
      </c>
      <c r="V76" s="10">
        <f t="shared" si="20"/>
        <v>0</v>
      </c>
      <c r="W76" s="10">
        <f t="shared" si="20"/>
        <v>0</v>
      </c>
      <c r="X76" s="10">
        <f t="shared" si="20"/>
        <v>0</v>
      </c>
      <c r="Y76" s="10">
        <f t="shared" si="20"/>
        <v>0</v>
      </c>
      <c r="Z76" s="10">
        <f t="shared" si="20"/>
        <v>0</v>
      </c>
      <c r="AA76" s="10">
        <f t="shared" si="20"/>
        <v>0</v>
      </c>
      <c r="AB76" s="10">
        <f t="shared" si="20"/>
        <v>0</v>
      </c>
      <c r="AC76" s="10">
        <f t="shared" si="20"/>
        <v>0</v>
      </c>
      <c r="AD76" s="10">
        <f t="shared" si="20"/>
        <v>0</v>
      </c>
      <c r="AG76" s="10">
        <f t="shared" si="10"/>
        <v>65.372751788698537</v>
      </c>
      <c r="AH76" s="10">
        <f t="shared" si="11"/>
        <v>0</v>
      </c>
      <c r="AI76" s="10">
        <f t="shared" si="12"/>
        <v>0</v>
      </c>
      <c r="AJ76" s="10">
        <f t="shared" si="13"/>
        <v>0</v>
      </c>
      <c r="AK76" s="10">
        <f t="shared" si="14"/>
        <v>0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</row>
    <row r="77" spans="3:81" x14ac:dyDescent="0.25">
      <c r="C77" s="2">
        <f t="shared" si="19"/>
        <v>45315</v>
      </c>
      <c r="D77" s="24"/>
      <c r="H77" s="13" t="str">
        <f t="shared" si="2"/>
        <v>65.2</v>
      </c>
      <c r="J77" s="13" t="str">
        <f t="shared" si="3"/>
        <v>24.8</v>
      </c>
      <c r="M77" s="10">
        <f t="shared" si="18"/>
        <v>24</v>
      </c>
      <c r="N77" s="10">
        <f t="shared" si="16"/>
        <v>-19.677780344347436</v>
      </c>
      <c r="O77" s="10">
        <f t="shared" si="6"/>
        <v>24.84330345565257</v>
      </c>
      <c r="P77" s="10">
        <f t="shared" si="17"/>
        <v>65.156696544347426</v>
      </c>
      <c r="R77" s="12">
        <f t="shared" si="8"/>
        <v>1</v>
      </c>
      <c r="S77" s="10">
        <f t="shared" si="15"/>
        <v>65.156696544347426</v>
      </c>
      <c r="T77" s="10">
        <f t="shared" si="21"/>
        <v>0</v>
      </c>
      <c r="U77" s="10">
        <f t="shared" si="21"/>
        <v>0</v>
      </c>
      <c r="V77" s="10">
        <f t="shared" si="20"/>
        <v>0</v>
      </c>
      <c r="W77" s="10">
        <f t="shared" si="20"/>
        <v>0</v>
      </c>
      <c r="X77" s="10">
        <f t="shared" si="20"/>
        <v>0</v>
      </c>
      <c r="Y77" s="10">
        <f t="shared" si="20"/>
        <v>0</v>
      </c>
      <c r="Z77" s="10">
        <f t="shared" si="20"/>
        <v>0</v>
      </c>
      <c r="AA77" s="10">
        <f t="shared" si="20"/>
        <v>0</v>
      </c>
      <c r="AB77" s="10">
        <f t="shared" si="20"/>
        <v>0</v>
      </c>
      <c r="AC77" s="10">
        <f t="shared" si="20"/>
        <v>0</v>
      </c>
      <c r="AD77" s="10">
        <f t="shared" si="20"/>
        <v>0</v>
      </c>
      <c r="AG77" s="10">
        <f t="shared" si="10"/>
        <v>65.156696544347426</v>
      </c>
      <c r="AH77" s="10">
        <f t="shared" si="11"/>
        <v>0</v>
      </c>
      <c r="AI77" s="10">
        <f t="shared" si="12"/>
        <v>0</v>
      </c>
      <c r="AJ77" s="10">
        <f t="shared" si="13"/>
        <v>0</v>
      </c>
      <c r="AK77" s="10">
        <f t="shared" si="14"/>
        <v>0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</row>
    <row r="78" spans="3:81" x14ac:dyDescent="0.25">
      <c r="C78" s="2">
        <f t="shared" si="19"/>
        <v>45316</v>
      </c>
      <c r="D78" s="24"/>
      <c r="H78" s="13" t="str">
        <f t="shared" si="2"/>
        <v>64.9</v>
      </c>
      <c r="J78" s="13" t="str">
        <f t="shared" si="3"/>
        <v>25.1</v>
      </c>
      <c r="M78" s="10">
        <f t="shared" si="18"/>
        <v>25</v>
      </c>
      <c r="N78" s="10">
        <f t="shared" si="16"/>
        <v>-19.45592596780892</v>
      </c>
      <c r="O78" s="10">
        <f t="shared" si="6"/>
        <v>25.065157832191076</v>
      </c>
      <c r="P78" s="10">
        <f t="shared" si="17"/>
        <v>64.934842167808924</v>
      </c>
      <c r="R78" s="12">
        <f t="shared" si="8"/>
        <v>1</v>
      </c>
      <c r="S78" s="10">
        <f t="shared" si="15"/>
        <v>64.934842167808924</v>
      </c>
      <c r="T78" s="10">
        <f t="shared" si="21"/>
        <v>0</v>
      </c>
      <c r="U78" s="10">
        <f t="shared" si="21"/>
        <v>0</v>
      </c>
      <c r="V78" s="10">
        <f t="shared" si="20"/>
        <v>0</v>
      </c>
      <c r="W78" s="10">
        <f t="shared" si="20"/>
        <v>0</v>
      </c>
      <c r="X78" s="10">
        <f t="shared" si="20"/>
        <v>0</v>
      </c>
      <c r="Y78" s="10">
        <f t="shared" si="20"/>
        <v>0</v>
      </c>
      <c r="Z78" s="10">
        <f t="shared" si="20"/>
        <v>0</v>
      </c>
      <c r="AA78" s="10">
        <f t="shared" si="20"/>
        <v>0</v>
      </c>
      <c r="AB78" s="10">
        <f t="shared" si="20"/>
        <v>0</v>
      </c>
      <c r="AC78" s="10">
        <f t="shared" si="20"/>
        <v>0</v>
      </c>
      <c r="AD78" s="10">
        <f t="shared" si="20"/>
        <v>0</v>
      </c>
      <c r="AG78" s="10">
        <f t="shared" si="10"/>
        <v>64.934842167808924</v>
      </c>
      <c r="AH78" s="10">
        <f t="shared" si="11"/>
        <v>0</v>
      </c>
      <c r="AI78" s="10">
        <f t="shared" si="12"/>
        <v>0</v>
      </c>
      <c r="AJ78" s="10">
        <f t="shared" si="13"/>
        <v>0</v>
      </c>
      <c r="AK78" s="10">
        <f t="shared" si="14"/>
        <v>0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</row>
    <row r="79" spans="3:81" x14ac:dyDescent="0.25">
      <c r="C79" s="2">
        <f t="shared" si="19"/>
        <v>45317</v>
      </c>
      <c r="D79" s="24"/>
      <c r="H79" s="13" t="str">
        <f t="shared" si="2"/>
        <v>64.7</v>
      </c>
      <c r="J79" s="13" t="str">
        <f t="shared" si="3"/>
        <v>25.3</v>
      </c>
      <c r="M79" s="10">
        <f t="shared" si="18"/>
        <v>26</v>
      </c>
      <c r="N79" s="10">
        <f t="shared" si="16"/>
        <v>-19.228337840586018</v>
      </c>
      <c r="O79" s="10">
        <f t="shared" si="6"/>
        <v>25.292745959413981</v>
      </c>
      <c r="P79" s="10">
        <f t="shared" si="17"/>
        <v>64.707254040586022</v>
      </c>
      <c r="R79" s="12">
        <f t="shared" si="8"/>
        <v>1</v>
      </c>
      <c r="S79" s="10">
        <f t="shared" si="15"/>
        <v>64.707254040586022</v>
      </c>
      <c r="T79" s="10">
        <f t="shared" si="21"/>
        <v>0</v>
      </c>
      <c r="U79" s="10">
        <f t="shared" si="21"/>
        <v>0</v>
      </c>
      <c r="V79" s="10">
        <f t="shared" si="20"/>
        <v>0</v>
      </c>
      <c r="W79" s="10">
        <f t="shared" si="20"/>
        <v>0</v>
      </c>
      <c r="X79" s="10">
        <f t="shared" si="20"/>
        <v>0</v>
      </c>
      <c r="Y79" s="10">
        <f t="shared" si="20"/>
        <v>0</v>
      </c>
      <c r="Z79" s="10">
        <f t="shared" si="20"/>
        <v>0</v>
      </c>
      <c r="AA79" s="10">
        <f t="shared" si="20"/>
        <v>0</v>
      </c>
      <c r="AB79" s="10">
        <f t="shared" si="20"/>
        <v>0</v>
      </c>
      <c r="AC79" s="10">
        <f t="shared" si="20"/>
        <v>0</v>
      </c>
      <c r="AD79" s="10">
        <f t="shared" si="20"/>
        <v>0</v>
      </c>
      <c r="AG79" s="10">
        <f t="shared" si="10"/>
        <v>64.707254040586022</v>
      </c>
      <c r="AH79" s="10">
        <f t="shared" si="11"/>
        <v>0</v>
      </c>
      <c r="AI79" s="10">
        <f t="shared" si="12"/>
        <v>0</v>
      </c>
      <c r="AJ79" s="10">
        <f t="shared" si="13"/>
        <v>0</v>
      </c>
      <c r="AK79" s="10">
        <f t="shared" si="14"/>
        <v>0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</row>
    <row r="80" spans="3:81" x14ac:dyDescent="0.25">
      <c r="C80" s="2">
        <f t="shared" si="19"/>
        <v>45318</v>
      </c>
      <c r="D80" s="24"/>
      <c r="H80" s="13" t="str">
        <f t="shared" si="2"/>
        <v>64.5</v>
      </c>
      <c r="J80" s="13" t="str">
        <f t="shared" si="3"/>
        <v>25.5</v>
      </c>
      <c r="M80" s="10">
        <f t="shared" si="18"/>
        <v>27</v>
      </c>
      <c r="N80" s="10">
        <f t="shared" si="16"/>
        <v>-18.995083033944486</v>
      </c>
      <c r="O80" s="10">
        <f t="shared" si="6"/>
        <v>25.526000766055517</v>
      </c>
      <c r="P80" s="10">
        <f t="shared" si="17"/>
        <v>64.473999233944483</v>
      </c>
      <c r="R80" s="12">
        <f t="shared" si="8"/>
        <v>1</v>
      </c>
      <c r="S80" s="10">
        <f t="shared" si="15"/>
        <v>64.473999233944483</v>
      </c>
      <c r="T80" s="10">
        <f t="shared" si="21"/>
        <v>0</v>
      </c>
      <c r="U80" s="10">
        <f t="shared" si="21"/>
        <v>0</v>
      </c>
      <c r="V80" s="10">
        <f t="shared" si="20"/>
        <v>0</v>
      </c>
      <c r="W80" s="10">
        <f t="shared" si="20"/>
        <v>0</v>
      </c>
      <c r="X80" s="10">
        <f t="shared" si="20"/>
        <v>0</v>
      </c>
      <c r="Y80" s="10">
        <f t="shared" si="20"/>
        <v>0</v>
      </c>
      <c r="Z80" s="10">
        <f t="shared" si="20"/>
        <v>0</v>
      </c>
      <c r="AA80" s="10">
        <f t="shared" si="20"/>
        <v>0</v>
      </c>
      <c r="AB80" s="10">
        <f t="shared" si="20"/>
        <v>0</v>
      </c>
      <c r="AC80" s="10">
        <f t="shared" si="20"/>
        <v>0</v>
      </c>
      <c r="AD80" s="10">
        <f t="shared" si="20"/>
        <v>0</v>
      </c>
      <c r="AG80" s="10">
        <f t="shared" si="10"/>
        <v>64.473999233944483</v>
      </c>
      <c r="AH80" s="10">
        <f t="shared" si="11"/>
        <v>0</v>
      </c>
      <c r="AI80" s="10">
        <f t="shared" si="12"/>
        <v>0</v>
      </c>
      <c r="AJ80" s="10">
        <f t="shared" si="13"/>
        <v>0</v>
      </c>
      <c r="AK80" s="10">
        <f t="shared" si="14"/>
        <v>0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</row>
    <row r="81" spans="3:81" x14ac:dyDescent="0.25">
      <c r="C81" s="2">
        <f t="shared" si="19"/>
        <v>45319</v>
      </c>
      <c r="D81" s="24"/>
      <c r="H81" s="13" t="str">
        <f t="shared" si="2"/>
        <v>64.2</v>
      </c>
      <c r="J81" s="13" t="str">
        <f t="shared" si="3"/>
        <v>25.8</v>
      </c>
      <c r="M81" s="10">
        <f t="shared" si="18"/>
        <v>28</v>
      </c>
      <c r="N81" s="10">
        <f t="shared" si="16"/>
        <v>-18.756230289146419</v>
      </c>
      <c r="O81" s="10">
        <f t="shared" si="6"/>
        <v>25.764853510853584</v>
      </c>
      <c r="P81" s="10">
        <f t="shared" si="17"/>
        <v>64.235146489146416</v>
      </c>
      <c r="R81" s="12">
        <f t="shared" si="8"/>
        <v>1</v>
      </c>
      <c r="S81" s="10">
        <f t="shared" si="15"/>
        <v>64.235146489146416</v>
      </c>
      <c r="T81" s="10">
        <f t="shared" si="21"/>
        <v>0</v>
      </c>
      <c r="U81" s="10">
        <f t="shared" si="21"/>
        <v>0</v>
      </c>
      <c r="V81" s="10">
        <f t="shared" si="20"/>
        <v>0</v>
      </c>
      <c r="W81" s="10">
        <f t="shared" si="20"/>
        <v>0</v>
      </c>
      <c r="X81" s="10">
        <f t="shared" si="20"/>
        <v>0</v>
      </c>
      <c r="Y81" s="10">
        <f t="shared" si="20"/>
        <v>0</v>
      </c>
      <c r="Z81" s="10">
        <f t="shared" si="20"/>
        <v>0</v>
      </c>
      <c r="AA81" s="10">
        <f t="shared" si="20"/>
        <v>0</v>
      </c>
      <c r="AB81" s="10">
        <f t="shared" si="20"/>
        <v>0</v>
      </c>
      <c r="AC81" s="10">
        <f t="shared" si="20"/>
        <v>0</v>
      </c>
      <c r="AD81" s="10">
        <f t="shared" si="20"/>
        <v>0</v>
      </c>
      <c r="AG81" s="10">
        <f t="shared" si="10"/>
        <v>64.235146489146416</v>
      </c>
      <c r="AH81" s="10">
        <f t="shared" si="11"/>
        <v>0</v>
      </c>
      <c r="AI81" s="10">
        <f t="shared" si="12"/>
        <v>0</v>
      </c>
      <c r="AJ81" s="10">
        <f t="shared" si="13"/>
        <v>0</v>
      </c>
      <c r="AK81" s="10">
        <f t="shared" si="14"/>
        <v>0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</row>
    <row r="82" spans="3:81" x14ac:dyDescent="0.25">
      <c r="C82" s="2">
        <f t="shared" si="19"/>
        <v>45320</v>
      </c>
      <c r="D82" s="24"/>
      <c r="H82" s="13" t="str">
        <f t="shared" si="2"/>
        <v>64.0</v>
      </c>
      <c r="J82" s="13" t="str">
        <f t="shared" si="3"/>
        <v>26.0</v>
      </c>
      <c r="M82" s="10">
        <f t="shared" si="18"/>
        <v>29</v>
      </c>
      <c r="N82" s="10">
        <f t="shared" si="16"/>
        <v>-18.511849997192062</v>
      </c>
      <c r="O82" s="10">
        <f t="shared" si="6"/>
        <v>26.009233802807934</v>
      </c>
      <c r="P82" s="10">
        <f t="shared" si="17"/>
        <v>63.990766197192066</v>
      </c>
      <c r="R82" s="12">
        <f t="shared" si="8"/>
        <v>1</v>
      </c>
      <c r="S82" s="10">
        <f t="shared" si="15"/>
        <v>63.990766197192066</v>
      </c>
      <c r="T82" s="10">
        <f t="shared" si="21"/>
        <v>0</v>
      </c>
      <c r="U82" s="10">
        <f t="shared" si="21"/>
        <v>0</v>
      </c>
      <c r="V82" s="10">
        <f t="shared" si="20"/>
        <v>0</v>
      </c>
      <c r="W82" s="10">
        <f t="shared" si="20"/>
        <v>0</v>
      </c>
      <c r="X82" s="10">
        <f t="shared" si="20"/>
        <v>0</v>
      </c>
      <c r="Y82" s="10">
        <f t="shared" si="20"/>
        <v>0</v>
      </c>
      <c r="Z82" s="10">
        <f t="shared" si="20"/>
        <v>0</v>
      </c>
      <c r="AA82" s="10">
        <f t="shared" si="20"/>
        <v>0</v>
      </c>
      <c r="AB82" s="10">
        <f t="shared" si="20"/>
        <v>0</v>
      </c>
      <c r="AC82" s="10">
        <f t="shared" si="20"/>
        <v>0</v>
      </c>
      <c r="AD82" s="10">
        <f t="shared" si="20"/>
        <v>0</v>
      </c>
      <c r="AG82" s="10">
        <f t="shared" si="10"/>
        <v>63.990766197192066</v>
      </c>
      <c r="AH82" s="10">
        <f t="shared" si="11"/>
        <v>0</v>
      </c>
      <c r="AI82" s="10">
        <f t="shared" si="12"/>
        <v>0</v>
      </c>
      <c r="AJ82" s="10">
        <f t="shared" si="13"/>
        <v>0</v>
      </c>
      <c r="AK82" s="10">
        <f t="shared" si="14"/>
        <v>0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</row>
    <row r="83" spans="3:81" x14ac:dyDescent="0.25">
      <c r="C83" s="2">
        <f t="shared" si="19"/>
        <v>45321</v>
      </c>
      <c r="D83" s="24"/>
      <c r="H83" s="13" t="str">
        <f t="shared" si="2"/>
        <v>63.7</v>
      </c>
      <c r="J83" s="13" t="str">
        <f t="shared" si="3"/>
        <v>26.3</v>
      </c>
      <c r="M83" s="10">
        <f t="shared" si="18"/>
        <v>30</v>
      </c>
      <c r="N83" s="10">
        <f t="shared" si="16"/>
        <v>-18.262014178075137</v>
      </c>
      <c r="O83" s="10">
        <f t="shared" si="6"/>
        <v>26.259069621924869</v>
      </c>
      <c r="P83" s="10">
        <f t="shared" si="17"/>
        <v>63.740930378075134</v>
      </c>
      <c r="R83" s="12">
        <f t="shared" si="8"/>
        <v>1</v>
      </c>
      <c r="S83" s="10">
        <f t="shared" si="15"/>
        <v>63.740930378075134</v>
      </c>
      <c r="T83" s="10">
        <f t="shared" si="21"/>
        <v>0</v>
      </c>
      <c r="U83" s="10">
        <f t="shared" si="21"/>
        <v>0</v>
      </c>
      <c r="V83" s="10">
        <f t="shared" si="20"/>
        <v>0</v>
      </c>
      <c r="W83" s="10">
        <f t="shared" si="20"/>
        <v>0</v>
      </c>
      <c r="X83" s="10">
        <f t="shared" si="20"/>
        <v>0</v>
      </c>
      <c r="Y83" s="10">
        <f t="shared" si="20"/>
        <v>0</v>
      </c>
      <c r="Z83" s="10">
        <f t="shared" si="20"/>
        <v>0</v>
      </c>
      <c r="AA83" s="10">
        <f t="shared" si="20"/>
        <v>0</v>
      </c>
      <c r="AB83" s="10">
        <f t="shared" si="20"/>
        <v>0</v>
      </c>
      <c r="AC83" s="10">
        <f t="shared" si="20"/>
        <v>0</v>
      </c>
      <c r="AD83" s="10">
        <f t="shared" si="20"/>
        <v>0</v>
      </c>
      <c r="AG83" s="10">
        <f t="shared" si="10"/>
        <v>63.740930378075134</v>
      </c>
      <c r="AH83" s="10">
        <f t="shared" si="11"/>
        <v>0</v>
      </c>
      <c r="AI83" s="10">
        <f t="shared" si="12"/>
        <v>0</v>
      </c>
      <c r="AJ83" s="10">
        <f t="shared" si="13"/>
        <v>0</v>
      </c>
      <c r="AK83" s="10">
        <f t="shared" si="14"/>
        <v>0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</row>
    <row r="84" spans="3:81" x14ac:dyDescent="0.25">
      <c r="C84" s="2">
        <f t="shared" si="19"/>
        <v>45322</v>
      </c>
      <c r="D84" s="24"/>
      <c r="H84" s="13" t="str">
        <f t="shared" si="2"/>
        <v>63.5</v>
      </c>
      <c r="J84" s="13" t="str">
        <f t="shared" si="3"/>
        <v>26.5</v>
      </c>
      <c r="M84" s="10">
        <f t="shared" si="18"/>
        <v>31</v>
      </c>
      <c r="N84" s="10">
        <f t="shared" si="16"/>
        <v>-18.006796459558274</v>
      </c>
      <c r="O84" s="10">
        <f t="shared" si="6"/>
        <v>26.514287340441733</v>
      </c>
      <c r="P84" s="10">
        <f t="shared" si="17"/>
        <v>63.485712659558267</v>
      </c>
      <c r="R84" s="12">
        <f t="shared" si="8"/>
        <v>1</v>
      </c>
      <c r="S84" s="10">
        <f t="shared" si="15"/>
        <v>63.485712659558267</v>
      </c>
      <c r="T84" s="10">
        <f t="shared" si="21"/>
        <v>0</v>
      </c>
      <c r="U84" s="10">
        <f t="shared" si="21"/>
        <v>0</v>
      </c>
      <c r="V84" s="10">
        <f t="shared" si="20"/>
        <v>0</v>
      </c>
      <c r="W84" s="10">
        <f t="shared" si="20"/>
        <v>0</v>
      </c>
      <c r="X84" s="10">
        <f t="shared" si="20"/>
        <v>0</v>
      </c>
      <c r="Y84" s="10">
        <f t="shared" si="20"/>
        <v>0</v>
      </c>
      <c r="Z84" s="10">
        <f t="shared" si="20"/>
        <v>0</v>
      </c>
      <c r="AA84" s="10">
        <f t="shared" si="20"/>
        <v>0</v>
      </c>
      <c r="AB84" s="10">
        <f t="shared" si="20"/>
        <v>0</v>
      </c>
      <c r="AC84" s="10">
        <f t="shared" si="20"/>
        <v>0</v>
      </c>
      <c r="AD84" s="10">
        <f t="shared" si="20"/>
        <v>0</v>
      </c>
      <c r="AG84" s="10">
        <f t="shared" si="10"/>
        <v>63.485712659558267</v>
      </c>
      <c r="AH84" s="10">
        <f t="shared" si="11"/>
        <v>0</v>
      </c>
      <c r="AI84" s="10">
        <f t="shared" si="12"/>
        <v>0</v>
      </c>
      <c r="AJ84" s="10">
        <f t="shared" si="13"/>
        <v>0</v>
      </c>
      <c r="AK84" s="10">
        <f t="shared" si="14"/>
        <v>0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</row>
    <row r="85" spans="3:81" x14ac:dyDescent="0.25">
      <c r="C85" s="2">
        <f t="shared" si="19"/>
        <v>45323</v>
      </c>
      <c r="D85" s="24"/>
      <c r="H85" s="13" t="str">
        <f t="shared" si="2"/>
        <v>63.2</v>
      </c>
      <c r="J85" s="13" t="str">
        <f t="shared" si="3"/>
        <v>26.8</v>
      </c>
      <c r="M85" s="10">
        <f t="shared" si="18"/>
        <v>32</v>
      </c>
      <c r="N85" s="10">
        <f t="shared" si="16"/>
        <v>-17.746272055474552</v>
      </c>
      <c r="O85" s="10">
        <f t="shared" si="6"/>
        <v>26.774811744525451</v>
      </c>
      <c r="P85" s="10">
        <f t="shared" si="17"/>
        <v>63.225188255474549</v>
      </c>
      <c r="R85" s="12">
        <f t="shared" si="8"/>
        <v>2</v>
      </c>
      <c r="S85" s="10">
        <f t="shared" si="15"/>
        <v>0</v>
      </c>
      <c r="T85" s="10">
        <f t="shared" si="21"/>
        <v>63.225188255474549</v>
      </c>
      <c r="U85" s="10">
        <f t="shared" si="21"/>
        <v>0</v>
      </c>
      <c r="V85" s="10">
        <f t="shared" si="20"/>
        <v>0</v>
      </c>
      <c r="W85" s="10">
        <f t="shared" si="20"/>
        <v>0</v>
      </c>
      <c r="X85" s="10">
        <f t="shared" si="20"/>
        <v>0</v>
      </c>
      <c r="Y85" s="10">
        <f t="shared" si="20"/>
        <v>0</v>
      </c>
      <c r="Z85" s="10">
        <f t="shared" si="20"/>
        <v>0</v>
      </c>
      <c r="AA85" s="10">
        <f t="shared" si="20"/>
        <v>0</v>
      </c>
      <c r="AB85" s="10">
        <f t="shared" si="20"/>
        <v>0</v>
      </c>
      <c r="AC85" s="10">
        <f t="shared" si="20"/>
        <v>0</v>
      </c>
      <c r="AD85" s="10">
        <f t="shared" si="20"/>
        <v>0</v>
      </c>
      <c r="AG85" s="10">
        <f t="shared" si="10"/>
        <v>63.225188255474549</v>
      </c>
      <c r="AH85" s="10">
        <f t="shared" si="11"/>
        <v>0</v>
      </c>
      <c r="AI85" s="10">
        <f t="shared" si="12"/>
        <v>0</v>
      </c>
      <c r="AJ85" s="10">
        <f t="shared" si="13"/>
        <v>0</v>
      </c>
      <c r="AK85" s="10">
        <f t="shared" si="14"/>
        <v>0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</row>
    <row r="86" spans="3:81" x14ac:dyDescent="0.25">
      <c r="C86" s="2">
        <f t="shared" si="19"/>
        <v>45324</v>
      </c>
      <c r="D86" s="24"/>
      <c r="H86" s="13" t="str">
        <f t="shared" si="2"/>
        <v>63.0</v>
      </c>
      <c r="J86" s="13" t="str">
        <f t="shared" si="3"/>
        <v>27.0</v>
      </c>
      <c r="M86" s="10">
        <f t="shared" si="18"/>
        <v>33</v>
      </c>
      <c r="N86" s="10">
        <f t="shared" si="16"/>
        <v>-17.480517743561649</v>
      </c>
      <c r="O86" s="10">
        <f t="shared" si="6"/>
        <v>27.040566056438358</v>
      </c>
      <c r="P86" s="10">
        <f t="shared" si="17"/>
        <v>62.959433943561642</v>
      </c>
      <c r="R86" s="12">
        <f t="shared" si="8"/>
        <v>2</v>
      </c>
      <c r="S86" s="10">
        <f t="shared" si="15"/>
        <v>0</v>
      </c>
      <c r="T86" s="10">
        <f t="shared" si="21"/>
        <v>62.959433943561642</v>
      </c>
      <c r="U86" s="10">
        <f t="shared" si="21"/>
        <v>0</v>
      </c>
      <c r="V86" s="10">
        <f t="shared" si="20"/>
        <v>0</v>
      </c>
      <c r="W86" s="10">
        <f t="shared" si="20"/>
        <v>0</v>
      </c>
      <c r="X86" s="10">
        <f t="shared" si="20"/>
        <v>0</v>
      </c>
      <c r="Y86" s="10">
        <f t="shared" si="20"/>
        <v>0</v>
      </c>
      <c r="Z86" s="10">
        <f t="shared" si="20"/>
        <v>0</v>
      </c>
      <c r="AA86" s="10">
        <f t="shared" si="20"/>
        <v>0</v>
      </c>
      <c r="AB86" s="10">
        <f t="shared" si="20"/>
        <v>0</v>
      </c>
      <c r="AC86" s="10">
        <f t="shared" si="20"/>
        <v>0</v>
      </c>
      <c r="AD86" s="10">
        <f t="shared" si="20"/>
        <v>0</v>
      </c>
      <c r="AG86" s="10">
        <f t="shared" si="10"/>
        <v>62.959433943561642</v>
      </c>
      <c r="AH86" s="10">
        <f t="shared" si="11"/>
        <v>0</v>
      </c>
      <c r="AI86" s="10">
        <f t="shared" si="12"/>
        <v>0</v>
      </c>
      <c r="AJ86" s="10">
        <f t="shared" si="13"/>
        <v>0</v>
      </c>
      <c r="AK86" s="10">
        <f t="shared" si="14"/>
        <v>0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</row>
    <row r="87" spans="3:81" x14ac:dyDescent="0.25">
      <c r="C87" s="2">
        <f t="shared" si="19"/>
        <v>45325</v>
      </c>
      <c r="D87" s="24"/>
      <c r="H87" s="13" t="str">
        <f t="shared" si="2"/>
        <v>62.7</v>
      </c>
      <c r="J87" s="13" t="str">
        <f t="shared" si="3"/>
        <v>27.3</v>
      </c>
      <c r="M87" s="10">
        <f t="shared" si="18"/>
        <v>34</v>
      </c>
      <c r="N87" s="10">
        <f t="shared" si="16"/>
        <v>-17.209611842835063</v>
      </c>
      <c r="O87" s="10">
        <f t="shared" si="6"/>
        <v>27.311471957164937</v>
      </c>
      <c r="P87" s="10">
        <f t="shared" si="17"/>
        <v>62.68852804283506</v>
      </c>
      <c r="R87" s="12">
        <f t="shared" si="8"/>
        <v>2</v>
      </c>
      <c r="S87" s="10">
        <f t="shared" si="15"/>
        <v>0</v>
      </c>
      <c r="T87" s="10">
        <f t="shared" si="21"/>
        <v>62.68852804283506</v>
      </c>
      <c r="U87" s="10">
        <f t="shared" si="21"/>
        <v>0</v>
      </c>
      <c r="V87" s="10">
        <f t="shared" si="20"/>
        <v>0</v>
      </c>
      <c r="W87" s="10">
        <f t="shared" si="20"/>
        <v>0</v>
      </c>
      <c r="X87" s="10">
        <f t="shared" si="20"/>
        <v>0</v>
      </c>
      <c r="Y87" s="10">
        <f t="shared" si="20"/>
        <v>0</v>
      </c>
      <c r="Z87" s="10">
        <f t="shared" si="20"/>
        <v>0</v>
      </c>
      <c r="AA87" s="10">
        <f t="shared" si="20"/>
        <v>0</v>
      </c>
      <c r="AB87" s="10">
        <f t="shared" si="20"/>
        <v>0</v>
      </c>
      <c r="AC87" s="10">
        <f t="shared" si="20"/>
        <v>0</v>
      </c>
      <c r="AD87" s="10">
        <f t="shared" si="20"/>
        <v>0</v>
      </c>
      <c r="AG87" s="10">
        <f t="shared" si="10"/>
        <v>62.68852804283506</v>
      </c>
      <c r="AH87" s="10">
        <f t="shared" si="11"/>
        <v>0</v>
      </c>
      <c r="AI87" s="10">
        <f t="shared" si="12"/>
        <v>0</v>
      </c>
      <c r="AJ87" s="10">
        <f t="shared" si="13"/>
        <v>0</v>
      </c>
      <c r="AK87" s="10">
        <f t="shared" si="14"/>
        <v>0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</row>
    <row r="88" spans="3:81" x14ac:dyDescent="0.25">
      <c r="C88" s="2">
        <f t="shared" si="19"/>
        <v>45326</v>
      </c>
      <c r="D88" s="24"/>
      <c r="H88" s="13" t="str">
        <f t="shared" si="2"/>
        <v>62.4</v>
      </c>
      <c r="J88" s="13" t="str">
        <f t="shared" si="3"/>
        <v>27.6</v>
      </c>
      <c r="M88" s="10">
        <f t="shared" si="18"/>
        <v>35</v>
      </c>
      <c r="N88" s="10">
        <f t="shared" si="16"/>
        <v>-16.933634190507235</v>
      </c>
      <c r="O88" s="10">
        <f t="shared" si="6"/>
        <v>27.587449609492765</v>
      </c>
      <c r="P88" s="10">
        <f t="shared" si="17"/>
        <v>62.412550390507235</v>
      </c>
      <c r="R88" s="12">
        <f t="shared" si="8"/>
        <v>2</v>
      </c>
      <c r="S88" s="10">
        <f t="shared" si="15"/>
        <v>0</v>
      </c>
      <c r="T88" s="10">
        <f t="shared" si="21"/>
        <v>62.412550390507235</v>
      </c>
      <c r="U88" s="10">
        <f t="shared" si="21"/>
        <v>0</v>
      </c>
      <c r="V88" s="10">
        <f t="shared" si="20"/>
        <v>0</v>
      </c>
      <c r="W88" s="10">
        <f t="shared" si="20"/>
        <v>0</v>
      </c>
      <c r="X88" s="10">
        <f t="shared" si="20"/>
        <v>0</v>
      </c>
      <c r="Y88" s="10">
        <f t="shared" si="20"/>
        <v>0</v>
      </c>
      <c r="Z88" s="10">
        <f t="shared" si="20"/>
        <v>0</v>
      </c>
      <c r="AA88" s="10">
        <f t="shared" si="20"/>
        <v>0</v>
      </c>
      <c r="AB88" s="10">
        <f t="shared" si="20"/>
        <v>0</v>
      </c>
      <c r="AC88" s="10">
        <f t="shared" si="20"/>
        <v>0</v>
      </c>
      <c r="AD88" s="10">
        <f t="shared" si="20"/>
        <v>0</v>
      </c>
      <c r="AG88" s="10">
        <f t="shared" si="10"/>
        <v>62.412550390507235</v>
      </c>
      <c r="AH88" s="10">
        <f t="shared" si="11"/>
        <v>0</v>
      </c>
      <c r="AI88" s="10">
        <f t="shared" si="12"/>
        <v>0</v>
      </c>
      <c r="AJ88" s="10">
        <f t="shared" si="13"/>
        <v>0</v>
      </c>
      <c r="AK88" s="10">
        <f t="shared" si="14"/>
        <v>0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</row>
    <row r="89" spans="3:81" x14ac:dyDescent="0.25">
      <c r="C89" s="2">
        <f t="shared" si="19"/>
        <v>45327</v>
      </c>
      <c r="D89" s="24"/>
      <c r="H89" s="13" t="str">
        <f t="shared" si="2"/>
        <v>62.1</v>
      </c>
      <c r="J89" s="13" t="str">
        <f t="shared" si="3"/>
        <v>27.9</v>
      </c>
      <c r="M89" s="10">
        <f t="shared" si="18"/>
        <v>36</v>
      </c>
      <c r="N89" s="10">
        <f t="shared" si="16"/>
        <v>-16.652666118458963</v>
      </c>
      <c r="O89" s="10">
        <f t="shared" si="6"/>
        <v>27.868417681541043</v>
      </c>
      <c r="P89" s="10">
        <f t="shared" si="17"/>
        <v>62.131582318458953</v>
      </c>
      <c r="R89" s="12">
        <f t="shared" si="8"/>
        <v>2</v>
      </c>
      <c r="S89" s="10">
        <f t="shared" si="15"/>
        <v>0</v>
      </c>
      <c r="T89" s="10">
        <f t="shared" si="21"/>
        <v>62.131582318458953</v>
      </c>
      <c r="U89" s="10">
        <f t="shared" si="21"/>
        <v>0</v>
      </c>
      <c r="V89" s="10">
        <f t="shared" si="20"/>
        <v>0</v>
      </c>
      <c r="W89" s="10">
        <f t="shared" si="20"/>
        <v>0</v>
      </c>
      <c r="X89" s="10">
        <f t="shared" si="20"/>
        <v>0</v>
      </c>
      <c r="Y89" s="10">
        <f t="shared" si="20"/>
        <v>0</v>
      </c>
      <c r="Z89" s="10">
        <f t="shared" si="20"/>
        <v>0</v>
      </c>
      <c r="AA89" s="10">
        <f t="shared" si="20"/>
        <v>0</v>
      </c>
      <c r="AB89" s="10">
        <f t="shared" si="20"/>
        <v>0</v>
      </c>
      <c r="AC89" s="10">
        <f t="shared" si="20"/>
        <v>0</v>
      </c>
      <c r="AD89" s="10">
        <f t="shared" si="20"/>
        <v>0</v>
      </c>
      <c r="AG89" s="10">
        <f t="shared" si="10"/>
        <v>62.131582318458953</v>
      </c>
      <c r="AH89" s="10">
        <f t="shared" si="11"/>
        <v>0</v>
      </c>
      <c r="AI89" s="10">
        <f t="shared" si="12"/>
        <v>0</v>
      </c>
      <c r="AJ89" s="10">
        <f t="shared" si="13"/>
        <v>0</v>
      </c>
      <c r="AK89" s="10">
        <f t="shared" si="14"/>
        <v>0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</row>
    <row r="90" spans="3:81" x14ac:dyDescent="0.25">
      <c r="C90" s="2">
        <f t="shared" si="19"/>
        <v>45328</v>
      </c>
      <c r="D90" s="24"/>
      <c r="H90" s="13" t="str">
        <f t="shared" si="2"/>
        <v>61.8</v>
      </c>
      <c r="J90" s="13" t="str">
        <f t="shared" si="3"/>
        <v>28.2</v>
      </c>
      <c r="M90" s="10">
        <f t="shared" si="18"/>
        <v>37</v>
      </c>
      <c r="N90" s="10">
        <f t="shared" si="16"/>
        <v>-16.366790429270772</v>
      </c>
      <c r="O90" s="10">
        <f t="shared" si="6"/>
        <v>28.154293370729238</v>
      </c>
      <c r="P90" s="10">
        <f t="shared" si="17"/>
        <v>61.845706629270765</v>
      </c>
      <c r="R90" s="12">
        <f t="shared" si="8"/>
        <v>2</v>
      </c>
      <c r="S90" s="10">
        <f t="shared" si="15"/>
        <v>0</v>
      </c>
      <c r="T90" s="10">
        <f t="shared" si="21"/>
        <v>61.845706629270765</v>
      </c>
      <c r="U90" s="10">
        <f t="shared" si="21"/>
        <v>0</v>
      </c>
      <c r="V90" s="10">
        <f t="shared" si="20"/>
        <v>0</v>
      </c>
      <c r="W90" s="10">
        <f t="shared" si="20"/>
        <v>0</v>
      </c>
      <c r="X90" s="10">
        <f t="shared" si="20"/>
        <v>0</v>
      </c>
      <c r="Y90" s="10">
        <f t="shared" si="20"/>
        <v>0</v>
      </c>
      <c r="Z90" s="10">
        <f t="shared" si="20"/>
        <v>0</v>
      </c>
      <c r="AA90" s="10">
        <f t="shared" si="20"/>
        <v>0</v>
      </c>
      <c r="AB90" s="10">
        <f t="shared" si="20"/>
        <v>0</v>
      </c>
      <c r="AC90" s="10">
        <f t="shared" si="20"/>
        <v>0</v>
      </c>
      <c r="AD90" s="10">
        <f t="shared" si="20"/>
        <v>0</v>
      </c>
      <c r="AG90" s="10">
        <f t="shared" si="10"/>
        <v>61.845706629270765</v>
      </c>
      <c r="AH90" s="10">
        <f t="shared" si="11"/>
        <v>0</v>
      </c>
      <c r="AI90" s="10">
        <f t="shared" si="12"/>
        <v>0</v>
      </c>
      <c r="AJ90" s="10">
        <f t="shared" si="13"/>
        <v>0</v>
      </c>
      <c r="AK90" s="10">
        <f t="shared" si="14"/>
        <v>0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</row>
    <row r="91" spans="3:81" x14ac:dyDescent="0.25">
      <c r="C91" s="2">
        <f t="shared" si="19"/>
        <v>45329</v>
      </c>
      <c r="D91" s="24"/>
      <c r="H91" s="13" t="str">
        <f t="shared" si="2"/>
        <v>61.6</v>
      </c>
      <c r="J91" s="13" t="str">
        <f t="shared" si="3"/>
        <v>28.4</v>
      </c>
      <c r="M91" s="10">
        <f t="shared" si="18"/>
        <v>38</v>
      </c>
      <c r="N91" s="10">
        <f t="shared" si="16"/>
        <v>-16.076091371820358</v>
      </c>
      <c r="O91" s="10">
        <f t="shared" si="6"/>
        <v>28.444992428179653</v>
      </c>
      <c r="P91" s="10">
        <f t="shared" si="17"/>
        <v>61.555007571820347</v>
      </c>
      <c r="R91" s="12">
        <f t="shared" si="8"/>
        <v>2</v>
      </c>
      <c r="S91" s="10">
        <f t="shared" si="15"/>
        <v>0</v>
      </c>
      <c r="T91" s="10">
        <f t="shared" si="21"/>
        <v>61.555007571820347</v>
      </c>
      <c r="U91" s="10">
        <f t="shared" si="21"/>
        <v>0</v>
      </c>
      <c r="V91" s="10">
        <f t="shared" si="20"/>
        <v>0</v>
      </c>
      <c r="W91" s="10">
        <f t="shared" si="20"/>
        <v>0</v>
      </c>
      <c r="X91" s="10">
        <f t="shared" si="20"/>
        <v>0</v>
      </c>
      <c r="Y91" s="10">
        <f t="shared" si="20"/>
        <v>0</v>
      </c>
      <c r="Z91" s="10">
        <f t="shared" si="20"/>
        <v>0</v>
      </c>
      <c r="AA91" s="10">
        <f t="shared" si="20"/>
        <v>0</v>
      </c>
      <c r="AB91" s="10">
        <f t="shared" si="20"/>
        <v>0</v>
      </c>
      <c r="AC91" s="10">
        <f t="shared" si="20"/>
        <v>0</v>
      </c>
      <c r="AD91" s="10">
        <f t="shared" si="20"/>
        <v>0</v>
      </c>
      <c r="AG91" s="10">
        <f t="shared" si="10"/>
        <v>61.555007571820347</v>
      </c>
      <c r="AH91" s="10">
        <f t="shared" si="11"/>
        <v>0</v>
      </c>
      <c r="AI91" s="10">
        <f t="shared" si="12"/>
        <v>0</v>
      </c>
      <c r="AJ91" s="10">
        <f t="shared" si="13"/>
        <v>0</v>
      </c>
      <c r="AK91" s="10">
        <f t="shared" si="14"/>
        <v>0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</row>
    <row r="92" spans="3:81" x14ac:dyDescent="0.25">
      <c r="C92" s="2">
        <f t="shared" si="19"/>
        <v>45330</v>
      </c>
      <c r="D92" s="24"/>
      <c r="H92" s="13" t="str">
        <f t="shared" si="2"/>
        <v>61.3</v>
      </c>
      <c r="J92" s="13" t="str">
        <f t="shared" si="3"/>
        <v>28.7</v>
      </c>
      <c r="M92" s="10">
        <f t="shared" si="18"/>
        <v>39</v>
      </c>
      <c r="N92" s="10">
        <f t="shared" si="16"/>
        <v>-15.780654616454271</v>
      </c>
      <c r="O92" s="10">
        <f t="shared" si="6"/>
        <v>28.740429183545736</v>
      </c>
      <c r="P92" s="10">
        <f t="shared" si="17"/>
        <v>61.259570816454264</v>
      </c>
      <c r="R92" s="12">
        <f t="shared" si="8"/>
        <v>2</v>
      </c>
      <c r="S92" s="10">
        <f t="shared" si="15"/>
        <v>0</v>
      </c>
      <c r="T92" s="10">
        <f t="shared" si="21"/>
        <v>61.259570816454264</v>
      </c>
      <c r="U92" s="10">
        <f t="shared" si="21"/>
        <v>0</v>
      </c>
      <c r="V92" s="10">
        <f t="shared" si="20"/>
        <v>0</v>
      </c>
      <c r="W92" s="10">
        <f t="shared" si="20"/>
        <v>0</v>
      </c>
      <c r="X92" s="10">
        <f t="shared" si="20"/>
        <v>0</v>
      </c>
      <c r="Y92" s="10">
        <f t="shared" si="20"/>
        <v>0</v>
      </c>
      <c r="Z92" s="10">
        <f t="shared" si="20"/>
        <v>0</v>
      </c>
      <c r="AA92" s="10">
        <f t="shared" si="20"/>
        <v>0</v>
      </c>
      <c r="AB92" s="10">
        <f t="shared" si="20"/>
        <v>0</v>
      </c>
      <c r="AC92" s="10">
        <f t="shared" si="20"/>
        <v>0</v>
      </c>
      <c r="AD92" s="10">
        <f t="shared" si="20"/>
        <v>0</v>
      </c>
      <c r="AG92" s="10">
        <f t="shared" si="10"/>
        <v>61.259570816454264</v>
      </c>
      <c r="AH92" s="10">
        <f t="shared" si="11"/>
        <v>0</v>
      </c>
      <c r="AI92" s="10">
        <f t="shared" si="12"/>
        <v>0</v>
      </c>
      <c r="AJ92" s="10">
        <f t="shared" si="13"/>
        <v>0</v>
      </c>
      <c r="AK92" s="10">
        <f t="shared" si="14"/>
        <v>0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</row>
    <row r="93" spans="3:81" x14ac:dyDescent="0.25">
      <c r="C93" s="2">
        <f t="shared" si="19"/>
        <v>45331</v>
      </c>
      <c r="D93" s="24"/>
      <c r="H93" s="13" t="str">
        <f t="shared" si="2"/>
        <v>61.0</v>
      </c>
      <c r="J93" s="13" t="str">
        <f t="shared" si="3"/>
        <v>29.0</v>
      </c>
      <c r="M93" s="10">
        <f t="shared" si="18"/>
        <v>40</v>
      </c>
      <c r="N93" s="10">
        <f t="shared" si="16"/>
        <v>-15.480567229740391</v>
      </c>
      <c r="O93" s="10">
        <f t="shared" si="6"/>
        <v>29.040516570259612</v>
      </c>
      <c r="P93" s="10">
        <f t="shared" si="17"/>
        <v>60.959483429740388</v>
      </c>
      <c r="R93" s="12">
        <f t="shared" si="8"/>
        <v>2</v>
      </c>
      <c r="S93" s="10">
        <f t="shared" si="15"/>
        <v>0</v>
      </c>
      <c r="T93" s="10">
        <f t="shared" si="21"/>
        <v>60.959483429740388</v>
      </c>
      <c r="U93" s="10">
        <f t="shared" si="21"/>
        <v>0</v>
      </c>
      <c r="V93" s="10">
        <f t="shared" si="20"/>
        <v>0</v>
      </c>
      <c r="W93" s="10">
        <f t="shared" si="20"/>
        <v>0</v>
      </c>
      <c r="X93" s="10">
        <f t="shared" si="20"/>
        <v>0</v>
      </c>
      <c r="Y93" s="10">
        <f t="shared" si="20"/>
        <v>0</v>
      </c>
      <c r="Z93" s="10">
        <f t="shared" si="20"/>
        <v>0</v>
      </c>
      <c r="AA93" s="10">
        <f t="shared" si="20"/>
        <v>0</v>
      </c>
      <c r="AB93" s="10">
        <f t="shared" si="20"/>
        <v>0</v>
      </c>
      <c r="AC93" s="10">
        <f t="shared" si="20"/>
        <v>0</v>
      </c>
      <c r="AD93" s="10">
        <f t="shared" si="20"/>
        <v>0</v>
      </c>
      <c r="AG93" s="10">
        <f t="shared" si="10"/>
        <v>60.959483429740388</v>
      </c>
      <c r="AH93" s="10">
        <f t="shared" si="11"/>
        <v>0</v>
      </c>
      <c r="AI93" s="10">
        <f t="shared" si="12"/>
        <v>0</v>
      </c>
      <c r="AJ93" s="10">
        <f t="shared" si="13"/>
        <v>0</v>
      </c>
      <c r="AK93" s="10">
        <f t="shared" si="14"/>
        <v>0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</row>
    <row r="94" spans="3:81" x14ac:dyDescent="0.25">
      <c r="C94" s="2">
        <f t="shared" si="19"/>
        <v>45332</v>
      </c>
      <c r="D94" s="24"/>
      <c r="H94" s="13" t="str">
        <f t="shared" si="2"/>
        <v>60.7</v>
      </c>
      <c r="J94" s="13" t="str">
        <f t="shared" si="3"/>
        <v>29.3</v>
      </c>
      <c r="M94" s="10">
        <f t="shared" si="18"/>
        <v>41</v>
      </c>
      <c r="N94" s="10">
        <f t="shared" si="16"/>
        <v>-15.175917648808905</v>
      </c>
      <c r="O94" s="10">
        <f t="shared" si="6"/>
        <v>29.345166151191091</v>
      </c>
      <c r="P94" s="10">
        <f t="shared" si="17"/>
        <v>60.654833848808906</v>
      </c>
      <c r="R94" s="12">
        <f t="shared" si="8"/>
        <v>2</v>
      </c>
      <c r="S94" s="10">
        <f t="shared" si="15"/>
        <v>0</v>
      </c>
      <c r="T94" s="10">
        <f t="shared" si="21"/>
        <v>60.654833848808906</v>
      </c>
      <c r="U94" s="10">
        <f t="shared" si="21"/>
        <v>0</v>
      </c>
      <c r="V94" s="10">
        <f t="shared" si="20"/>
        <v>0</v>
      </c>
      <c r="W94" s="10">
        <f t="shared" si="20"/>
        <v>0</v>
      </c>
      <c r="X94" s="10">
        <f t="shared" si="20"/>
        <v>0</v>
      </c>
      <c r="Y94" s="10">
        <f t="shared" si="20"/>
        <v>0</v>
      </c>
      <c r="Z94" s="10">
        <f t="shared" si="20"/>
        <v>0</v>
      </c>
      <c r="AA94" s="10">
        <f t="shared" si="20"/>
        <v>0</v>
      </c>
      <c r="AB94" s="10">
        <f t="shared" si="20"/>
        <v>0</v>
      </c>
      <c r="AC94" s="10">
        <f t="shared" si="20"/>
        <v>0</v>
      </c>
      <c r="AD94" s="10">
        <f t="shared" si="20"/>
        <v>0</v>
      </c>
      <c r="AG94" s="10">
        <f t="shared" si="10"/>
        <v>60.654833848808906</v>
      </c>
      <c r="AH94" s="10">
        <f t="shared" si="11"/>
        <v>0</v>
      </c>
      <c r="AI94" s="10">
        <f t="shared" si="12"/>
        <v>0</v>
      </c>
      <c r="AJ94" s="10">
        <f t="shared" si="13"/>
        <v>0</v>
      </c>
      <c r="AK94" s="10">
        <f t="shared" si="14"/>
        <v>0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</row>
    <row r="95" spans="3:81" x14ac:dyDescent="0.25">
      <c r="C95" s="2">
        <f t="shared" si="19"/>
        <v>45333</v>
      </c>
      <c r="D95" s="24"/>
      <c r="H95" s="13" t="str">
        <f t="shared" si="2"/>
        <v>60.3</v>
      </c>
      <c r="J95" s="13" t="str">
        <f t="shared" si="3"/>
        <v>29.7</v>
      </c>
      <c r="M95" s="10">
        <f t="shared" si="18"/>
        <v>42</v>
      </c>
      <c r="N95" s="10">
        <f t="shared" si="16"/>
        <v>-14.866795655289705</v>
      </c>
      <c r="O95" s="10">
        <f t="shared" si="6"/>
        <v>29.654288144710293</v>
      </c>
      <c r="P95" s="10">
        <f t="shared" si="17"/>
        <v>60.345711855289707</v>
      </c>
      <c r="R95" s="12">
        <f t="shared" si="8"/>
        <v>2</v>
      </c>
      <c r="S95" s="10">
        <f t="shared" si="15"/>
        <v>0</v>
      </c>
      <c r="T95" s="10">
        <f t="shared" si="21"/>
        <v>60.345711855289707</v>
      </c>
      <c r="U95" s="10">
        <f t="shared" si="21"/>
        <v>0</v>
      </c>
      <c r="V95" s="10">
        <f t="shared" si="20"/>
        <v>0</v>
      </c>
      <c r="W95" s="10">
        <f t="shared" si="20"/>
        <v>0</v>
      </c>
      <c r="X95" s="10">
        <f t="shared" si="20"/>
        <v>0</v>
      </c>
      <c r="Y95" s="10">
        <f t="shared" si="20"/>
        <v>0</v>
      </c>
      <c r="Z95" s="10">
        <f t="shared" si="20"/>
        <v>0</v>
      </c>
      <c r="AA95" s="10">
        <f t="shared" si="20"/>
        <v>0</v>
      </c>
      <c r="AB95" s="10">
        <f t="shared" si="20"/>
        <v>0</v>
      </c>
      <c r="AC95" s="10">
        <f t="shared" si="20"/>
        <v>0</v>
      </c>
      <c r="AD95" s="10">
        <f t="shared" si="20"/>
        <v>0</v>
      </c>
      <c r="AG95" s="10">
        <f t="shared" si="10"/>
        <v>60.345711855289707</v>
      </c>
      <c r="AH95" s="10">
        <f t="shared" si="11"/>
        <v>0</v>
      </c>
      <c r="AI95" s="10">
        <f t="shared" si="12"/>
        <v>0</v>
      </c>
      <c r="AJ95" s="10">
        <f t="shared" si="13"/>
        <v>0</v>
      </c>
      <c r="AK95" s="10">
        <f t="shared" si="14"/>
        <v>0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</row>
    <row r="96" spans="3:81" x14ac:dyDescent="0.25">
      <c r="C96" s="2">
        <f t="shared" si="19"/>
        <v>45334</v>
      </c>
      <c r="D96" s="24"/>
      <c r="H96" s="13" t="str">
        <f t="shared" si="2"/>
        <v>60.0</v>
      </c>
      <c r="J96" s="13" t="str">
        <f t="shared" si="3"/>
        <v>30.0</v>
      </c>
      <c r="M96" s="10">
        <f t="shared" si="18"/>
        <v>43</v>
      </c>
      <c r="N96" s="10">
        <f t="shared" si="16"/>
        <v>-14.553292348853063</v>
      </c>
      <c r="O96" s="10">
        <f t="shared" si="6"/>
        <v>29.96779145114694</v>
      </c>
      <c r="P96" s="10">
        <f t="shared" si="17"/>
        <v>60.032208548853063</v>
      </c>
      <c r="R96" s="12">
        <f t="shared" si="8"/>
        <v>2</v>
      </c>
      <c r="S96" s="10">
        <f t="shared" si="15"/>
        <v>0</v>
      </c>
      <c r="T96" s="10">
        <f t="shared" si="21"/>
        <v>60.032208548853063</v>
      </c>
      <c r="U96" s="10">
        <f t="shared" si="21"/>
        <v>0</v>
      </c>
      <c r="V96" s="10">
        <f t="shared" si="20"/>
        <v>0</v>
      </c>
      <c r="W96" s="10">
        <f t="shared" ref="V96:AD124" si="22">IF($R96=W$41,$P96,0)</f>
        <v>0</v>
      </c>
      <c r="X96" s="10">
        <f t="shared" si="22"/>
        <v>0</v>
      </c>
      <c r="Y96" s="10">
        <f t="shared" si="22"/>
        <v>0</v>
      </c>
      <c r="Z96" s="10">
        <f t="shared" si="22"/>
        <v>0</v>
      </c>
      <c r="AA96" s="10">
        <f t="shared" si="22"/>
        <v>0</v>
      </c>
      <c r="AB96" s="10">
        <f t="shared" si="22"/>
        <v>0</v>
      </c>
      <c r="AC96" s="10">
        <f t="shared" si="22"/>
        <v>0</v>
      </c>
      <c r="AD96" s="10">
        <f t="shared" si="22"/>
        <v>0</v>
      </c>
      <c r="AG96" s="10">
        <f t="shared" si="10"/>
        <v>60.032208548853063</v>
      </c>
      <c r="AH96" s="10">
        <f t="shared" si="11"/>
        <v>0</v>
      </c>
      <c r="AI96" s="10">
        <f t="shared" si="12"/>
        <v>0</v>
      </c>
      <c r="AJ96" s="10">
        <f t="shared" si="13"/>
        <v>0</v>
      </c>
      <c r="AK96" s="10">
        <f t="shared" si="14"/>
        <v>0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</row>
    <row r="97" spans="3:81" x14ac:dyDescent="0.25">
      <c r="C97" s="2">
        <f t="shared" si="19"/>
        <v>45335</v>
      </c>
      <c r="D97" s="24"/>
      <c r="H97" s="13" t="str">
        <f t="shared" si="2"/>
        <v>59.7</v>
      </c>
      <c r="J97" s="13" t="str">
        <f t="shared" si="3"/>
        <v>30.3</v>
      </c>
      <c r="M97" s="10">
        <f t="shared" si="18"/>
        <v>44</v>
      </c>
      <c r="N97" s="10">
        <f t="shared" si="16"/>
        <v>-14.235500120362419</v>
      </c>
      <c r="O97" s="10">
        <f t="shared" si="6"/>
        <v>30.285583679637586</v>
      </c>
      <c r="P97" s="10">
        <f t="shared" si="17"/>
        <v>59.714416320362417</v>
      </c>
      <c r="R97" s="12">
        <f t="shared" si="8"/>
        <v>2</v>
      </c>
      <c r="S97" s="10">
        <f t="shared" si="15"/>
        <v>0</v>
      </c>
      <c r="T97" s="10">
        <f t="shared" si="21"/>
        <v>59.714416320362417</v>
      </c>
      <c r="U97" s="10">
        <f t="shared" si="21"/>
        <v>0</v>
      </c>
      <c r="V97" s="10">
        <f t="shared" si="22"/>
        <v>0</v>
      </c>
      <c r="W97" s="10">
        <f t="shared" si="22"/>
        <v>0</v>
      </c>
      <c r="X97" s="10">
        <f t="shared" si="22"/>
        <v>0</v>
      </c>
      <c r="Y97" s="10">
        <f t="shared" si="22"/>
        <v>0</v>
      </c>
      <c r="Z97" s="10">
        <f t="shared" si="22"/>
        <v>0</v>
      </c>
      <c r="AA97" s="10">
        <f t="shared" si="22"/>
        <v>0</v>
      </c>
      <c r="AB97" s="10">
        <f t="shared" si="22"/>
        <v>0</v>
      </c>
      <c r="AC97" s="10">
        <f t="shared" si="22"/>
        <v>0</v>
      </c>
      <c r="AD97" s="10">
        <f t="shared" si="22"/>
        <v>0</v>
      </c>
      <c r="AG97" s="10">
        <f t="shared" si="10"/>
        <v>59.714416320362417</v>
      </c>
      <c r="AH97" s="10">
        <f t="shared" si="11"/>
        <v>0</v>
      </c>
      <c r="AI97" s="10">
        <f t="shared" si="12"/>
        <v>0</v>
      </c>
      <c r="AJ97" s="10">
        <f t="shared" si="13"/>
        <v>0</v>
      </c>
      <c r="AK97" s="10">
        <f t="shared" si="14"/>
        <v>0</v>
      </c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</row>
    <row r="98" spans="3:81" x14ac:dyDescent="0.25">
      <c r="C98" s="2">
        <f t="shared" si="19"/>
        <v>45336</v>
      </c>
      <c r="D98" s="24"/>
      <c r="H98" s="13" t="str">
        <f t="shared" si="2"/>
        <v>59.4</v>
      </c>
      <c r="J98" s="13" t="str">
        <f t="shared" si="3"/>
        <v>30.6</v>
      </c>
      <c r="M98" s="10">
        <f t="shared" si="18"/>
        <v>45</v>
      </c>
      <c r="N98" s="10">
        <f t="shared" si="16"/>
        <v>-13.913512624646092</v>
      </c>
      <c r="O98" s="10">
        <f t="shared" si="6"/>
        <v>30.607571175353915</v>
      </c>
      <c r="P98" s="10">
        <f t="shared" si="17"/>
        <v>59.392428824646089</v>
      </c>
      <c r="R98" s="12">
        <f t="shared" si="8"/>
        <v>2</v>
      </c>
      <c r="S98" s="10">
        <f t="shared" si="15"/>
        <v>0</v>
      </c>
      <c r="T98" s="10">
        <f t="shared" si="21"/>
        <v>59.392428824646089</v>
      </c>
      <c r="U98" s="10">
        <f t="shared" si="21"/>
        <v>0</v>
      </c>
      <c r="V98" s="10">
        <f t="shared" si="22"/>
        <v>0</v>
      </c>
      <c r="W98" s="10">
        <f t="shared" si="22"/>
        <v>0</v>
      </c>
      <c r="X98" s="10">
        <f t="shared" si="22"/>
        <v>0</v>
      </c>
      <c r="Y98" s="10">
        <f t="shared" si="22"/>
        <v>0</v>
      </c>
      <c r="Z98" s="10">
        <f t="shared" si="22"/>
        <v>0</v>
      </c>
      <c r="AA98" s="10">
        <f t="shared" si="22"/>
        <v>0</v>
      </c>
      <c r="AB98" s="10">
        <f t="shared" si="22"/>
        <v>0</v>
      </c>
      <c r="AC98" s="10">
        <f t="shared" si="22"/>
        <v>0</v>
      </c>
      <c r="AD98" s="10">
        <f t="shared" si="22"/>
        <v>0</v>
      </c>
      <c r="AG98" s="10">
        <f t="shared" si="10"/>
        <v>59.392428824646089</v>
      </c>
      <c r="AH98" s="10">
        <f t="shared" si="11"/>
        <v>0</v>
      </c>
      <c r="AI98" s="10">
        <f t="shared" si="12"/>
        <v>0</v>
      </c>
      <c r="AJ98" s="10">
        <f t="shared" si="13"/>
        <v>0</v>
      </c>
      <c r="AK98" s="10">
        <f t="shared" si="14"/>
        <v>0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</row>
    <row r="99" spans="3:81" x14ac:dyDescent="0.25">
      <c r="C99" s="2">
        <f t="shared" si="19"/>
        <v>45337</v>
      </c>
      <c r="D99" s="24"/>
      <c r="H99" s="13" t="str">
        <f t="shared" si="2"/>
        <v>59.1</v>
      </c>
      <c r="J99" s="13" t="str">
        <f t="shared" si="3"/>
        <v>30.9</v>
      </c>
      <c r="M99" s="10">
        <f t="shared" si="18"/>
        <v>46</v>
      </c>
      <c r="N99" s="10">
        <f t="shared" si="16"/>
        <v>-13.587424752897023</v>
      </c>
      <c r="O99" s="10">
        <f t="shared" si="6"/>
        <v>30.933659047102971</v>
      </c>
      <c r="P99" s="10">
        <f t="shared" si="17"/>
        <v>59.066340952897029</v>
      </c>
      <c r="R99" s="12">
        <f t="shared" si="8"/>
        <v>2</v>
      </c>
      <c r="S99" s="10">
        <f t="shared" si="15"/>
        <v>0</v>
      </c>
      <c r="T99" s="10">
        <f t="shared" si="21"/>
        <v>59.066340952897029</v>
      </c>
      <c r="U99" s="10">
        <f t="shared" si="21"/>
        <v>0</v>
      </c>
      <c r="V99" s="10">
        <f t="shared" si="22"/>
        <v>0</v>
      </c>
      <c r="W99" s="10">
        <f t="shared" si="22"/>
        <v>0</v>
      </c>
      <c r="X99" s="10">
        <f t="shared" si="22"/>
        <v>0</v>
      </c>
      <c r="Y99" s="10">
        <f t="shared" si="22"/>
        <v>0</v>
      </c>
      <c r="Z99" s="10">
        <f t="shared" si="22"/>
        <v>0</v>
      </c>
      <c r="AA99" s="10">
        <f t="shared" si="22"/>
        <v>0</v>
      </c>
      <c r="AB99" s="10">
        <f t="shared" si="22"/>
        <v>0</v>
      </c>
      <c r="AC99" s="10">
        <f t="shared" si="22"/>
        <v>0</v>
      </c>
      <c r="AD99" s="10">
        <f t="shared" si="22"/>
        <v>0</v>
      </c>
      <c r="AG99" s="10">
        <f t="shared" si="10"/>
        <v>59.066340952897029</v>
      </c>
      <c r="AH99" s="10">
        <f t="shared" si="11"/>
        <v>0</v>
      </c>
      <c r="AI99" s="10">
        <f t="shared" si="12"/>
        <v>0</v>
      </c>
      <c r="AJ99" s="10">
        <f t="shared" si="13"/>
        <v>0</v>
      </c>
      <c r="AK99" s="10">
        <f t="shared" si="14"/>
        <v>0</v>
      </c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</row>
    <row r="100" spans="3:81" x14ac:dyDescent="0.25">
      <c r="C100" s="2">
        <f t="shared" si="19"/>
        <v>45338</v>
      </c>
      <c r="D100" s="24"/>
      <c r="H100" s="13" t="str">
        <f t="shared" si="2"/>
        <v>58.7</v>
      </c>
      <c r="J100" s="13" t="str">
        <f t="shared" si="3"/>
        <v>31.3</v>
      </c>
      <c r="M100" s="10">
        <f t="shared" si="18"/>
        <v>47</v>
      </c>
      <c r="N100" s="10">
        <f t="shared" si="16"/>
        <v>-13.257332604707727</v>
      </c>
      <c r="O100" s="10">
        <f t="shared" si="6"/>
        <v>31.263751195292279</v>
      </c>
      <c r="P100" s="10">
        <f t="shared" si="17"/>
        <v>58.736248804707721</v>
      </c>
      <c r="R100" s="12">
        <f t="shared" si="8"/>
        <v>2</v>
      </c>
      <c r="S100" s="10">
        <f t="shared" si="15"/>
        <v>0</v>
      </c>
      <c r="T100" s="10">
        <f t="shared" si="21"/>
        <v>58.736248804707721</v>
      </c>
      <c r="U100" s="10">
        <f t="shared" si="21"/>
        <v>0</v>
      </c>
      <c r="V100" s="10">
        <f t="shared" si="22"/>
        <v>0</v>
      </c>
      <c r="W100" s="10">
        <f t="shared" si="22"/>
        <v>0</v>
      </c>
      <c r="X100" s="10">
        <f t="shared" si="22"/>
        <v>0</v>
      </c>
      <c r="Y100" s="10">
        <f t="shared" si="22"/>
        <v>0</v>
      </c>
      <c r="Z100" s="10">
        <f t="shared" si="22"/>
        <v>0</v>
      </c>
      <c r="AA100" s="10">
        <f t="shared" si="22"/>
        <v>0</v>
      </c>
      <c r="AB100" s="10">
        <f t="shared" si="22"/>
        <v>0</v>
      </c>
      <c r="AC100" s="10">
        <f t="shared" si="22"/>
        <v>0</v>
      </c>
      <c r="AD100" s="10">
        <f t="shared" si="22"/>
        <v>0</v>
      </c>
      <c r="AG100" s="10">
        <f t="shared" si="10"/>
        <v>58.736248804707721</v>
      </c>
      <c r="AH100" s="10">
        <f t="shared" si="11"/>
        <v>0</v>
      </c>
      <c r="AI100" s="10">
        <f t="shared" si="12"/>
        <v>0</v>
      </c>
      <c r="AJ100" s="10">
        <f t="shared" si="13"/>
        <v>0</v>
      </c>
      <c r="AK100" s="10">
        <f t="shared" si="14"/>
        <v>0</v>
      </c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</row>
    <row r="101" spans="3:81" x14ac:dyDescent="0.25">
      <c r="C101" s="2">
        <f t="shared" si="19"/>
        <v>45339</v>
      </c>
      <c r="D101" s="24"/>
      <c r="H101" s="13" t="str">
        <f t="shared" si="2"/>
        <v>58.4</v>
      </c>
      <c r="J101" s="13" t="str">
        <f t="shared" si="3"/>
        <v>31.6</v>
      </c>
      <c r="M101" s="10">
        <f t="shared" si="18"/>
        <v>48</v>
      </c>
      <c r="N101" s="10">
        <f t="shared" si="16"/>
        <v>-12.923333459749365</v>
      </c>
      <c r="O101" s="10">
        <f t="shared" si="6"/>
        <v>31.597750340250634</v>
      </c>
      <c r="P101" s="10">
        <f t="shared" si="17"/>
        <v>58.402249659749366</v>
      </c>
      <c r="R101" s="12">
        <f t="shared" si="8"/>
        <v>2</v>
      </c>
      <c r="S101" s="10">
        <f t="shared" si="15"/>
        <v>0</v>
      </c>
      <c r="T101" s="10">
        <f t="shared" si="21"/>
        <v>58.402249659749366</v>
      </c>
      <c r="U101" s="10">
        <f t="shared" si="21"/>
        <v>0</v>
      </c>
      <c r="V101" s="10">
        <f t="shared" si="22"/>
        <v>0</v>
      </c>
      <c r="W101" s="10">
        <f t="shared" si="22"/>
        <v>0</v>
      </c>
      <c r="X101" s="10">
        <f t="shared" si="22"/>
        <v>0</v>
      </c>
      <c r="Y101" s="10">
        <f t="shared" si="22"/>
        <v>0</v>
      </c>
      <c r="Z101" s="10">
        <f t="shared" si="22"/>
        <v>0</v>
      </c>
      <c r="AA101" s="10">
        <f t="shared" si="22"/>
        <v>0</v>
      </c>
      <c r="AB101" s="10">
        <f t="shared" si="22"/>
        <v>0</v>
      </c>
      <c r="AC101" s="10">
        <f t="shared" si="22"/>
        <v>0</v>
      </c>
      <c r="AD101" s="10">
        <f t="shared" si="22"/>
        <v>0</v>
      </c>
      <c r="AG101" s="10">
        <f t="shared" si="10"/>
        <v>58.402249659749366</v>
      </c>
      <c r="AH101" s="10">
        <f t="shared" si="11"/>
        <v>0</v>
      </c>
      <c r="AI101" s="10">
        <f t="shared" si="12"/>
        <v>0</v>
      </c>
      <c r="AJ101" s="10">
        <f t="shared" si="13"/>
        <v>0</v>
      </c>
      <c r="AK101" s="10">
        <f t="shared" si="14"/>
        <v>0</v>
      </c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</row>
    <row r="102" spans="3:81" x14ac:dyDescent="0.25">
      <c r="C102" s="2">
        <f t="shared" si="19"/>
        <v>45340</v>
      </c>
      <c r="D102" s="24"/>
      <c r="H102" s="13" t="str">
        <f t="shared" si="2"/>
        <v>58.1</v>
      </c>
      <c r="J102" s="13" t="str">
        <f t="shared" si="3"/>
        <v>31.9</v>
      </c>
      <c r="M102" s="10">
        <f t="shared" si="18"/>
        <v>49</v>
      </c>
      <c r="N102" s="10">
        <f t="shared" si="16"/>
        <v>-12.585525749103045</v>
      </c>
      <c r="O102" s="10">
        <f t="shared" si="6"/>
        <v>31.935558050896958</v>
      </c>
      <c r="P102" s="10">
        <f t="shared" si="17"/>
        <v>58.064441949103042</v>
      </c>
      <c r="R102" s="12">
        <f t="shared" si="8"/>
        <v>2</v>
      </c>
      <c r="S102" s="10">
        <f t="shared" si="15"/>
        <v>0</v>
      </c>
      <c r="T102" s="10">
        <f t="shared" si="21"/>
        <v>58.064441949103042</v>
      </c>
      <c r="U102" s="10">
        <f t="shared" si="21"/>
        <v>0</v>
      </c>
      <c r="V102" s="10">
        <f t="shared" si="22"/>
        <v>0</v>
      </c>
      <c r="W102" s="10">
        <f t="shared" si="22"/>
        <v>0</v>
      </c>
      <c r="X102" s="10">
        <f t="shared" si="22"/>
        <v>0</v>
      </c>
      <c r="Y102" s="10">
        <f t="shared" si="22"/>
        <v>0</v>
      </c>
      <c r="Z102" s="10">
        <f t="shared" si="22"/>
        <v>0</v>
      </c>
      <c r="AA102" s="10">
        <f t="shared" si="22"/>
        <v>0</v>
      </c>
      <c r="AB102" s="10">
        <f t="shared" si="22"/>
        <v>0</v>
      </c>
      <c r="AC102" s="10">
        <f t="shared" si="22"/>
        <v>0</v>
      </c>
      <c r="AD102" s="10">
        <f t="shared" si="22"/>
        <v>0</v>
      </c>
      <c r="AG102" s="10">
        <f t="shared" si="10"/>
        <v>58.064441949103042</v>
      </c>
      <c r="AH102" s="10">
        <f t="shared" si="11"/>
        <v>0</v>
      </c>
      <c r="AI102" s="10">
        <f t="shared" si="12"/>
        <v>0</v>
      </c>
      <c r="AJ102" s="10">
        <f t="shared" si="13"/>
        <v>0</v>
      </c>
      <c r="AK102" s="10">
        <f t="shared" si="14"/>
        <v>0</v>
      </c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</row>
    <row r="103" spans="3:81" x14ac:dyDescent="0.25">
      <c r="C103" s="2">
        <f t="shared" si="19"/>
        <v>45341</v>
      </c>
      <c r="D103" s="24"/>
      <c r="H103" s="13" t="str">
        <f t="shared" si="2"/>
        <v>57.7</v>
      </c>
      <c r="J103" s="13" t="str">
        <f t="shared" si="3"/>
        <v>32.3</v>
      </c>
      <c r="M103" s="10">
        <f t="shared" si="18"/>
        <v>50</v>
      </c>
      <c r="N103" s="10">
        <f t="shared" si="16"/>
        <v>-12.244009026251542</v>
      </c>
      <c r="O103" s="10">
        <f t="shared" si="6"/>
        <v>32.277074773748467</v>
      </c>
      <c r="P103" s="10">
        <f t="shared" si="17"/>
        <v>57.722925226251533</v>
      </c>
      <c r="R103" s="12">
        <f t="shared" si="8"/>
        <v>2</v>
      </c>
      <c r="S103" s="10">
        <f t="shared" si="15"/>
        <v>0</v>
      </c>
      <c r="T103" s="10">
        <f t="shared" si="21"/>
        <v>57.722925226251533</v>
      </c>
      <c r="U103" s="10">
        <f t="shared" si="21"/>
        <v>0</v>
      </c>
      <c r="V103" s="10">
        <f t="shared" si="22"/>
        <v>0</v>
      </c>
      <c r="W103" s="10">
        <f t="shared" si="22"/>
        <v>0</v>
      </c>
      <c r="X103" s="10">
        <f t="shared" si="22"/>
        <v>0</v>
      </c>
      <c r="Y103" s="10">
        <f t="shared" si="22"/>
        <v>0</v>
      </c>
      <c r="Z103" s="10">
        <f t="shared" si="22"/>
        <v>0</v>
      </c>
      <c r="AA103" s="10">
        <f t="shared" si="22"/>
        <v>0</v>
      </c>
      <c r="AB103" s="10">
        <f t="shared" si="22"/>
        <v>0</v>
      </c>
      <c r="AC103" s="10">
        <f t="shared" si="22"/>
        <v>0</v>
      </c>
      <c r="AD103" s="10">
        <f t="shared" si="22"/>
        <v>0</v>
      </c>
      <c r="AG103" s="10">
        <f t="shared" si="10"/>
        <v>57.722925226251533</v>
      </c>
      <c r="AH103" s="10">
        <f t="shared" si="11"/>
        <v>0</v>
      </c>
      <c r="AI103" s="10">
        <f t="shared" si="12"/>
        <v>0</v>
      </c>
      <c r="AJ103" s="10">
        <f t="shared" si="13"/>
        <v>0</v>
      </c>
      <c r="AK103" s="10">
        <f t="shared" si="14"/>
        <v>0</v>
      </c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</row>
    <row r="104" spans="3:81" x14ac:dyDescent="0.25">
      <c r="C104" s="2">
        <f t="shared" si="19"/>
        <v>45342</v>
      </c>
      <c r="D104" s="24"/>
      <c r="H104" s="13" t="str">
        <f t="shared" si="2"/>
        <v>57.4</v>
      </c>
      <c r="J104" s="13" t="str">
        <f t="shared" si="3"/>
        <v>32.6</v>
      </c>
      <c r="M104" s="10">
        <f t="shared" si="18"/>
        <v>51</v>
      </c>
      <c r="N104" s="10">
        <f t="shared" si="16"/>
        <v>-11.898883937740676</v>
      </c>
      <c r="O104" s="10">
        <f t="shared" si="6"/>
        <v>32.622199862259329</v>
      </c>
      <c r="P104" s="10">
        <f t="shared" si="17"/>
        <v>57.377800137740671</v>
      </c>
      <c r="R104" s="12">
        <f t="shared" si="8"/>
        <v>2</v>
      </c>
      <c r="S104" s="10">
        <f t="shared" si="15"/>
        <v>0</v>
      </c>
      <c r="T104" s="10">
        <f t="shared" si="21"/>
        <v>57.377800137740671</v>
      </c>
      <c r="U104" s="10">
        <f t="shared" si="21"/>
        <v>0</v>
      </c>
      <c r="V104" s="10">
        <f t="shared" si="22"/>
        <v>0</v>
      </c>
      <c r="W104" s="10">
        <f t="shared" si="22"/>
        <v>0</v>
      </c>
      <c r="X104" s="10">
        <f t="shared" si="22"/>
        <v>0</v>
      </c>
      <c r="Y104" s="10">
        <f t="shared" si="22"/>
        <v>0</v>
      </c>
      <c r="Z104" s="10">
        <f t="shared" si="22"/>
        <v>0</v>
      </c>
      <c r="AA104" s="10">
        <f t="shared" si="22"/>
        <v>0</v>
      </c>
      <c r="AB104" s="10">
        <f t="shared" si="22"/>
        <v>0</v>
      </c>
      <c r="AC104" s="10">
        <f t="shared" si="22"/>
        <v>0</v>
      </c>
      <c r="AD104" s="10">
        <f t="shared" si="22"/>
        <v>0</v>
      </c>
      <c r="AG104" s="10">
        <f t="shared" si="10"/>
        <v>57.377800137740671</v>
      </c>
      <c r="AH104" s="10">
        <f t="shared" si="11"/>
        <v>0</v>
      </c>
      <c r="AI104" s="10">
        <f t="shared" si="12"/>
        <v>0</v>
      </c>
      <c r="AJ104" s="10">
        <f t="shared" si="13"/>
        <v>0</v>
      </c>
      <c r="AK104" s="10">
        <f t="shared" si="14"/>
        <v>0</v>
      </c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</row>
    <row r="105" spans="3:81" x14ac:dyDescent="0.25">
      <c r="C105" s="2">
        <f t="shared" si="19"/>
        <v>45343</v>
      </c>
      <c r="D105" s="24"/>
      <c r="H105" s="13" t="str">
        <f t="shared" si="2"/>
        <v>57.0</v>
      </c>
      <c r="J105" s="13" t="str">
        <f t="shared" si="3"/>
        <v>33.0</v>
      </c>
      <c r="M105" s="10">
        <f t="shared" si="18"/>
        <v>52</v>
      </c>
      <c r="N105" s="10">
        <f t="shared" si="16"/>
        <v>-11.550252193518123</v>
      </c>
      <c r="O105" s="10">
        <f t="shared" si="6"/>
        <v>32.97083160648188</v>
      </c>
      <c r="P105" s="10">
        <f t="shared" si="17"/>
        <v>57.02916839351812</v>
      </c>
      <c r="R105" s="12">
        <f t="shared" si="8"/>
        <v>2</v>
      </c>
      <c r="S105" s="10">
        <f t="shared" si="15"/>
        <v>0</v>
      </c>
      <c r="T105" s="10">
        <f t="shared" si="21"/>
        <v>57.02916839351812</v>
      </c>
      <c r="U105" s="10">
        <f t="shared" si="21"/>
        <v>0</v>
      </c>
      <c r="V105" s="10">
        <f t="shared" si="22"/>
        <v>0</v>
      </c>
      <c r="W105" s="10">
        <f t="shared" si="22"/>
        <v>0</v>
      </c>
      <c r="X105" s="10">
        <f t="shared" si="22"/>
        <v>0</v>
      </c>
      <c r="Y105" s="10">
        <f t="shared" si="22"/>
        <v>0</v>
      </c>
      <c r="Z105" s="10">
        <f t="shared" si="22"/>
        <v>0</v>
      </c>
      <c r="AA105" s="10">
        <f t="shared" si="22"/>
        <v>0</v>
      </c>
      <c r="AB105" s="10">
        <f t="shared" si="22"/>
        <v>0</v>
      </c>
      <c r="AC105" s="10">
        <f t="shared" si="22"/>
        <v>0</v>
      </c>
      <c r="AD105" s="10">
        <f t="shared" si="22"/>
        <v>0</v>
      </c>
      <c r="AG105" s="10">
        <f t="shared" si="10"/>
        <v>57.02916839351812</v>
      </c>
      <c r="AH105" s="10">
        <f t="shared" si="11"/>
        <v>0</v>
      </c>
      <c r="AI105" s="10">
        <f t="shared" si="12"/>
        <v>0</v>
      </c>
      <c r="AJ105" s="10">
        <f t="shared" si="13"/>
        <v>0</v>
      </c>
      <c r="AK105" s="10">
        <f t="shared" si="14"/>
        <v>0</v>
      </c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</row>
    <row r="106" spans="3:81" x14ac:dyDescent="0.25">
      <c r="C106" s="2">
        <f t="shared" si="19"/>
        <v>45344</v>
      </c>
      <c r="D106" s="24"/>
      <c r="H106" s="13" t="str">
        <f t="shared" si="2"/>
        <v>56.7</v>
      </c>
      <c r="J106" s="13" t="str">
        <f t="shared" si="3"/>
        <v>33.3</v>
      </c>
      <c r="M106" s="10">
        <f t="shared" si="18"/>
        <v>53</v>
      </c>
      <c r="N106" s="10">
        <f t="shared" si="16"/>
        <v>-11.198216536959103</v>
      </c>
      <c r="O106" s="10">
        <f t="shared" si="6"/>
        <v>33.322867263040898</v>
      </c>
      <c r="P106" s="10">
        <f t="shared" si="17"/>
        <v>56.677132736959102</v>
      </c>
      <c r="R106" s="12">
        <f t="shared" si="8"/>
        <v>2</v>
      </c>
      <c r="S106" s="10">
        <f t="shared" si="15"/>
        <v>0</v>
      </c>
      <c r="T106" s="10">
        <f t="shared" si="21"/>
        <v>56.677132736959102</v>
      </c>
      <c r="U106" s="10">
        <f t="shared" si="21"/>
        <v>0</v>
      </c>
      <c r="V106" s="10">
        <f t="shared" si="22"/>
        <v>0</v>
      </c>
      <c r="W106" s="10">
        <f t="shared" si="22"/>
        <v>0</v>
      </c>
      <c r="X106" s="10">
        <f t="shared" si="22"/>
        <v>0</v>
      </c>
      <c r="Y106" s="10">
        <f t="shared" si="22"/>
        <v>0</v>
      </c>
      <c r="Z106" s="10">
        <f t="shared" si="22"/>
        <v>0</v>
      </c>
      <c r="AA106" s="10">
        <f t="shared" si="22"/>
        <v>0</v>
      </c>
      <c r="AB106" s="10">
        <f t="shared" si="22"/>
        <v>0</v>
      </c>
      <c r="AC106" s="10">
        <f t="shared" si="22"/>
        <v>0</v>
      </c>
      <c r="AD106" s="10">
        <f t="shared" si="22"/>
        <v>0</v>
      </c>
      <c r="AG106" s="10">
        <f t="shared" si="10"/>
        <v>56.677132736959102</v>
      </c>
      <c r="AH106" s="10">
        <f t="shared" si="11"/>
        <v>0</v>
      </c>
      <c r="AI106" s="10">
        <f t="shared" si="12"/>
        <v>0</v>
      </c>
      <c r="AJ106" s="10">
        <f t="shared" si="13"/>
        <v>0</v>
      </c>
      <c r="AK106" s="10">
        <f t="shared" si="14"/>
        <v>0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</row>
    <row r="107" spans="3:81" x14ac:dyDescent="0.25">
      <c r="C107" s="2">
        <f t="shared" si="19"/>
        <v>45345</v>
      </c>
      <c r="D107" s="24"/>
      <c r="H107" s="13" t="str">
        <f t="shared" ref="H107:H170" si="23">FIXED(P107,DecimalPlaces)</f>
        <v>56.3</v>
      </c>
      <c r="J107" s="13" t="str">
        <f t="shared" ref="J107:J170" si="24">FIXED(90-H107,DecimalPlaces)</f>
        <v>33.7</v>
      </c>
      <c r="M107" s="10">
        <f t="shared" si="18"/>
        <v>54</v>
      </c>
      <c r="N107" s="10">
        <f t="shared" si="16"/>
        <v>-10.842880714587432</v>
      </c>
      <c r="O107" s="10">
        <f t="shared" ref="O107:O170" si="25">DEGREES(ASIN(SIN(RADIANS(Latitude))*SIN(RADIANS(N107))+COS(RADIANS(Latitude))*COS(RADIANS(N107))*COS(RADIANS(SolarHourAngle))))</f>
        <v>33.678203085412569</v>
      </c>
      <c r="P107" s="10">
        <f t="shared" si="17"/>
        <v>56.321796914587431</v>
      </c>
      <c r="R107" s="12">
        <f t="shared" ref="R107:R170" si="26">MONTH(C107)</f>
        <v>2</v>
      </c>
      <c r="S107" s="10">
        <f t="shared" si="15"/>
        <v>0</v>
      </c>
      <c r="T107" s="10">
        <f t="shared" si="21"/>
        <v>56.321796914587431</v>
      </c>
      <c r="U107" s="10">
        <f t="shared" si="21"/>
        <v>0</v>
      </c>
      <c r="V107" s="10">
        <f t="shared" si="22"/>
        <v>0</v>
      </c>
      <c r="W107" s="10">
        <f t="shared" si="22"/>
        <v>0</v>
      </c>
      <c r="X107" s="10">
        <f t="shared" si="22"/>
        <v>0</v>
      </c>
      <c r="Y107" s="10">
        <f t="shared" si="22"/>
        <v>0</v>
      </c>
      <c r="Z107" s="10">
        <f t="shared" si="22"/>
        <v>0</v>
      </c>
      <c r="AA107" s="10">
        <f t="shared" si="22"/>
        <v>0</v>
      </c>
      <c r="AB107" s="10">
        <f t="shared" si="22"/>
        <v>0</v>
      </c>
      <c r="AC107" s="10">
        <f t="shared" si="22"/>
        <v>0</v>
      </c>
      <c r="AD107" s="10">
        <f t="shared" si="22"/>
        <v>0</v>
      </c>
      <c r="AG107" s="10">
        <f t="shared" ref="AG107:AG170" si="27">IF(AND($C107&gt;=$C$21,$C107&lt;=$E$21),$P107,0)</f>
        <v>56.321796914587431</v>
      </c>
      <c r="AH107" s="10">
        <f t="shared" ref="AH107:AH170" si="28">IF(AND($C107&gt;=$C$22,$C107&lt;=$E$22),$P107,0)</f>
        <v>0</v>
      </c>
      <c r="AI107" s="10">
        <f t="shared" ref="AI107:AI170" si="29">IF(AND($C107&gt;=$C$23,$C107&lt;=$E$23),$P107,0)</f>
        <v>0</v>
      </c>
      <c r="AJ107" s="10">
        <f t="shared" ref="AJ107:AJ170" si="30">IF(AND($C107&gt;=$C$24,$C107&lt;=$E$24),$P107,0)</f>
        <v>0</v>
      </c>
      <c r="AK107" s="10">
        <f t="shared" ref="AK107:AK170" si="31">IF(AND($C107&gt;=$C$25,$C107&lt;=$E$25),$P107,0)</f>
        <v>0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</row>
    <row r="108" spans="3:81" x14ac:dyDescent="0.25">
      <c r="C108" s="2">
        <f t="shared" si="19"/>
        <v>45346</v>
      </c>
      <c r="D108" s="24"/>
      <c r="H108" s="13" t="str">
        <f t="shared" si="23"/>
        <v>56.0</v>
      </c>
      <c r="J108" s="13" t="str">
        <f t="shared" si="24"/>
        <v>34.0</v>
      </c>
      <c r="M108" s="10">
        <f t="shared" si="18"/>
        <v>55</v>
      </c>
      <c r="N108" s="10">
        <f t="shared" si="16"/>
        <v>-10.484349445500932</v>
      </c>
      <c r="O108" s="10">
        <f t="shared" si="25"/>
        <v>34.036734354499075</v>
      </c>
      <c r="P108" s="10">
        <f t="shared" si="17"/>
        <v>55.963265645500925</v>
      </c>
      <c r="R108" s="12">
        <f t="shared" si="26"/>
        <v>2</v>
      </c>
      <c r="S108" s="10">
        <f t="shared" ref="S108:U171" si="32">IF($R108=S$41,$P108,0)</f>
        <v>0</v>
      </c>
      <c r="T108" s="10">
        <f t="shared" si="21"/>
        <v>55.963265645500925</v>
      </c>
      <c r="U108" s="10">
        <f t="shared" si="21"/>
        <v>0</v>
      </c>
      <c r="V108" s="10">
        <f t="shared" si="22"/>
        <v>0</v>
      </c>
      <c r="W108" s="10">
        <f t="shared" si="22"/>
        <v>0</v>
      </c>
      <c r="X108" s="10">
        <f t="shared" si="22"/>
        <v>0</v>
      </c>
      <c r="Y108" s="10">
        <f t="shared" si="22"/>
        <v>0</v>
      </c>
      <c r="Z108" s="10">
        <f t="shared" si="22"/>
        <v>0</v>
      </c>
      <c r="AA108" s="10">
        <f t="shared" si="22"/>
        <v>0</v>
      </c>
      <c r="AB108" s="10">
        <f t="shared" si="22"/>
        <v>0</v>
      </c>
      <c r="AC108" s="10">
        <f t="shared" si="22"/>
        <v>0</v>
      </c>
      <c r="AD108" s="10">
        <f t="shared" si="22"/>
        <v>0</v>
      </c>
      <c r="AG108" s="10">
        <f t="shared" si="27"/>
        <v>55.963265645500925</v>
      </c>
      <c r="AH108" s="10">
        <f t="shared" si="28"/>
        <v>0</v>
      </c>
      <c r="AI108" s="10">
        <f t="shared" si="29"/>
        <v>0</v>
      </c>
      <c r="AJ108" s="10">
        <f t="shared" si="30"/>
        <v>0</v>
      </c>
      <c r="AK108" s="10">
        <f t="shared" si="31"/>
        <v>0</v>
      </c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</row>
    <row r="109" spans="3:81" x14ac:dyDescent="0.25">
      <c r="C109" s="2">
        <f t="shared" si="19"/>
        <v>45347</v>
      </c>
      <c r="D109" s="24"/>
      <c r="H109" s="13" t="str">
        <f t="shared" si="23"/>
        <v>55.6</v>
      </c>
      <c r="J109" s="13" t="str">
        <f t="shared" si="24"/>
        <v>34.4</v>
      </c>
      <c r="M109" s="10">
        <f t="shared" si="18"/>
        <v>56</v>
      </c>
      <c r="N109" s="10">
        <f t="shared" si="16"/>
        <v>-10.122728390510224</v>
      </c>
      <c r="O109" s="10">
        <f t="shared" si="25"/>
        <v>34.398355409489781</v>
      </c>
      <c r="P109" s="10">
        <f t="shared" si="17"/>
        <v>55.601644590510219</v>
      </c>
      <c r="R109" s="12">
        <f t="shared" si="26"/>
        <v>2</v>
      </c>
      <c r="S109" s="10">
        <f t="shared" si="32"/>
        <v>0</v>
      </c>
      <c r="T109" s="10">
        <f t="shared" si="21"/>
        <v>55.601644590510219</v>
      </c>
      <c r="U109" s="10">
        <f t="shared" si="21"/>
        <v>0</v>
      </c>
      <c r="V109" s="10">
        <f t="shared" si="22"/>
        <v>0</v>
      </c>
      <c r="W109" s="10">
        <f t="shared" si="22"/>
        <v>0</v>
      </c>
      <c r="X109" s="10">
        <f t="shared" si="22"/>
        <v>0</v>
      </c>
      <c r="Y109" s="10">
        <f t="shared" si="22"/>
        <v>0</v>
      </c>
      <c r="Z109" s="10">
        <f t="shared" si="22"/>
        <v>0</v>
      </c>
      <c r="AA109" s="10">
        <f t="shared" si="22"/>
        <v>0</v>
      </c>
      <c r="AB109" s="10">
        <f t="shared" si="22"/>
        <v>0</v>
      </c>
      <c r="AC109" s="10">
        <f t="shared" si="22"/>
        <v>0</v>
      </c>
      <c r="AD109" s="10">
        <f t="shared" si="22"/>
        <v>0</v>
      </c>
      <c r="AG109" s="10">
        <f t="shared" si="27"/>
        <v>55.601644590510219</v>
      </c>
      <c r="AH109" s="10">
        <f t="shared" si="28"/>
        <v>0</v>
      </c>
      <c r="AI109" s="10">
        <f t="shared" si="29"/>
        <v>0</v>
      </c>
      <c r="AJ109" s="10">
        <f t="shared" si="30"/>
        <v>0</v>
      </c>
      <c r="AK109" s="10">
        <f t="shared" si="31"/>
        <v>0</v>
      </c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</row>
    <row r="110" spans="3:81" x14ac:dyDescent="0.25">
      <c r="C110" s="2">
        <f t="shared" si="19"/>
        <v>45348</v>
      </c>
      <c r="D110" s="24"/>
      <c r="H110" s="13" t="str">
        <f t="shared" si="23"/>
        <v>55.2</v>
      </c>
      <c r="J110" s="13" t="str">
        <f t="shared" si="24"/>
        <v>34.8</v>
      </c>
      <c r="M110" s="10">
        <f t="shared" si="18"/>
        <v>57</v>
      </c>
      <c r="N110" s="10">
        <f t="shared" si="16"/>
        <v>-9.7581241210000904</v>
      </c>
      <c r="O110" s="10">
        <f t="shared" si="25"/>
        <v>34.762959678999913</v>
      </c>
      <c r="P110" s="10">
        <f t="shared" si="17"/>
        <v>55.237040321000087</v>
      </c>
      <c r="R110" s="12">
        <f t="shared" si="26"/>
        <v>2</v>
      </c>
      <c r="S110" s="10">
        <f t="shared" si="32"/>
        <v>0</v>
      </c>
      <c r="T110" s="10">
        <f t="shared" si="21"/>
        <v>55.237040321000087</v>
      </c>
      <c r="U110" s="10">
        <f t="shared" si="21"/>
        <v>0</v>
      </c>
      <c r="V110" s="10">
        <f t="shared" si="22"/>
        <v>0</v>
      </c>
      <c r="W110" s="10">
        <f t="shared" si="22"/>
        <v>0</v>
      </c>
      <c r="X110" s="10">
        <f t="shared" si="22"/>
        <v>0</v>
      </c>
      <c r="Y110" s="10">
        <f t="shared" si="22"/>
        <v>0</v>
      </c>
      <c r="Z110" s="10">
        <f t="shared" si="22"/>
        <v>0</v>
      </c>
      <c r="AA110" s="10">
        <f t="shared" si="22"/>
        <v>0</v>
      </c>
      <c r="AB110" s="10">
        <f t="shared" si="22"/>
        <v>0</v>
      </c>
      <c r="AC110" s="10">
        <f t="shared" si="22"/>
        <v>0</v>
      </c>
      <c r="AD110" s="10">
        <f t="shared" si="22"/>
        <v>0</v>
      </c>
      <c r="AG110" s="10">
        <f t="shared" si="27"/>
        <v>55.237040321000087</v>
      </c>
      <c r="AH110" s="10">
        <f t="shared" si="28"/>
        <v>0</v>
      </c>
      <c r="AI110" s="10">
        <f t="shared" si="29"/>
        <v>0</v>
      </c>
      <c r="AJ110" s="10">
        <f t="shared" si="30"/>
        <v>0</v>
      </c>
      <c r="AK110" s="10">
        <f t="shared" si="31"/>
        <v>0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</row>
    <row r="111" spans="3:81" x14ac:dyDescent="0.25">
      <c r="C111" s="2">
        <f t="shared" si="19"/>
        <v>45349</v>
      </c>
      <c r="D111" s="24"/>
      <c r="H111" s="13" t="str">
        <f t="shared" si="23"/>
        <v>54.9</v>
      </c>
      <c r="J111" s="13" t="str">
        <f t="shared" si="24"/>
        <v>35.1</v>
      </c>
      <c r="M111" s="10">
        <f t="shared" si="18"/>
        <v>58</v>
      </c>
      <c r="N111" s="10">
        <f t="shared" si="16"/>
        <v>-9.3906440875221993</v>
      </c>
      <c r="O111" s="10">
        <f t="shared" si="25"/>
        <v>35.130439712477802</v>
      </c>
      <c r="P111" s="10">
        <f t="shared" si="17"/>
        <v>54.869560287522198</v>
      </c>
      <c r="R111" s="12">
        <f t="shared" si="26"/>
        <v>2</v>
      </c>
      <c r="S111" s="10">
        <f t="shared" si="32"/>
        <v>0</v>
      </c>
      <c r="T111" s="10">
        <f t="shared" si="21"/>
        <v>54.869560287522198</v>
      </c>
      <c r="U111" s="10">
        <f t="shared" si="21"/>
        <v>0</v>
      </c>
      <c r="V111" s="10">
        <f t="shared" si="22"/>
        <v>0</v>
      </c>
      <c r="W111" s="10">
        <f t="shared" si="22"/>
        <v>0</v>
      </c>
      <c r="X111" s="10">
        <f t="shared" si="22"/>
        <v>0</v>
      </c>
      <c r="Y111" s="10">
        <f t="shared" si="22"/>
        <v>0</v>
      </c>
      <c r="Z111" s="10">
        <f t="shared" si="22"/>
        <v>0</v>
      </c>
      <c r="AA111" s="10">
        <f t="shared" si="22"/>
        <v>0</v>
      </c>
      <c r="AB111" s="10">
        <f t="shared" si="22"/>
        <v>0</v>
      </c>
      <c r="AC111" s="10">
        <f t="shared" si="22"/>
        <v>0</v>
      </c>
      <c r="AD111" s="10">
        <f t="shared" si="22"/>
        <v>0</v>
      </c>
      <c r="AG111" s="10">
        <f t="shared" si="27"/>
        <v>54.869560287522198</v>
      </c>
      <c r="AH111" s="10">
        <f t="shared" si="28"/>
        <v>0</v>
      </c>
      <c r="AI111" s="10">
        <f t="shared" si="29"/>
        <v>0</v>
      </c>
      <c r="AJ111" s="10">
        <f t="shared" si="30"/>
        <v>0</v>
      </c>
      <c r="AK111" s="10">
        <f t="shared" si="31"/>
        <v>0</v>
      </c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</row>
    <row r="112" spans="3:81" x14ac:dyDescent="0.25">
      <c r="C112" s="2">
        <f t="shared" si="19"/>
        <v>45350</v>
      </c>
      <c r="D112" s="24"/>
      <c r="H112" s="13" t="str">
        <f t="shared" si="23"/>
        <v>54.5</v>
      </c>
      <c r="J112" s="13" t="str">
        <f t="shared" si="24"/>
        <v>35.5</v>
      </c>
      <c r="M112" s="10">
        <f t="shared" si="18"/>
        <v>59</v>
      </c>
      <c r="N112" s="10">
        <f t="shared" si="16"/>
        <v>-9.0203965881291808</v>
      </c>
      <c r="O112" s="10">
        <f t="shared" si="25"/>
        <v>35.500687211870826</v>
      </c>
      <c r="P112" s="10">
        <f t="shared" si="17"/>
        <v>54.499312788129174</v>
      </c>
      <c r="R112" s="12">
        <f t="shared" si="26"/>
        <v>2</v>
      </c>
      <c r="S112" s="10">
        <f t="shared" si="32"/>
        <v>0</v>
      </c>
      <c r="T112" s="10">
        <f t="shared" si="21"/>
        <v>54.499312788129174</v>
      </c>
      <c r="U112" s="10">
        <f t="shared" si="21"/>
        <v>0</v>
      </c>
      <c r="V112" s="10">
        <f t="shared" si="22"/>
        <v>0</v>
      </c>
      <c r="W112" s="10">
        <f t="shared" si="22"/>
        <v>0</v>
      </c>
      <c r="X112" s="10">
        <f t="shared" si="22"/>
        <v>0</v>
      </c>
      <c r="Y112" s="10">
        <f t="shared" si="22"/>
        <v>0</v>
      </c>
      <c r="Z112" s="10">
        <f t="shared" si="22"/>
        <v>0</v>
      </c>
      <c r="AA112" s="10">
        <f t="shared" si="22"/>
        <v>0</v>
      </c>
      <c r="AB112" s="10">
        <f t="shared" si="22"/>
        <v>0</v>
      </c>
      <c r="AC112" s="10">
        <f t="shared" si="22"/>
        <v>0</v>
      </c>
      <c r="AD112" s="10">
        <f t="shared" si="22"/>
        <v>0</v>
      </c>
      <c r="AG112" s="10">
        <f t="shared" si="27"/>
        <v>54.499312788129174</v>
      </c>
      <c r="AH112" s="10">
        <f t="shared" si="28"/>
        <v>0</v>
      </c>
      <c r="AI112" s="10">
        <f t="shared" si="29"/>
        <v>0</v>
      </c>
      <c r="AJ112" s="10">
        <f t="shared" si="30"/>
        <v>0</v>
      </c>
      <c r="AK112" s="10">
        <f t="shared" si="31"/>
        <v>0</v>
      </c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</row>
    <row r="113" spans="3:81" x14ac:dyDescent="0.25">
      <c r="C113" s="2">
        <f t="shared" si="19"/>
        <v>45351</v>
      </c>
      <c r="D113" s="24"/>
      <c r="H113" s="13" t="str">
        <f t="shared" si="23"/>
        <v>54.1</v>
      </c>
      <c r="J113" s="13" t="str">
        <f t="shared" si="24"/>
        <v>35.9</v>
      </c>
      <c r="M113" s="10">
        <f t="shared" si="18"/>
        <v>60</v>
      </c>
      <c r="N113" s="10">
        <f t="shared" si="16"/>
        <v>-8.6474907364585061</v>
      </c>
      <c r="O113" s="10">
        <f t="shared" si="25"/>
        <v>35.873593063541492</v>
      </c>
      <c r="P113" s="10">
        <f t="shared" si="17"/>
        <v>54.126406936458508</v>
      </c>
      <c r="R113" s="12">
        <f t="shared" si="26"/>
        <v>2</v>
      </c>
      <c r="S113" s="10">
        <f t="shared" si="32"/>
        <v>0</v>
      </c>
      <c r="T113" s="10">
        <f t="shared" si="21"/>
        <v>54.126406936458508</v>
      </c>
      <c r="U113" s="10">
        <f t="shared" si="21"/>
        <v>0</v>
      </c>
      <c r="V113" s="10">
        <f t="shared" si="22"/>
        <v>0</v>
      </c>
      <c r="W113" s="10">
        <f t="shared" si="22"/>
        <v>0</v>
      </c>
      <c r="X113" s="10">
        <f t="shared" si="22"/>
        <v>0</v>
      </c>
      <c r="Y113" s="10">
        <f t="shared" si="22"/>
        <v>0</v>
      </c>
      <c r="Z113" s="10">
        <f t="shared" si="22"/>
        <v>0</v>
      </c>
      <c r="AA113" s="10">
        <f t="shared" si="22"/>
        <v>0</v>
      </c>
      <c r="AB113" s="10">
        <f t="shared" si="22"/>
        <v>0</v>
      </c>
      <c r="AC113" s="10">
        <f t="shared" si="22"/>
        <v>0</v>
      </c>
      <c r="AD113" s="10">
        <f t="shared" si="22"/>
        <v>0</v>
      </c>
      <c r="AG113" s="10">
        <f t="shared" si="27"/>
        <v>54.126406936458508</v>
      </c>
      <c r="AH113" s="10">
        <f t="shared" si="28"/>
        <v>0</v>
      </c>
      <c r="AI113" s="10">
        <f t="shared" si="29"/>
        <v>0</v>
      </c>
      <c r="AJ113" s="10">
        <f t="shared" si="30"/>
        <v>0</v>
      </c>
      <c r="AK113" s="10">
        <f t="shared" si="31"/>
        <v>0</v>
      </c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</row>
    <row r="114" spans="3:81" x14ac:dyDescent="0.25">
      <c r="C114" s="2">
        <f t="shared" si="19"/>
        <v>45352</v>
      </c>
      <c r="D114" s="24"/>
      <c r="H114" s="13" t="str">
        <f t="shared" si="23"/>
        <v>53.8</v>
      </c>
      <c r="J114" s="13" t="str">
        <f t="shared" si="24"/>
        <v>36.2</v>
      </c>
      <c r="M114" s="10">
        <f t="shared" si="18"/>
        <v>61</v>
      </c>
      <c r="N114" s="10">
        <f t="shared" si="16"/>
        <v>-8.2720364295762803</v>
      </c>
      <c r="O114" s="10">
        <f t="shared" si="25"/>
        <v>36.249047370423725</v>
      </c>
      <c r="P114" s="10">
        <f t="shared" si="17"/>
        <v>53.750952629576275</v>
      </c>
      <c r="R114" s="12">
        <f t="shared" si="26"/>
        <v>3</v>
      </c>
      <c r="S114" s="10">
        <f t="shared" si="32"/>
        <v>0</v>
      </c>
      <c r="T114" s="10">
        <f t="shared" si="21"/>
        <v>0</v>
      </c>
      <c r="U114" s="10">
        <f t="shared" si="21"/>
        <v>53.750952629576275</v>
      </c>
      <c r="V114" s="10">
        <f t="shared" si="22"/>
        <v>0</v>
      </c>
      <c r="W114" s="10">
        <f t="shared" si="22"/>
        <v>0</v>
      </c>
      <c r="X114" s="10">
        <f t="shared" si="22"/>
        <v>0</v>
      </c>
      <c r="Y114" s="10">
        <f t="shared" si="22"/>
        <v>0</v>
      </c>
      <c r="Z114" s="10">
        <f t="shared" si="22"/>
        <v>0</v>
      </c>
      <c r="AA114" s="10">
        <f t="shared" si="22"/>
        <v>0</v>
      </c>
      <c r="AB114" s="10">
        <f t="shared" si="22"/>
        <v>0</v>
      </c>
      <c r="AC114" s="10">
        <f t="shared" si="22"/>
        <v>0</v>
      </c>
      <c r="AD114" s="10">
        <f t="shared" si="22"/>
        <v>0</v>
      </c>
      <c r="AG114" s="10">
        <f t="shared" si="27"/>
        <v>53.750952629576275</v>
      </c>
      <c r="AH114" s="10">
        <f t="shared" si="28"/>
        <v>0</v>
      </c>
      <c r="AI114" s="10">
        <f t="shared" si="29"/>
        <v>0</v>
      </c>
      <c r="AJ114" s="10">
        <f t="shared" si="30"/>
        <v>0</v>
      </c>
      <c r="AK114" s="10">
        <f t="shared" si="31"/>
        <v>0</v>
      </c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</row>
    <row r="115" spans="3:81" x14ac:dyDescent="0.25">
      <c r="C115" s="2">
        <f t="shared" si="19"/>
        <v>45353</v>
      </c>
      <c r="D115" s="24"/>
      <c r="H115" s="13" t="str">
        <f t="shared" si="23"/>
        <v>53.4</v>
      </c>
      <c r="J115" s="13" t="str">
        <f t="shared" si="24"/>
        <v>36.6</v>
      </c>
      <c r="M115" s="10">
        <f t="shared" si="18"/>
        <v>62</v>
      </c>
      <c r="N115" s="10">
        <f t="shared" si="16"/>
        <v>-7.8941443155900552</v>
      </c>
      <c r="O115" s="10">
        <f t="shared" si="25"/>
        <v>36.626939484409938</v>
      </c>
      <c r="P115" s="10">
        <f t="shared" si="17"/>
        <v>53.373060515590062</v>
      </c>
      <c r="R115" s="12">
        <f t="shared" si="26"/>
        <v>3</v>
      </c>
      <c r="S115" s="10">
        <f t="shared" si="32"/>
        <v>0</v>
      </c>
      <c r="T115" s="10">
        <f t="shared" si="21"/>
        <v>0</v>
      </c>
      <c r="U115" s="10">
        <f t="shared" si="21"/>
        <v>53.373060515590062</v>
      </c>
      <c r="V115" s="10">
        <f t="shared" si="22"/>
        <v>0</v>
      </c>
      <c r="W115" s="10">
        <f t="shared" si="22"/>
        <v>0</v>
      </c>
      <c r="X115" s="10">
        <f t="shared" si="22"/>
        <v>0</v>
      </c>
      <c r="Y115" s="10">
        <f t="shared" si="22"/>
        <v>0</v>
      </c>
      <c r="Z115" s="10">
        <f t="shared" si="22"/>
        <v>0</v>
      </c>
      <c r="AA115" s="10">
        <f t="shared" si="22"/>
        <v>0</v>
      </c>
      <c r="AB115" s="10">
        <f t="shared" si="22"/>
        <v>0</v>
      </c>
      <c r="AC115" s="10">
        <f t="shared" si="22"/>
        <v>0</v>
      </c>
      <c r="AD115" s="10">
        <f t="shared" si="22"/>
        <v>0</v>
      </c>
      <c r="AG115" s="10">
        <f t="shared" si="27"/>
        <v>53.373060515590062</v>
      </c>
      <c r="AH115" s="10">
        <f t="shared" si="28"/>
        <v>0</v>
      </c>
      <c r="AI115" s="10">
        <f t="shared" si="29"/>
        <v>0</v>
      </c>
      <c r="AJ115" s="10">
        <f t="shared" si="30"/>
        <v>0</v>
      </c>
      <c r="AK115" s="10">
        <f t="shared" si="31"/>
        <v>0</v>
      </c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</row>
    <row r="116" spans="3:81" x14ac:dyDescent="0.25">
      <c r="C116" s="2">
        <f t="shared" si="19"/>
        <v>45354</v>
      </c>
      <c r="D116" s="24"/>
      <c r="H116" s="13" t="str">
        <f t="shared" si="23"/>
        <v>53.0</v>
      </c>
      <c r="J116" s="13" t="str">
        <f t="shared" si="24"/>
        <v>37.0</v>
      </c>
      <c r="M116" s="10">
        <f t="shared" si="18"/>
        <v>63</v>
      </c>
      <c r="N116" s="10">
        <f t="shared" si="16"/>
        <v>-7.5139257610403103</v>
      </c>
      <c r="O116" s="10">
        <f t="shared" si="25"/>
        <v>37.007158038959702</v>
      </c>
      <c r="P116" s="10">
        <f t="shared" si="17"/>
        <v>52.992841961040298</v>
      </c>
      <c r="R116" s="12">
        <f t="shared" si="26"/>
        <v>3</v>
      </c>
      <c r="S116" s="10">
        <f t="shared" si="32"/>
        <v>0</v>
      </c>
      <c r="T116" s="10">
        <f t="shared" si="21"/>
        <v>0</v>
      </c>
      <c r="U116" s="10">
        <f t="shared" si="21"/>
        <v>52.992841961040298</v>
      </c>
      <c r="V116" s="10">
        <f t="shared" si="22"/>
        <v>0</v>
      </c>
      <c r="W116" s="10">
        <f t="shared" si="22"/>
        <v>0</v>
      </c>
      <c r="X116" s="10">
        <f t="shared" si="22"/>
        <v>0</v>
      </c>
      <c r="Y116" s="10">
        <f t="shared" si="22"/>
        <v>0</v>
      </c>
      <c r="Z116" s="10">
        <f t="shared" si="22"/>
        <v>0</v>
      </c>
      <c r="AA116" s="10">
        <f t="shared" si="22"/>
        <v>0</v>
      </c>
      <c r="AB116" s="10">
        <f t="shared" si="22"/>
        <v>0</v>
      </c>
      <c r="AC116" s="10">
        <f t="shared" si="22"/>
        <v>0</v>
      </c>
      <c r="AD116" s="10">
        <f t="shared" si="22"/>
        <v>0</v>
      </c>
      <c r="AG116" s="10">
        <f t="shared" si="27"/>
        <v>52.992841961040298</v>
      </c>
      <c r="AH116" s="10">
        <f t="shared" si="28"/>
        <v>0</v>
      </c>
      <c r="AI116" s="10">
        <f t="shared" si="29"/>
        <v>0</v>
      </c>
      <c r="AJ116" s="10">
        <f t="shared" si="30"/>
        <v>0</v>
      </c>
      <c r="AK116" s="10">
        <f t="shared" si="31"/>
        <v>0</v>
      </c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</row>
    <row r="117" spans="3:81" x14ac:dyDescent="0.25">
      <c r="C117" s="2">
        <f t="shared" si="19"/>
        <v>45355</v>
      </c>
      <c r="D117" s="24"/>
      <c r="H117" s="13" t="str">
        <f t="shared" si="23"/>
        <v>52.6</v>
      </c>
      <c r="J117" s="13" t="str">
        <f t="shared" si="24"/>
        <v>37.4</v>
      </c>
      <c r="M117" s="10">
        <f t="shared" si="18"/>
        <v>64</v>
      </c>
      <c r="N117" s="10">
        <f t="shared" si="16"/>
        <v>-7.1314928180803099</v>
      </c>
      <c r="O117" s="10">
        <f t="shared" si="25"/>
        <v>37.389590981919696</v>
      </c>
      <c r="P117" s="10">
        <f t="shared" si="17"/>
        <v>52.610409018080304</v>
      </c>
      <c r="R117" s="12">
        <f t="shared" si="26"/>
        <v>3</v>
      </c>
      <c r="S117" s="10">
        <f t="shared" si="32"/>
        <v>0</v>
      </c>
      <c r="T117" s="10">
        <f t="shared" si="21"/>
        <v>0</v>
      </c>
      <c r="U117" s="10">
        <f t="shared" si="21"/>
        <v>52.610409018080304</v>
      </c>
      <c r="V117" s="10">
        <f t="shared" si="22"/>
        <v>0</v>
      </c>
      <c r="W117" s="10">
        <f t="shared" si="22"/>
        <v>0</v>
      </c>
      <c r="X117" s="10">
        <f t="shared" si="22"/>
        <v>0</v>
      </c>
      <c r="Y117" s="10">
        <f t="shared" si="22"/>
        <v>0</v>
      </c>
      <c r="Z117" s="10">
        <f t="shared" si="22"/>
        <v>0</v>
      </c>
      <c r="AA117" s="10">
        <f t="shared" si="22"/>
        <v>0</v>
      </c>
      <c r="AB117" s="10">
        <f t="shared" si="22"/>
        <v>0</v>
      </c>
      <c r="AC117" s="10">
        <f t="shared" si="22"/>
        <v>0</v>
      </c>
      <c r="AD117" s="10">
        <f t="shared" si="22"/>
        <v>0</v>
      </c>
      <c r="AG117" s="10">
        <f t="shared" si="27"/>
        <v>52.610409018080304</v>
      </c>
      <c r="AH117" s="10">
        <f t="shared" si="28"/>
        <v>0</v>
      </c>
      <c r="AI117" s="10">
        <f t="shared" si="29"/>
        <v>0</v>
      </c>
      <c r="AJ117" s="10">
        <f t="shared" si="30"/>
        <v>0</v>
      </c>
      <c r="AK117" s="10">
        <f t="shared" si="31"/>
        <v>0</v>
      </c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</row>
    <row r="118" spans="3:81" x14ac:dyDescent="0.25">
      <c r="C118" s="2">
        <f t="shared" si="19"/>
        <v>45356</v>
      </c>
      <c r="D118" s="24"/>
      <c r="H118" s="13" t="str">
        <f t="shared" si="23"/>
        <v>52.2</v>
      </c>
      <c r="J118" s="13" t="str">
        <f t="shared" si="24"/>
        <v>37.8</v>
      </c>
      <c r="M118" s="10">
        <f t="shared" si="18"/>
        <v>65</v>
      </c>
      <c r="N118" s="10">
        <f t="shared" ref="N118:N181" si="33">EarthsTilt*SIN(RADIANS(MOD((360/DaysInYear)*(284+M118),360)))</f>
        <v>-6.746958191453615</v>
      </c>
      <c r="O118" s="10">
        <f t="shared" si="25"/>
        <v>37.774125608546392</v>
      </c>
      <c r="P118" s="10">
        <f t="shared" ref="P118:P181" si="34">90-O118</f>
        <v>52.225874391453608</v>
      </c>
      <c r="R118" s="12">
        <f t="shared" si="26"/>
        <v>3</v>
      </c>
      <c r="S118" s="10">
        <f t="shared" si="32"/>
        <v>0</v>
      </c>
      <c r="T118" s="10">
        <f t="shared" si="21"/>
        <v>0</v>
      </c>
      <c r="U118" s="10">
        <f t="shared" si="21"/>
        <v>52.225874391453608</v>
      </c>
      <c r="V118" s="10">
        <f t="shared" si="22"/>
        <v>0</v>
      </c>
      <c r="W118" s="10">
        <f t="shared" si="22"/>
        <v>0</v>
      </c>
      <c r="X118" s="10">
        <f t="shared" si="22"/>
        <v>0</v>
      </c>
      <c r="Y118" s="10">
        <f t="shared" si="22"/>
        <v>0</v>
      </c>
      <c r="Z118" s="10">
        <f t="shared" si="22"/>
        <v>0</v>
      </c>
      <c r="AA118" s="10">
        <f t="shared" si="22"/>
        <v>0</v>
      </c>
      <c r="AB118" s="10">
        <f t="shared" si="22"/>
        <v>0</v>
      </c>
      <c r="AC118" s="10">
        <f t="shared" si="22"/>
        <v>0</v>
      </c>
      <c r="AD118" s="10">
        <f t="shared" si="22"/>
        <v>0</v>
      </c>
      <c r="AG118" s="10">
        <f t="shared" si="27"/>
        <v>52.225874391453608</v>
      </c>
      <c r="AH118" s="10">
        <f t="shared" si="28"/>
        <v>0</v>
      </c>
      <c r="AI118" s="10">
        <f t="shared" si="29"/>
        <v>0</v>
      </c>
      <c r="AJ118" s="10">
        <f t="shared" si="30"/>
        <v>0</v>
      </c>
      <c r="AK118" s="10">
        <f t="shared" si="31"/>
        <v>0</v>
      </c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</row>
    <row r="119" spans="3:81" x14ac:dyDescent="0.25">
      <c r="C119" s="2">
        <f t="shared" si="19"/>
        <v>45357</v>
      </c>
      <c r="D119" s="24"/>
      <c r="H119" s="13" t="str">
        <f t="shared" si="23"/>
        <v>51.8</v>
      </c>
      <c r="J119" s="13" t="str">
        <f t="shared" si="24"/>
        <v>38.2</v>
      </c>
      <c r="M119" s="10">
        <f t="shared" si="18"/>
        <v>66</v>
      </c>
      <c r="N119" s="10">
        <f t="shared" si="33"/>
        <v>-6.3604352052797619</v>
      </c>
      <c r="O119" s="10">
        <f t="shared" si="25"/>
        <v>38.160648594720236</v>
      </c>
      <c r="P119" s="10">
        <f t="shared" si="34"/>
        <v>51.839351405279764</v>
      </c>
      <c r="R119" s="12">
        <f t="shared" si="26"/>
        <v>3</v>
      </c>
      <c r="S119" s="10">
        <f t="shared" si="32"/>
        <v>0</v>
      </c>
      <c r="T119" s="10">
        <f t="shared" si="21"/>
        <v>0</v>
      </c>
      <c r="U119" s="10">
        <f t="shared" si="21"/>
        <v>51.839351405279764</v>
      </c>
      <c r="V119" s="10">
        <f t="shared" si="22"/>
        <v>0</v>
      </c>
      <c r="W119" s="10">
        <f t="shared" si="22"/>
        <v>0</v>
      </c>
      <c r="X119" s="10">
        <f t="shared" si="22"/>
        <v>0</v>
      </c>
      <c r="Y119" s="10">
        <f t="shared" si="22"/>
        <v>0</v>
      </c>
      <c r="Z119" s="10">
        <f t="shared" si="22"/>
        <v>0</v>
      </c>
      <c r="AA119" s="10">
        <f t="shared" si="22"/>
        <v>0</v>
      </c>
      <c r="AB119" s="10">
        <f t="shared" si="22"/>
        <v>0</v>
      </c>
      <c r="AC119" s="10">
        <f t="shared" si="22"/>
        <v>0</v>
      </c>
      <c r="AD119" s="10">
        <f t="shared" si="22"/>
        <v>0</v>
      </c>
      <c r="AG119" s="10">
        <f t="shared" si="27"/>
        <v>51.839351405279764</v>
      </c>
      <c r="AH119" s="10">
        <f t="shared" si="28"/>
        <v>0</v>
      </c>
      <c r="AI119" s="10">
        <f t="shared" si="29"/>
        <v>0</v>
      </c>
      <c r="AJ119" s="10">
        <f t="shared" si="30"/>
        <v>0</v>
      </c>
      <c r="AK119" s="10">
        <f t="shared" si="31"/>
        <v>0</v>
      </c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</row>
    <row r="120" spans="3:81" x14ac:dyDescent="0.25">
      <c r="C120" s="2">
        <f t="shared" ref="C120:C183" si="35">C119+1</f>
        <v>45358</v>
      </c>
      <c r="D120" s="24"/>
      <c r="H120" s="13" t="str">
        <f t="shared" si="23"/>
        <v>51.5</v>
      </c>
      <c r="J120" s="13" t="str">
        <f t="shared" si="24"/>
        <v>38.5</v>
      </c>
      <c r="M120" s="10">
        <f t="shared" ref="M120:M183" si="36">M119+1</f>
        <v>67</v>
      </c>
      <c r="N120" s="10">
        <f t="shared" si="33"/>
        <v>-5.9720377696568185</v>
      </c>
      <c r="O120" s="10">
        <f t="shared" si="25"/>
        <v>38.549046030343177</v>
      </c>
      <c r="P120" s="10">
        <f t="shared" si="34"/>
        <v>51.450953969656823</v>
      </c>
      <c r="R120" s="12">
        <f t="shared" si="26"/>
        <v>3</v>
      </c>
      <c r="S120" s="10">
        <f t="shared" si="32"/>
        <v>0</v>
      </c>
      <c r="T120" s="10">
        <f t="shared" si="21"/>
        <v>0</v>
      </c>
      <c r="U120" s="10">
        <f t="shared" si="21"/>
        <v>51.450953969656823</v>
      </c>
      <c r="V120" s="10">
        <f t="shared" si="22"/>
        <v>0</v>
      </c>
      <c r="W120" s="10">
        <f t="shared" si="22"/>
        <v>0</v>
      </c>
      <c r="X120" s="10">
        <f t="shared" si="22"/>
        <v>0</v>
      </c>
      <c r="Y120" s="10">
        <f t="shared" si="22"/>
        <v>0</v>
      </c>
      <c r="Z120" s="10">
        <f t="shared" si="22"/>
        <v>0</v>
      </c>
      <c r="AA120" s="10">
        <f t="shared" si="22"/>
        <v>0</v>
      </c>
      <c r="AB120" s="10">
        <f t="shared" si="22"/>
        <v>0</v>
      </c>
      <c r="AC120" s="10">
        <f t="shared" si="22"/>
        <v>0</v>
      </c>
      <c r="AD120" s="10">
        <f t="shared" si="22"/>
        <v>0</v>
      </c>
      <c r="AG120" s="10">
        <f t="shared" si="27"/>
        <v>51.450953969656823</v>
      </c>
      <c r="AH120" s="10">
        <f t="shared" si="28"/>
        <v>0</v>
      </c>
      <c r="AI120" s="10">
        <f t="shared" si="29"/>
        <v>0</v>
      </c>
      <c r="AJ120" s="10">
        <f t="shared" si="30"/>
        <v>0</v>
      </c>
      <c r="AK120" s="10">
        <f t="shared" si="31"/>
        <v>0</v>
      </c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</row>
    <row r="121" spans="3:81" x14ac:dyDescent="0.25">
      <c r="C121" s="2">
        <f t="shared" si="35"/>
        <v>45359</v>
      </c>
      <c r="D121" s="24"/>
      <c r="H121" s="13" t="str">
        <f t="shared" si="23"/>
        <v>51.1</v>
      </c>
      <c r="J121" s="13" t="str">
        <f t="shared" si="24"/>
        <v>38.9</v>
      </c>
      <c r="M121" s="10">
        <f t="shared" si="36"/>
        <v>68</v>
      </c>
      <c r="N121" s="10">
        <f t="shared" si="33"/>
        <v>-5.5818803470918246</v>
      </c>
      <c r="O121" s="10">
        <f t="shared" si="25"/>
        <v>38.939203452908181</v>
      </c>
      <c r="P121" s="10">
        <f t="shared" si="34"/>
        <v>51.060796547091819</v>
      </c>
      <c r="R121" s="12">
        <f t="shared" si="26"/>
        <v>3</v>
      </c>
      <c r="S121" s="10">
        <f t="shared" si="32"/>
        <v>0</v>
      </c>
      <c r="T121" s="10">
        <f t="shared" si="21"/>
        <v>0</v>
      </c>
      <c r="U121" s="10">
        <f t="shared" si="21"/>
        <v>51.060796547091819</v>
      </c>
      <c r="V121" s="10">
        <f t="shared" si="22"/>
        <v>0</v>
      </c>
      <c r="W121" s="10">
        <f t="shared" si="22"/>
        <v>0</v>
      </c>
      <c r="X121" s="10">
        <f t="shared" si="22"/>
        <v>0</v>
      </c>
      <c r="Y121" s="10">
        <f t="shared" si="22"/>
        <v>0</v>
      </c>
      <c r="Z121" s="10">
        <f t="shared" si="22"/>
        <v>0</v>
      </c>
      <c r="AA121" s="10">
        <f t="shared" si="22"/>
        <v>0</v>
      </c>
      <c r="AB121" s="10">
        <f t="shared" si="22"/>
        <v>0</v>
      </c>
      <c r="AC121" s="10">
        <f t="shared" si="22"/>
        <v>0</v>
      </c>
      <c r="AD121" s="10">
        <f t="shared" si="22"/>
        <v>0</v>
      </c>
      <c r="AG121" s="10">
        <f t="shared" si="27"/>
        <v>51.060796547091819</v>
      </c>
      <c r="AH121" s="10">
        <f t="shared" si="28"/>
        <v>0</v>
      </c>
      <c r="AI121" s="10">
        <f t="shared" si="29"/>
        <v>0</v>
      </c>
      <c r="AJ121" s="10">
        <f t="shared" si="30"/>
        <v>0</v>
      </c>
      <c r="AK121" s="10">
        <f t="shared" si="31"/>
        <v>0</v>
      </c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</row>
    <row r="122" spans="3:81" x14ac:dyDescent="0.25">
      <c r="C122" s="2">
        <f t="shared" si="35"/>
        <v>45360</v>
      </c>
      <c r="D122" s="24"/>
      <c r="H122" s="13" t="str">
        <f t="shared" si="23"/>
        <v>50.7</v>
      </c>
      <c r="J122" s="13" t="str">
        <f t="shared" si="24"/>
        <v>39.3</v>
      </c>
      <c r="M122" s="10">
        <f t="shared" si="36"/>
        <v>69</v>
      </c>
      <c r="N122" s="10">
        <f t="shared" si="33"/>
        <v>-5.1900779187680524</v>
      </c>
      <c r="O122" s="10">
        <f t="shared" si="25"/>
        <v>39.331005881231953</v>
      </c>
      <c r="P122" s="10">
        <f t="shared" si="34"/>
        <v>50.668994118768047</v>
      </c>
      <c r="R122" s="12">
        <f t="shared" si="26"/>
        <v>3</v>
      </c>
      <c r="S122" s="10">
        <f t="shared" si="32"/>
        <v>0</v>
      </c>
      <c r="T122" s="10">
        <f t="shared" si="21"/>
        <v>0</v>
      </c>
      <c r="U122" s="10">
        <f t="shared" si="21"/>
        <v>50.668994118768047</v>
      </c>
      <c r="V122" s="10">
        <f t="shared" si="22"/>
        <v>0</v>
      </c>
      <c r="W122" s="10">
        <f t="shared" si="22"/>
        <v>0</v>
      </c>
      <c r="X122" s="10">
        <f t="shared" si="22"/>
        <v>0</v>
      </c>
      <c r="Y122" s="10">
        <f t="shared" si="22"/>
        <v>0</v>
      </c>
      <c r="Z122" s="10">
        <f t="shared" si="22"/>
        <v>0</v>
      </c>
      <c r="AA122" s="10">
        <f t="shared" si="22"/>
        <v>0</v>
      </c>
      <c r="AB122" s="10">
        <f t="shared" si="22"/>
        <v>0</v>
      </c>
      <c r="AC122" s="10">
        <f t="shared" si="22"/>
        <v>0</v>
      </c>
      <c r="AD122" s="10">
        <f t="shared" si="22"/>
        <v>0</v>
      </c>
      <c r="AG122" s="10">
        <f t="shared" si="27"/>
        <v>50.668994118768047</v>
      </c>
      <c r="AH122" s="10">
        <f t="shared" si="28"/>
        <v>0</v>
      </c>
      <c r="AI122" s="10">
        <f t="shared" si="29"/>
        <v>0</v>
      </c>
      <c r="AJ122" s="10">
        <f t="shared" si="30"/>
        <v>0</v>
      </c>
      <c r="AK122" s="10">
        <f t="shared" si="31"/>
        <v>0</v>
      </c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</row>
    <row r="123" spans="3:81" x14ac:dyDescent="0.25">
      <c r="C123" s="2">
        <f t="shared" si="35"/>
        <v>45361</v>
      </c>
      <c r="D123" s="24"/>
      <c r="H123" s="13" t="str">
        <f t="shared" si="23"/>
        <v>50.3</v>
      </c>
      <c r="J123" s="13" t="str">
        <f t="shared" si="24"/>
        <v>39.7</v>
      </c>
      <c r="M123" s="10">
        <f t="shared" si="36"/>
        <v>70</v>
      </c>
      <c r="N123" s="10">
        <f t="shared" si="33"/>
        <v>-4.7967459506594015</v>
      </c>
      <c r="O123" s="10">
        <f t="shared" si="25"/>
        <v>39.7243378493406</v>
      </c>
      <c r="P123" s="10">
        <f t="shared" si="34"/>
        <v>50.2756621506594</v>
      </c>
      <c r="R123" s="12">
        <f t="shared" si="26"/>
        <v>3</v>
      </c>
      <c r="S123" s="10">
        <f t="shared" si="32"/>
        <v>0</v>
      </c>
      <c r="T123" s="10">
        <f t="shared" si="21"/>
        <v>0</v>
      </c>
      <c r="U123" s="10">
        <f t="shared" si="21"/>
        <v>50.2756621506594</v>
      </c>
      <c r="V123" s="10">
        <f t="shared" si="22"/>
        <v>0</v>
      </c>
      <c r="W123" s="10">
        <f t="shared" si="22"/>
        <v>0</v>
      </c>
      <c r="X123" s="10">
        <f t="shared" si="22"/>
        <v>0</v>
      </c>
      <c r="Y123" s="10">
        <f t="shared" si="22"/>
        <v>0</v>
      </c>
      <c r="Z123" s="10">
        <f t="shared" si="22"/>
        <v>0</v>
      </c>
      <c r="AA123" s="10">
        <f t="shared" si="22"/>
        <v>0</v>
      </c>
      <c r="AB123" s="10">
        <f t="shared" si="22"/>
        <v>0</v>
      </c>
      <c r="AC123" s="10">
        <f t="shared" si="22"/>
        <v>0</v>
      </c>
      <c r="AD123" s="10">
        <f t="shared" si="22"/>
        <v>0</v>
      </c>
      <c r="AG123" s="10">
        <f t="shared" si="27"/>
        <v>50.2756621506594</v>
      </c>
      <c r="AH123" s="10">
        <f t="shared" si="28"/>
        <v>0</v>
      </c>
      <c r="AI123" s="10">
        <f t="shared" si="29"/>
        <v>0</v>
      </c>
      <c r="AJ123" s="10">
        <f t="shared" si="30"/>
        <v>0</v>
      </c>
      <c r="AK123" s="10">
        <f t="shared" si="31"/>
        <v>0</v>
      </c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</row>
    <row r="124" spans="3:81" x14ac:dyDescent="0.25">
      <c r="C124" s="2">
        <f t="shared" si="35"/>
        <v>45362</v>
      </c>
      <c r="D124" s="24"/>
      <c r="H124" s="13" t="str">
        <f t="shared" si="23"/>
        <v>49.9</v>
      </c>
      <c r="J124" s="13" t="str">
        <f t="shared" si="24"/>
        <v>40.1</v>
      </c>
      <c r="M124" s="10">
        <f t="shared" si="36"/>
        <v>71</v>
      </c>
      <c r="N124" s="10">
        <f t="shared" si="33"/>
        <v>-4.4020003595023258</v>
      </c>
      <c r="O124" s="10">
        <f t="shared" si="25"/>
        <v>40.119083440497675</v>
      </c>
      <c r="P124" s="10">
        <f t="shared" si="34"/>
        <v>49.880916559502325</v>
      </c>
      <c r="R124" s="12">
        <f t="shared" si="26"/>
        <v>3</v>
      </c>
      <c r="S124" s="10">
        <f t="shared" si="32"/>
        <v>0</v>
      </c>
      <c r="T124" s="10">
        <f t="shared" si="21"/>
        <v>0</v>
      </c>
      <c r="U124" s="10">
        <f t="shared" si="21"/>
        <v>49.880916559502325</v>
      </c>
      <c r="V124" s="10">
        <f t="shared" si="22"/>
        <v>0</v>
      </c>
      <c r="W124" s="10">
        <f t="shared" si="22"/>
        <v>0</v>
      </c>
      <c r="X124" s="10">
        <f t="shared" si="22"/>
        <v>0</v>
      </c>
      <c r="Y124" s="10">
        <f t="shared" si="22"/>
        <v>0</v>
      </c>
      <c r="Z124" s="10">
        <f t="shared" ref="V124:AD152" si="37">IF($R124=Z$41,$P124,0)</f>
        <v>0</v>
      </c>
      <c r="AA124" s="10">
        <f t="shared" si="37"/>
        <v>0</v>
      </c>
      <c r="AB124" s="10">
        <f t="shared" si="37"/>
        <v>0</v>
      </c>
      <c r="AC124" s="10">
        <f t="shared" si="37"/>
        <v>0</v>
      </c>
      <c r="AD124" s="10">
        <f t="shared" si="37"/>
        <v>0</v>
      </c>
      <c r="AG124" s="10">
        <f t="shared" si="27"/>
        <v>49.880916559502325</v>
      </c>
      <c r="AH124" s="10">
        <f t="shared" si="28"/>
        <v>0</v>
      </c>
      <c r="AI124" s="10">
        <f t="shared" si="29"/>
        <v>0</v>
      </c>
      <c r="AJ124" s="10">
        <f t="shared" si="30"/>
        <v>0</v>
      </c>
      <c r="AK124" s="10">
        <f t="shared" si="31"/>
        <v>0</v>
      </c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</row>
    <row r="125" spans="3:81" x14ac:dyDescent="0.25">
      <c r="C125" s="2">
        <f t="shared" si="35"/>
        <v>45363</v>
      </c>
      <c r="D125" s="24"/>
      <c r="H125" s="13" t="str">
        <f t="shared" si="23"/>
        <v>49.5</v>
      </c>
      <c r="J125" s="13" t="str">
        <f t="shared" si="24"/>
        <v>40.5</v>
      </c>
      <c r="M125" s="10">
        <f t="shared" si="36"/>
        <v>72</v>
      </c>
      <c r="N125" s="10">
        <f t="shared" si="33"/>
        <v>-4.0059574786343184</v>
      </c>
      <c r="O125" s="10">
        <f t="shared" si="25"/>
        <v>40.515126321365685</v>
      </c>
      <c r="P125" s="10">
        <f t="shared" si="34"/>
        <v>49.484873678634315</v>
      </c>
      <c r="R125" s="12">
        <f t="shared" si="26"/>
        <v>3</v>
      </c>
      <c r="S125" s="10">
        <f t="shared" si="32"/>
        <v>0</v>
      </c>
      <c r="T125" s="10">
        <f t="shared" si="21"/>
        <v>0</v>
      </c>
      <c r="U125" s="10">
        <f t="shared" si="21"/>
        <v>49.484873678634315</v>
      </c>
      <c r="V125" s="10">
        <f t="shared" si="37"/>
        <v>0</v>
      </c>
      <c r="W125" s="10">
        <f t="shared" si="37"/>
        <v>0</v>
      </c>
      <c r="X125" s="10">
        <f t="shared" si="37"/>
        <v>0</v>
      </c>
      <c r="Y125" s="10">
        <f t="shared" si="37"/>
        <v>0</v>
      </c>
      <c r="Z125" s="10">
        <f t="shared" si="37"/>
        <v>0</v>
      </c>
      <c r="AA125" s="10">
        <f t="shared" si="37"/>
        <v>0</v>
      </c>
      <c r="AB125" s="10">
        <f t="shared" si="37"/>
        <v>0</v>
      </c>
      <c r="AC125" s="10">
        <f t="shared" si="37"/>
        <v>0</v>
      </c>
      <c r="AD125" s="10">
        <f t="shared" si="37"/>
        <v>0</v>
      </c>
      <c r="AG125" s="10">
        <f t="shared" si="27"/>
        <v>49.484873678634315</v>
      </c>
      <c r="AH125" s="10">
        <f t="shared" si="28"/>
        <v>0</v>
      </c>
      <c r="AI125" s="10">
        <f t="shared" si="29"/>
        <v>0</v>
      </c>
      <c r="AJ125" s="10">
        <f t="shared" si="30"/>
        <v>0</v>
      </c>
      <c r="AK125" s="10">
        <f t="shared" si="31"/>
        <v>0</v>
      </c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</row>
    <row r="126" spans="3:81" x14ac:dyDescent="0.25">
      <c r="C126" s="2">
        <f t="shared" si="35"/>
        <v>45364</v>
      </c>
      <c r="D126" s="24"/>
      <c r="H126" s="13" t="str">
        <f t="shared" si="23"/>
        <v>49.1</v>
      </c>
      <c r="J126" s="13" t="str">
        <f t="shared" si="24"/>
        <v>40.9</v>
      </c>
      <c r="M126" s="10">
        <f t="shared" si="36"/>
        <v>73</v>
      </c>
      <c r="N126" s="10">
        <f t="shared" si="33"/>
        <v>-3.6087340237102499</v>
      </c>
      <c r="O126" s="10">
        <f t="shared" si="25"/>
        <v>40.912349776289759</v>
      </c>
      <c r="P126" s="10">
        <f t="shared" si="34"/>
        <v>49.087650223710241</v>
      </c>
      <c r="R126" s="12">
        <f t="shared" si="26"/>
        <v>3</v>
      </c>
      <c r="S126" s="10">
        <f t="shared" si="32"/>
        <v>0</v>
      </c>
      <c r="T126" s="10">
        <f t="shared" si="21"/>
        <v>0</v>
      </c>
      <c r="U126" s="10">
        <f t="shared" si="21"/>
        <v>49.087650223710241</v>
      </c>
      <c r="V126" s="10">
        <f t="shared" si="37"/>
        <v>0</v>
      </c>
      <c r="W126" s="10">
        <f t="shared" si="37"/>
        <v>0</v>
      </c>
      <c r="X126" s="10">
        <f t="shared" si="37"/>
        <v>0</v>
      </c>
      <c r="Y126" s="10">
        <f t="shared" si="37"/>
        <v>0</v>
      </c>
      <c r="Z126" s="10">
        <f t="shared" si="37"/>
        <v>0</v>
      </c>
      <c r="AA126" s="10">
        <f t="shared" si="37"/>
        <v>0</v>
      </c>
      <c r="AB126" s="10">
        <f t="shared" si="37"/>
        <v>0</v>
      </c>
      <c r="AC126" s="10">
        <f t="shared" si="37"/>
        <v>0</v>
      </c>
      <c r="AD126" s="10">
        <f t="shared" si="37"/>
        <v>0</v>
      </c>
      <c r="AG126" s="10">
        <f t="shared" si="27"/>
        <v>49.087650223710241</v>
      </c>
      <c r="AH126" s="10">
        <f t="shared" si="28"/>
        <v>0</v>
      </c>
      <c r="AI126" s="10">
        <f t="shared" si="29"/>
        <v>0</v>
      </c>
      <c r="AJ126" s="10">
        <f t="shared" si="30"/>
        <v>0</v>
      </c>
      <c r="AK126" s="10">
        <f t="shared" si="31"/>
        <v>0</v>
      </c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</row>
    <row r="127" spans="3:81" x14ac:dyDescent="0.25">
      <c r="C127" s="2">
        <f t="shared" si="35"/>
        <v>45365</v>
      </c>
      <c r="D127" s="24"/>
      <c r="H127" s="13" t="str">
        <f t="shared" si="23"/>
        <v>48.7</v>
      </c>
      <c r="J127" s="13" t="str">
        <f t="shared" si="24"/>
        <v>41.3</v>
      </c>
      <c r="M127" s="10">
        <f t="shared" si="36"/>
        <v>74</v>
      </c>
      <c r="N127" s="10">
        <f t="shared" si="33"/>
        <v>-3.210447058305498</v>
      </c>
      <c r="O127" s="10">
        <f t="shared" si="25"/>
        <v>41.310636741694502</v>
      </c>
      <c r="P127" s="10">
        <f t="shared" si="34"/>
        <v>48.689363258305498</v>
      </c>
      <c r="R127" s="12">
        <f t="shared" si="26"/>
        <v>3</v>
      </c>
      <c r="S127" s="10">
        <f t="shared" si="32"/>
        <v>0</v>
      </c>
      <c r="T127" s="10">
        <f t="shared" si="21"/>
        <v>0</v>
      </c>
      <c r="U127" s="10">
        <f t="shared" si="21"/>
        <v>48.689363258305498</v>
      </c>
      <c r="V127" s="10">
        <f t="shared" si="37"/>
        <v>0</v>
      </c>
      <c r="W127" s="10">
        <f t="shared" si="37"/>
        <v>0</v>
      </c>
      <c r="X127" s="10">
        <f t="shared" si="37"/>
        <v>0</v>
      </c>
      <c r="Y127" s="10">
        <f t="shared" si="37"/>
        <v>0</v>
      </c>
      <c r="Z127" s="10">
        <f t="shared" si="37"/>
        <v>0</v>
      </c>
      <c r="AA127" s="10">
        <f t="shared" si="37"/>
        <v>0</v>
      </c>
      <c r="AB127" s="10">
        <f t="shared" si="37"/>
        <v>0</v>
      </c>
      <c r="AC127" s="10">
        <f t="shared" si="37"/>
        <v>0</v>
      </c>
      <c r="AD127" s="10">
        <f t="shared" si="37"/>
        <v>0</v>
      </c>
      <c r="AG127" s="10">
        <f t="shared" si="27"/>
        <v>48.689363258305498</v>
      </c>
      <c r="AH127" s="10">
        <f t="shared" si="28"/>
        <v>0</v>
      </c>
      <c r="AI127" s="10">
        <f t="shared" si="29"/>
        <v>0</v>
      </c>
      <c r="AJ127" s="10">
        <f t="shared" si="30"/>
        <v>0</v>
      </c>
      <c r="AK127" s="10">
        <f t="shared" si="31"/>
        <v>0</v>
      </c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</row>
    <row r="128" spans="3:81" x14ac:dyDescent="0.25">
      <c r="C128" s="2">
        <f t="shared" si="35"/>
        <v>45366</v>
      </c>
      <c r="D128" s="24"/>
      <c r="H128" s="13" t="str">
        <f t="shared" si="23"/>
        <v>48.3</v>
      </c>
      <c r="J128" s="13" t="str">
        <f t="shared" si="24"/>
        <v>41.7</v>
      </c>
      <c r="M128" s="10">
        <f t="shared" si="36"/>
        <v>75</v>
      </c>
      <c r="N128" s="10">
        <f t="shared" si="33"/>
        <v>-2.811213959416885</v>
      </c>
      <c r="O128" s="10">
        <f t="shared" si="25"/>
        <v>41.709869840583117</v>
      </c>
      <c r="P128" s="10">
        <f t="shared" si="34"/>
        <v>48.290130159416883</v>
      </c>
      <c r="R128" s="12">
        <f t="shared" si="26"/>
        <v>3</v>
      </c>
      <c r="S128" s="10">
        <f t="shared" si="32"/>
        <v>0</v>
      </c>
      <c r="T128" s="10">
        <f t="shared" si="21"/>
        <v>0</v>
      </c>
      <c r="U128" s="10">
        <f t="shared" si="21"/>
        <v>48.290130159416883</v>
      </c>
      <c r="V128" s="10">
        <f t="shared" si="37"/>
        <v>0</v>
      </c>
      <c r="W128" s="10">
        <f t="shared" si="37"/>
        <v>0</v>
      </c>
      <c r="X128" s="10">
        <f t="shared" si="37"/>
        <v>0</v>
      </c>
      <c r="Y128" s="10">
        <f t="shared" si="37"/>
        <v>0</v>
      </c>
      <c r="Z128" s="10">
        <f t="shared" si="37"/>
        <v>0</v>
      </c>
      <c r="AA128" s="10">
        <f t="shared" si="37"/>
        <v>0</v>
      </c>
      <c r="AB128" s="10">
        <f t="shared" si="37"/>
        <v>0</v>
      </c>
      <c r="AC128" s="10">
        <f t="shared" si="37"/>
        <v>0</v>
      </c>
      <c r="AD128" s="10">
        <f t="shared" si="37"/>
        <v>0</v>
      </c>
      <c r="AG128" s="10">
        <f t="shared" si="27"/>
        <v>48.290130159416883</v>
      </c>
      <c r="AH128" s="10">
        <f t="shared" si="28"/>
        <v>0</v>
      </c>
      <c r="AI128" s="10">
        <f t="shared" si="29"/>
        <v>0</v>
      </c>
      <c r="AJ128" s="10">
        <f t="shared" si="30"/>
        <v>0</v>
      </c>
      <c r="AK128" s="10">
        <f t="shared" si="31"/>
        <v>0</v>
      </c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</row>
    <row r="129" spans="3:81" x14ac:dyDescent="0.25">
      <c r="C129" s="2">
        <f t="shared" si="35"/>
        <v>45367</v>
      </c>
      <c r="D129" s="24"/>
      <c r="H129" s="13" t="str">
        <f t="shared" si="23"/>
        <v>47.9</v>
      </c>
      <c r="J129" s="13" t="str">
        <f t="shared" si="24"/>
        <v>42.1</v>
      </c>
      <c r="M129" s="10">
        <f t="shared" si="36"/>
        <v>76</v>
      </c>
      <c r="N129" s="10">
        <f t="shared" si="33"/>
        <v>-2.4111523828711108</v>
      </c>
      <c r="O129" s="10">
        <f t="shared" si="25"/>
        <v>42.109931417128898</v>
      </c>
      <c r="P129" s="10">
        <f t="shared" si="34"/>
        <v>47.890068582871102</v>
      </c>
      <c r="R129" s="12">
        <f t="shared" si="26"/>
        <v>3</v>
      </c>
      <c r="S129" s="10">
        <f t="shared" si="32"/>
        <v>0</v>
      </c>
      <c r="T129" s="10">
        <f t="shared" si="21"/>
        <v>0</v>
      </c>
      <c r="U129" s="10">
        <f t="shared" si="21"/>
        <v>47.890068582871102</v>
      </c>
      <c r="V129" s="10">
        <f t="shared" si="37"/>
        <v>0</v>
      </c>
      <c r="W129" s="10">
        <f t="shared" si="37"/>
        <v>0</v>
      </c>
      <c r="X129" s="10">
        <f t="shared" si="37"/>
        <v>0</v>
      </c>
      <c r="Y129" s="10">
        <f t="shared" si="37"/>
        <v>0</v>
      </c>
      <c r="Z129" s="10">
        <f t="shared" si="37"/>
        <v>0</v>
      </c>
      <c r="AA129" s="10">
        <f t="shared" si="37"/>
        <v>0</v>
      </c>
      <c r="AB129" s="10">
        <f t="shared" si="37"/>
        <v>0</v>
      </c>
      <c r="AC129" s="10">
        <f t="shared" si="37"/>
        <v>0</v>
      </c>
      <c r="AD129" s="10">
        <f t="shared" si="37"/>
        <v>0</v>
      </c>
      <c r="AG129" s="10">
        <f t="shared" si="27"/>
        <v>47.890068582871102</v>
      </c>
      <c r="AH129" s="10">
        <f t="shared" si="28"/>
        <v>0</v>
      </c>
      <c r="AI129" s="10">
        <f t="shared" si="29"/>
        <v>0</v>
      </c>
      <c r="AJ129" s="10">
        <f t="shared" si="30"/>
        <v>0</v>
      </c>
      <c r="AK129" s="10">
        <f t="shared" si="31"/>
        <v>0</v>
      </c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</row>
    <row r="130" spans="3:81" x14ac:dyDescent="0.25">
      <c r="C130" s="2">
        <f t="shared" si="35"/>
        <v>45368</v>
      </c>
      <c r="D130" s="24"/>
      <c r="H130" s="13" t="str">
        <f t="shared" si="23"/>
        <v>47.5</v>
      </c>
      <c r="J130" s="13" t="str">
        <f t="shared" si="24"/>
        <v>42.5</v>
      </c>
      <c r="M130" s="10">
        <f t="shared" si="36"/>
        <v>77</v>
      </c>
      <c r="N130" s="10">
        <f t="shared" si="33"/>
        <v>-2.0103802286510448</v>
      </c>
      <c r="O130" s="10">
        <f t="shared" si="25"/>
        <v>42.510703571348955</v>
      </c>
      <c r="P130" s="10">
        <f t="shared" si="34"/>
        <v>47.489296428651045</v>
      </c>
      <c r="R130" s="12">
        <f t="shared" si="26"/>
        <v>3</v>
      </c>
      <c r="S130" s="10">
        <f t="shared" si="32"/>
        <v>0</v>
      </c>
      <c r="T130" s="10">
        <f t="shared" si="21"/>
        <v>0</v>
      </c>
      <c r="U130" s="10">
        <f t="shared" si="21"/>
        <v>47.489296428651045</v>
      </c>
      <c r="V130" s="10">
        <f t="shared" si="37"/>
        <v>0</v>
      </c>
      <c r="W130" s="10">
        <f t="shared" si="37"/>
        <v>0</v>
      </c>
      <c r="X130" s="10">
        <f t="shared" si="37"/>
        <v>0</v>
      </c>
      <c r="Y130" s="10">
        <f t="shared" si="37"/>
        <v>0</v>
      </c>
      <c r="Z130" s="10">
        <f t="shared" si="37"/>
        <v>0</v>
      </c>
      <c r="AA130" s="10">
        <f t="shared" si="37"/>
        <v>0</v>
      </c>
      <c r="AB130" s="10">
        <f t="shared" si="37"/>
        <v>0</v>
      </c>
      <c r="AC130" s="10">
        <f t="shared" si="37"/>
        <v>0</v>
      </c>
      <c r="AD130" s="10">
        <f t="shared" si="37"/>
        <v>0</v>
      </c>
      <c r="AG130" s="10">
        <f t="shared" si="27"/>
        <v>47.489296428651045</v>
      </c>
      <c r="AH130" s="10">
        <f t="shared" si="28"/>
        <v>0</v>
      </c>
      <c r="AI130" s="10">
        <f t="shared" si="29"/>
        <v>0</v>
      </c>
      <c r="AJ130" s="10">
        <f t="shared" si="30"/>
        <v>0</v>
      </c>
      <c r="AK130" s="10">
        <f t="shared" si="31"/>
        <v>0</v>
      </c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</row>
    <row r="131" spans="3:81" x14ac:dyDescent="0.25">
      <c r="C131" s="2">
        <f t="shared" si="35"/>
        <v>45369</v>
      </c>
      <c r="D131" s="24"/>
      <c r="H131" s="13" t="str">
        <f t="shared" si="23"/>
        <v>47.1</v>
      </c>
      <c r="J131" s="13" t="str">
        <f t="shared" si="24"/>
        <v>42.9</v>
      </c>
      <c r="M131" s="10">
        <f t="shared" si="36"/>
        <v>78</v>
      </c>
      <c r="N131" s="10">
        <f t="shared" si="33"/>
        <v>-1.6090156061500374</v>
      </c>
      <c r="O131" s="10">
        <f t="shared" si="25"/>
        <v>42.912068193849969</v>
      </c>
      <c r="P131" s="10">
        <f t="shared" si="34"/>
        <v>47.087931806150031</v>
      </c>
      <c r="R131" s="12">
        <f t="shared" si="26"/>
        <v>3</v>
      </c>
      <c r="S131" s="10">
        <f t="shared" si="32"/>
        <v>0</v>
      </c>
      <c r="T131" s="10">
        <f t="shared" si="21"/>
        <v>0</v>
      </c>
      <c r="U131" s="10">
        <f t="shared" si="21"/>
        <v>47.087931806150031</v>
      </c>
      <c r="V131" s="10">
        <f t="shared" si="37"/>
        <v>0</v>
      </c>
      <c r="W131" s="10">
        <f t="shared" si="37"/>
        <v>0</v>
      </c>
      <c r="X131" s="10">
        <f t="shared" si="37"/>
        <v>0</v>
      </c>
      <c r="Y131" s="10">
        <f t="shared" si="37"/>
        <v>0</v>
      </c>
      <c r="Z131" s="10">
        <f t="shared" si="37"/>
        <v>0</v>
      </c>
      <c r="AA131" s="10">
        <f t="shared" si="37"/>
        <v>0</v>
      </c>
      <c r="AB131" s="10">
        <f t="shared" si="37"/>
        <v>0</v>
      </c>
      <c r="AC131" s="10">
        <f t="shared" si="37"/>
        <v>0</v>
      </c>
      <c r="AD131" s="10">
        <f t="shared" si="37"/>
        <v>0</v>
      </c>
      <c r="AG131" s="10">
        <f t="shared" si="27"/>
        <v>47.087931806150031</v>
      </c>
      <c r="AH131" s="10">
        <f t="shared" si="28"/>
        <v>0</v>
      </c>
      <c r="AI131" s="10">
        <f t="shared" si="29"/>
        <v>0</v>
      </c>
      <c r="AJ131" s="10">
        <f t="shared" si="30"/>
        <v>0</v>
      </c>
      <c r="AK131" s="10">
        <f t="shared" si="31"/>
        <v>0</v>
      </c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</row>
    <row r="132" spans="3:81" x14ac:dyDescent="0.25">
      <c r="C132" s="2">
        <f t="shared" si="35"/>
        <v>45370</v>
      </c>
      <c r="D132" s="24"/>
      <c r="H132" s="13" t="str">
        <f t="shared" si="23"/>
        <v>46.7</v>
      </c>
      <c r="J132" s="13" t="str">
        <f t="shared" si="24"/>
        <v>43.3</v>
      </c>
      <c r="M132" s="10">
        <f t="shared" si="36"/>
        <v>79</v>
      </c>
      <c r="N132" s="10">
        <f t="shared" si="33"/>
        <v>-1.2071767993646443</v>
      </c>
      <c r="O132" s="10">
        <f t="shared" si="25"/>
        <v>43.313907000635361</v>
      </c>
      <c r="P132" s="10">
        <f t="shared" si="34"/>
        <v>46.686092999364639</v>
      </c>
      <c r="R132" s="12">
        <f t="shared" si="26"/>
        <v>3</v>
      </c>
      <c r="S132" s="10">
        <f t="shared" si="32"/>
        <v>0</v>
      </c>
      <c r="T132" s="10">
        <f t="shared" si="32"/>
        <v>0</v>
      </c>
      <c r="U132" s="10">
        <f t="shared" si="32"/>
        <v>46.686092999364639</v>
      </c>
      <c r="V132" s="10">
        <f t="shared" si="37"/>
        <v>0</v>
      </c>
      <c r="W132" s="10">
        <f t="shared" si="37"/>
        <v>0</v>
      </c>
      <c r="X132" s="10">
        <f t="shared" si="37"/>
        <v>0</v>
      </c>
      <c r="Y132" s="10">
        <f t="shared" si="37"/>
        <v>0</v>
      </c>
      <c r="Z132" s="10">
        <f t="shared" si="37"/>
        <v>0</v>
      </c>
      <c r="AA132" s="10">
        <f t="shared" si="37"/>
        <v>0</v>
      </c>
      <c r="AB132" s="10">
        <f t="shared" si="37"/>
        <v>0</v>
      </c>
      <c r="AC132" s="10">
        <f t="shared" si="37"/>
        <v>0</v>
      </c>
      <c r="AD132" s="10">
        <f t="shared" si="37"/>
        <v>0</v>
      </c>
      <c r="AG132" s="10">
        <f t="shared" si="27"/>
        <v>46.686092999364639</v>
      </c>
      <c r="AH132" s="10">
        <f t="shared" si="28"/>
        <v>0</v>
      </c>
      <c r="AI132" s="10">
        <f t="shared" si="29"/>
        <v>0</v>
      </c>
      <c r="AJ132" s="10">
        <f t="shared" si="30"/>
        <v>0</v>
      </c>
      <c r="AK132" s="10">
        <f t="shared" si="31"/>
        <v>0</v>
      </c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</row>
    <row r="133" spans="3:81" x14ac:dyDescent="0.25">
      <c r="C133" s="2">
        <f t="shared" si="35"/>
        <v>45371</v>
      </c>
      <c r="D133" s="24"/>
      <c r="H133" s="13" t="str">
        <f t="shared" si="23"/>
        <v>46.3</v>
      </c>
      <c r="J133" s="13" t="str">
        <f t="shared" si="24"/>
        <v>43.7</v>
      </c>
      <c r="M133" s="10">
        <f t="shared" si="36"/>
        <v>80</v>
      </c>
      <c r="N133" s="10">
        <f t="shared" si="33"/>
        <v>-0.80498223203555996</v>
      </c>
      <c r="O133" s="10">
        <f t="shared" si="25"/>
        <v>43.716101567964451</v>
      </c>
      <c r="P133" s="10">
        <f t="shared" si="34"/>
        <v>46.283898432035549</v>
      </c>
      <c r="R133" s="12">
        <f t="shared" si="26"/>
        <v>3</v>
      </c>
      <c r="S133" s="10">
        <f t="shared" si="32"/>
        <v>0</v>
      </c>
      <c r="T133" s="10">
        <f t="shared" si="32"/>
        <v>0</v>
      </c>
      <c r="U133" s="10">
        <f t="shared" si="32"/>
        <v>46.283898432035549</v>
      </c>
      <c r="V133" s="10">
        <f t="shared" si="37"/>
        <v>0</v>
      </c>
      <c r="W133" s="10">
        <f t="shared" si="37"/>
        <v>0</v>
      </c>
      <c r="X133" s="10">
        <f t="shared" si="37"/>
        <v>0</v>
      </c>
      <c r="Y133" s="10">
        <f t="shared" si="37"/>
        <v>0</v>
      </c>
      <c r="Z133" s="10">
        <f t="shared" si="37"/>
        <v>0</v>
      </c>
      <c r="AA133" s="10">
        <f t="shared" si="37"/>
        <v>0</v>
      </c>
      <c r="AB133" s="10">
        <f t="shared" si="37"/>
        <v>0</v>
      </c>
      <c r="AC133" s="10">
        <f t="shared" si="37"/>
        <v>0</v>
      </c>
      <c r="AD133" s="10">
        <f t="shared" si="37"/>
        <v>0</v>
      </c>
      <c r="AG133" s="10">
        <f t="shared" si="27"/>
        <v>0</v>
      </c>
      <c r="AH133" s="10">
        <f t="shared" si="28"/>
        <v>46.283898432035549</v>
      </c>
      <c r="AI133" s="10">
        <f t="shared" si="29"/>
        <v>0</v>
      </c>
      <c r="AJ133" s="10">
        <f t="shared" si="30"/>
        <v>0</v>
      </c>
      <c r="AK133" s="10">
        <f t="shared" si="31"/>
        <v>0</v>
      </c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</row>
    <row r="134" spans="3:81" x14ac:dyDescent="0.25">
      <c r="C134" s="2">
        <f t="shared" si="35"/>
        <v>45372</v>
      </c>
      <c r="D134" s="24"/>
      <c r="H134" s="13" t="str">
        <f t="shared" si="23"/>
        <v>45.9</v>
      </c>
      <c r="J134" s="13" t="str">
        <f t="shared" si="24"/>
        <v>44.1</v>
      </c>
      <c r="M134" s="10">
        <f t="shared" si="36"/>
        <v>81</v>
      </c>
      <c r="N134" s="10">
        <f t="shared" si="33"/>
        <v>-0.40255043274789065</v>
      </c>
      <c r="O134" s="10">
        <f t="shared" si="25"/>
        <v>44.118533367252112</v>
      </c>
      <c r="P134" s="10">
        <f t="shared" si="34"/>
        <v>45.881466632747888</v>
      </c>
      <c r="R134" s="12">
        <f t="shared" si="26"/>
        <v>3</v>
      </c>
      <c r="S134" s="10">
        <f t="shared" si="32"/>
        <v>0</v>
      </c>
      <c r="T134" s="10">
        <f t="shared" si="32"/>
        <v>0</v>
      </c>
      <c r="U134" s="10">
        <f t="shared" si="32"/>
        <v>45.881466632747888</v>
      </c>
      <c r="V134" s="10">
        <f t="shared" si="37"/>
        <v>0</v>
      </c>
      <c r="W134" s="10">
        <f t="shared" si="37"/>
        <v>0</v>
      </c>
      <c r="X134" s="10">
        <f t="shared" si="37"/>
        <v>0</v>
      </c>
      <c r="Y134" s="10">
        <f t="shared" si="37"/>
        <v>0</v>
      </c>
      <c r="Z134" s="10">
        <f t="shared" si="37"/>
        <v>0</v>
      </c>
      <c r="AA134" s="10">
        <f t="shared" si="37"/>
        <v>0</v>
      </c>
      <c r="AB134" s="10">
        <f t="shared" si="37"/>
        <v>0</v>
      </c>
      <c r="AC134" s="10">
        <f t="shared" si="37"/>
        <v>0</v>
      </c>
      <c r="AD134" s="10">
        <f t="shared" si="37"/>
        <v>0</v>
      </c>
      <c r="AG134" s="10">
        <f t="shared" si="27"/>
        <v>0</v>
      </c>
      <c r="AH134" s="10">
        <f t="shared" si="28"/>
        <v>45.881466632747888</v>
      </c>
      <c r="AI134" s="10">
        <f t="shared" si="29"/>
        <v>0</v>
      </c>
      <c r="AJ134" s="10">
        <f t="shared" si="30"/>
        <v>0</v>
      </c>
      <c r="AK134" s="10">
        <f t="shared" si="31"/>
        <v>0</v>
      </c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</row>
    <row r="135" spans="3:81" x14ac:dyDescent="0.25">
      <c r="C135" s="2">
        <f t="shared" si="35"/>
        <v>45373</v>
      </c>
      <c r="D135" s="24"/>
      <c r="H135" s="13" t="str">
        <f t="shared" si="23"/>
        <v>45.5</v>
      </c>
      <c r="J135" s="13" t="str">
        <f t="shared" si="24"/>
        <v>44.5</v>
      </c>
      <c r="M135" s="10">
        <f t="shared" si="36"/>
        <v>82</v>
      </c>
      <c r="N135" s="10">
        <f t="shared" si="33"/>
        <v>0</v>
      </c>
      <c r="O135" s="10">
        <f t="shared" si="25"/>
        <v>44.521083799999992</v>
      </c>
      <c r="P135" s="10">
        <f t="shared" si="34"/>
        <v>45.478916200000008</v>
      </c>
      <c r="R135" s="12">
        <f t="shared" si="26"/>
        <v>3</v>
      </c>
      <c r="S135" s="10">
        <f t="shared" si="32"/>
        <v>0</v>
      </c>
      <c r="T135" s="10">
        <f t="shared" si="32"/>
        <v>0</v>
      </c>
      <c r="U135" s="10">
        <f t="shared" si="32"/>
        <v>45.478916200000008</v>
      </c>
      <c r="V135" s="10">
        <f t="shared" si="37"/>
        <v>0</v>
      </c>
      <c r="W135" s="10">
        <f t="shared" si="37"/>
        <v>0</v>
      </c>
      <c r="X135" s="10">
        <f t="shared" si="37"/>
        <v>0</v>
      </c>
      <c r="Y135" s="10">
        <f t="shared" si="37"/>
        <v>0</v>
      </c>
      <c r="Z135" s="10">
        <f t="shared" si="37"/>
        <v>0</v>
      </c>
      <c r="AA135" s="10">
        <f t="shared" si="37"/>
        <v>0</v>
      </c>
      <c r="AB135" s="10">
        <f t="shared" si="37"/>
        <v>0</v>
      </c>
      <c r="AC135" s="10">
        <f t="shared" si="37"/>
        <v>0</v>
      </c>
      <c r="AD135" s="10">
        <f t="shared" si="37"/>
        <v>0</v>
      </c>
      <c r="AG135" s="10">
        <f t="shared" si="27"/>
        <v>0</v>
      </c>
      <c r="AH135" s="10">
        <f t="shared" si="28"/>
        <v>45.478916200000008</v>
      </c>
      <c r="AI135" s="10">
        <f t="shared" si="29"/>
        <v>0</v>
      </c>
      <c r="AJ135" s="10">
        <f t="shared" si="30"/>
        <v>0</v>
      </c>
      <c r="AK135" s="10">
        <f t="shared" si="31"/>
        <v>0</v>
      </c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</row>
    <row r="136" spans="3:81" x14ac:dyDescent="0.25">
      <c r="C136" s="2">
        <f t="shared" si="35"/>
        <v>45374</v>
      </c>
      <c r="D136" s="24"/>
      <c r="H136" s="13" t="str">
        <f t="shared" si="23"/>
        <v>45.1</v>
      </c>
      <c r="J136" s="13" t="str">
        <f t="shared" si="24"/>
        <v>44.9</v>
      </c>
      <c r="M136" s="10">
        <f t="shared" si="36"/>
        <v>83</v>
      </c>
      <c r="N136" s="10">
        <f t="shared" si="33"/>
        <v>0.40255043274787405</v>
      </c>
      <c r="O136" s="10">
        <f t="shared" si="25"/>
        <v>44.923634232747872</v>
      </c>
      <c r="P136" s="10">
        <f t="shared" si="34"/>
        <v>45.076365767252128</v>
      </c>
      <c r="R136" s="12">
        <f t="shared" si="26"/>
        <v>3</v>
      </c>
      <c r="S136" s="10">
        <f t="shared" si="32"/>
        <v>0</v>
      </c>
      <c r="T136" s="10">
        <f t="shared" si="32"/>
        <v>0</v>
      </c>
      <c r="U136" s="10">
        <f t="shared" si="32"/>
        <v>45.076365767252128</v>
      </c>
      <c r="V136" s="10">
        <f t="shared" si="37"/>
        <v>0</v>
      </c>
      <c r="W136" s="10">
        <f t="shared" si="37"/>
        <v>0</v>
      </c>
      <c r="X136" s="10">
        <f t="shared" si="37"/>
        <v>0</v>
      </c>
      <c r="Y136" s="10">
        <f t="shared" si="37"/>
        <v>0</v>
      </c>
      <c r="Z136" s="10">
        <f t="shared" si="37"/>
        <v>0</v>
      </c>
      <c r="AA136" s="10">
        <f t="shared" si="37"/>
        <v>0</v>
      </c>
      <c r="AB136" s="10">
        <f t="shared" si="37"/>
        <v>0</v>
      </c>
      <c r="AC136" s="10">
        <f t="shared" si="37"/>
        <v>0</v>
      </c>
      <c r="AD136" s="10">
        <f t="shared" si="37"/>
        <v>0</v>
      </c>
      <c r="AG136" s="10">
        <f t="shared" si="27"/>
        <v>0</v>
      </c>
      <c r="AH136" s="10">
        <f t="shared" si="28"/>
        <v>45.076365767252128</v>
      </c>
      <c r="AI136" s="10">
        <f t="shared" si="29"/>
        <v>0</v>
      </c>
      <c r="AJ136" s="10">
        <f t="shared" si="30"/>
        <v>0</v>
      </c>
      <c r="AK136" s="10">
        <f t="shared" si="31"/>
        <v>0</v>
      </c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</row>
    <row r="137" spans="3:81" x14ac:dyDescent="0.25">
      <c r="C137" s="2">
        <f t="shared" si="35"/>
        <v>45375</v>
      </c>
      <c r="D137" s="24"/>
      <c r="H137" s="13" t="str">
        <f t="shared" si="23"/>
        <v>44.7</v>
      </c>
      <c r="J137" s="13" t="str">
        <f t="shared" si="24"/>
        <v>45.3</v>
      </c>
      <c r="M137" s="10">
        <f t="shared" si="36"/>
        <v>84</v>
      </c>
      <c r="N137" s="10">
        <f t="shared" si="33"/>
        <v>0.80498223203555574</v>
      </c>
      <c r="O137" s="10">
        <f t="shared" si="25"/>
        <v>45.32606603203557</v>
      </c>
      <c r="P137" s="10">
        <f t="shared" si="34"/>
        <v>44.67393396796443</v>
      </c>
      <c r="R137" s="12">
        <f t="shared" si="26"/>
        <v>3</v>
      </c>
      <c r="S137" s="10">
        <f t="shared" si="32"/>
        <v>0</v>
      </c>
      <c r="T137" s="10">
        <f t="shared" si="32"/>
        <v>0</v>
      </c>
      <c r="U137" s="10">
        <f t="shared" si="32"/>
        <v>44.67393396796443</v>
      </c>
      <c r="V137" s="10">
        <f t="shared" si="37"/>
        <v>0</v>
      </c>
      <c r="W137" s="10">
        <f t="shared" si="37"/>
        <v>0</v>
      </c>
      <c r="X137" s="10">
        <f t="shared" si="37"/>
        <v>0</v>
      </c>
      <c r="Y137" s="10">
        <f t="shared" si="37"/>
        <v>0</v>
      </c>
      <c r="Z137" s="10">
        <f t="shared" si="37"/>
        <v>0</v>
      </c>
      <c r="AA137" s="10">
        <f t="shared" si="37"/>
        <v>0</v>
      </c>
      <c r="AB137" s="10">
        <f t="shared" si="37"/>
        <v>0</v>
      </c>
      <c r="AC137" s="10">
        <f t="shared" si="37"/>
        <v>0</v>
      </c>
      <c r="AD137" s="10">
        <f t="shared" si="37"/>
        <v>0</v>
      </c>
      <c r="AG137" s="10">
        <f t="shared" si="27"/>
        <v>0</v>
      </c>
      <c r="AH137" s="10">
        <f t="shared" si="28"/>
        <v>44.67393396796443</v>
      </c>
      <c r="AI137" s="10">
        <f t="shared" si="29"/>
        <v>0</v>
      </c>
      <c r="AJ137" s="10">
        <f t="shared" si="30"/>
        <v>0</v>
      </c>
      <c r="AK137" s="10">
        <f t="shared" si="31"/>
        <v>0</v>
      </c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</row>
    <row r="138" spans="3:81" x14ac:dyDescent="0.25">
      <c r="C138" s="2">
        <f t="shared" si="35"/>
        <v>45376</v>
      </c>
      <c r="D138" s="24"/>
      <c r="H138" s="13" t="str">
        <f t="shared" si="23"/>
        <v>44.3</v>
      </c>
      <c r="J138" s="13" t="str">
        <f t="shared" si="24"/>
        <v>45.7</v>
      </c>
      <c r="M138" s="10">
        <f t="shared" si="36"/>
        <v>85</v>
      </c>
      <c r="N138" s="10">
        <f t="shared" si="33"/>
        <v>1.2071767993646314</v>
      </c>
      <c r="O138" s="10">
        <f t="shared" si="25"/>
        <v>45.728260599364631</v>
      </c>
      <c r="P138" s="10">
        <f t="shared" si="34"/>
        <v>44.271739400635369</v>
      </c>
      <c r="R138" s="12">
        <f t="shared" si="26"/>
        <v>3</v>
      </c>
      <c r="S138" s="10">
        <f t="shared" si="32"/>
        <v>0</v>
      </c>
      <c r="T138" s="10">
        <f t="shared" si="32"/>
        <v>0</v>
      </c>
      <c r="U138" s="10">
        <f t="shared" si="32"/>
        <v>44.271739400635369</v>
      </c>
      <c r="V138" s="10">
        <f t="shared" si="37"/>
        <v>0</v>
      </c>
      <c r="W138" s="10">
        <f t="shared" si="37"/>
        <v>0</v>
      </c>
      <c r="X138" s="10">
        <f t="shared" si="37"/>
        <v>0</v>
      </c>
      <c r="Y138" s="10">
        <f t="shared" si="37"/>
        <v>0</v>
      </c>
      <c r="Z138" s="10">
        <f t="shared" si="37"/>
        <v>0</v>
      </c>
      <c r="AA138" s="10">
        <f t="shared" si="37"/>
        <v>0</v>
      </c>
      <c r="AB138" s="10">
        <f t="shared" si="37"/>
        <v>0</v>
      </c>
      <c r="AC138" s="10">
        <f t="shared" si="37"/>
        <v>0</v>
      </c>
      <c r="AD138" s="10">
        <f t="shared" si="37"/>
        <v>0</v>
      </c>
      <c r="AG138" s="10">
        <f t="shared" si="27"/>
        <v>0</v>
      </c>
      <c r="AH138" s="10">
        <f t="shared" si="28"/>
        <v>44.271739400635369</v>
      </c>
      <c r="AI138" s="10">
        <f t="shared" si="29"/>
        <v>0</v>
      </c>
      <c r="AJ138" s="10">
        <f t="shared" si="30"/>
        <v>0</v>
      </c>
      <c r="AK138" s="10">
        <f t="shared" si="31"/>
        <v>0</v>
      </c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</row>
    <row r="139" spans="3:81" x14ac:dyDescent="0.25">
      <c r="C139" s="2">
        <f t="shared" si="35"/>
        <v>45377</v>
      </c>
      <c r="D139" s="24"/>
      <c r="H139" s="13" t="str">
        <f t="shared" si="23"/>
        <v>43.9</v>
      </c>
      <c r="J139" s="13" t="str">
        <f t="shared" si="24"/>
        <v>46.1</v>
      </c>
      <c r="M139" s="10">
        <f t="shared" si="36"/>
        <v>86</v>
      </c>
      <c r="N139" s="10">
        <f t="shared" si="33"/>
        <v>1.6090156061500347</v>
      </c>
      <c r="O139" s="10">
        <f t="shared" si="25"/>
        <v>46.130099406150038</v>
      </c>
      <c r="P139" s="10">
        <f t="shared" si="34"/>
        <v>43.869900593849962</v>
      </c>
      <c r="R139" s="12">
        <f t="shared" si="26"/>
        <v>3</v>
      </c>
      <c r="S139" s="10">
        <f t="shared" si="32"/>
        <v>0</v>
      </c>
      <c r="T139" s="10">
        <f t="shared" si="32"/>
        <v>0</v>
      </c>
      <c r="U139" s="10">
        <f t="shared" si="32"/>
        <v>43.869900593849962</v>
      </c>
      <c r="V139" s="10">
        <f t="shared" si="37"/>
        <v>0</v>
      </c>
      <c r="W139" s="10">
        <f t="shared" si="37"/>
        <v>0</v>
      </c>
      <c r="X139" s="10">
        <f t="shared" si="37"/>
        <v>0</v>
      </c>
      <c r="Y139" s="10">
        <f t="shared" si="37"/>
        <v>0</v>
      </c>
      <c r="Z139" s="10">
        <f t="shared" si="37"/>
        <v>0</v>
      </c>
      <c r="AA139" s="10">
        <f t="shared" si="37"/>
        <v>0</v>
      </c>
      <c r="AB139" s="10">
        <f t="shared" si="37"/>
        <v>0</v>
      </c>
      <c r="AC139" s="10">
        <f t="shared" si="37"/>
        <v>0</v>
      </c>
      <c r="AD139" s="10">
        <f t="shared" si="37"/>
        <v>0</v>
      </c>
      <c r="AG139" s="10">
        <f t="shared" si="27"/>
        <v>0</v>
      </c>
      <c r="AH139" s="10">
        <f t="shared" si="28"/>
        <v>43.869900593849962</v>
      </c>
      <c r="AI139" s="10">
        <f t="shared" si="29"/>
        <v>0</v>
      </c>
      <c r="AJ139" s="10">
        <f t="shared" si="30"/>
        <v>0</v>
      </c>
      <c r="AK139" s="10">
        <f t="shared" si="31"/>
        <v>0</v>
      </c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</row>
    <row r="140" spans="3:81" x14ac:dyDescent="0.25">
      <c r="C140" s="2">
        <f t="shared" si="35"/>
        <v>45378</v>
      </c>
      <c r="D140" s="24"/>
      <c r="H140" s="13" t="str">
        <f t="shared" si="23"/>
        <v>43.5</v>
      </c>
      <c r="J140" s="13" t="str">
        <f t="shared" si="24"/>
        <v>46.5</v>
      </c>
      <c r="M140" s="10">
        <f t="shared" si="36"/>
        <v>87</v>
      </c>
      <c r="N140" s="10">
        <f t="shared" si="33"/>
        <v>2.0103802286510333</v>
      </c>
      <c r="O140" s="10">
        <f t="shared" si="25"/>
        <v>46.53146402865103</v>
      </c>
      <c r="P140" s="10">
        <f t="shared" si="34"/>
        <v>43.46853597134897</v>
      </c>
      <c r="R140" s="12">
        <f t="shared" si="26"/>
        <v>3</v>
      </c>
      <c r="S140" s="10">
        <f t="shared" si="32"/>
        <v>0</v>
      </c>
      <c r="T140" s="10">
        <f t="shared" si="32"/>
        <v>0</v>
      </c>
      <c r="U140" s="10">
        <f t="shared" si="32"/>
        <v>43.46853597134897</v>
      </c>
      <c r="V140" s="10">
        <f t="shared" si="37"/>
        <v>0</v>
      </c>
      <c r="W140" s="10">
        <f t="shared" si="37"/>
        <v>0</v>
      </c>
      <c r="X140" s="10">
        <f t="shared" si="37"/>
        <v>0</v>
      </c>
      <c r="Y140" s="10">
        <f t="shared" si="37"/>
        <v>0</v>
      </c>
      <c r="Z140" s="10">
        <f t="shared" si="37"/>
        <v>0</v>
      </c>
      <c r="AA140" s="10">
        <f t="shared" si="37"/>
        <v>0</v>
      </c>
      <c r="AB140" s="10">
        <f t="shared" si="37"/>
        <v>0</v>
      </c>
      <c r="AC140" s="10">
        <f t="shared" si="37"/>
        <v>0</v>
      </c>
      <c r="AD140" s="10">
        <f t="shared" si="37"/>
        <v>0</v>
      </c>
      <c r="AG140" s="10">
        <f t="shared" si="27"/>
        <v>0</v>
      </c>
      <c r="AH140" s="10">
        <f t="shared" si="28"/>
        <v>43.46853597134897</v>
      </c>
      <c r="AI140" s="10">
        <f t="shared" si="29"/>
        <v>0</v>
      </c>
      <c r="AJ140" s="10">
        <f t="shared" si="30"/>
        <v>0</v>
      </c>
      <c r="AK140" s="10">
        <f t="shared" si="31"/>
        <v>0</v>
      </c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</row>
    <row r="141" spans="3:81" x14ac:dyDescent="0.25">
      <c r="C141" s="2">
        <f t="shared" si="35"/>
        <v>45379</v>
      </c>
      <c r="D141" s="24"/>
      <c r="H141" s="13" t="str">
        <f t="shared" si="23"/>
        <v>43.1</v>
      </c>
      <c r="J141" s="13" t="str">
        <f t="shared" si="24"/>
        <v>46.9</v>
      </c>
      <c r="M141" s="10">
        <f t="shared" si="36"/>
        <v>88</v>
      </c>
      <c r="N141" s="10">
        <f t="shared" si="33"/>
        <v>2.411152382871089</v>
      </c>
      <c r="O141" s="10">
        <f t="shared" si="25"/>
        <v>46.932236182871101</v>
      </c>
      <c r="P141" s="10">
        <f t="shared" si="34"/>
        <v>43.067763817128899</v>
      </c>
      <c r="R141" s="12">
        <f t="shared" si="26"/>
        <v>3</v>
      </c>
      <c r="S141" s="10">
        <f t="shared" si="32"/>
        <v>0</v>
      </c>
      <c r="T141" s="10">
        <f t="shared" si="32"/>
        <v>0</v>
      </c>
      <c r="U141" s="10">
        <f t="shared" si="32"/>
        <v>43.067763817128899</v>
      </c>
      <c r="V141" s="10">
        <f t="shared" si="37"/>
        <v>0</v>
      </c>
      <c r="W141" s="10">
        <f t="shared" si="37"/>
        <v>0</v>
      </c>
      <c r="X141" s="10">
        <f t="shared" si="37"/>
        <v>0</v>
      </c>
      <c r="Y141" s="10">
        <f t="shared" si="37"/>
        <v>0</v>
      </c>
      <c r="Z141" s="10">
        <f t="shared" si="37"/>
        <v>0</v>
      </c>
      <c r="AA141" s="10">
        <f t="shared" si="37"/>
        <v>0</v>
      </c>
      <c r="AB141" s="10">
        <f t="shared" si="37"/>
        <v>0</v>
      </c>
      <c r="AC141" s="10">
        <f t="shared" si="37"/>
        <v>0</v>
      </c>
      <c r="AD141" s="10">
        <f t="shared" si="37"/>
        <v>0</v>
      </c>
      <c r="AG141" s="10">
        <f t="shared" si="27"/>
        <v>0</v>
      </c>
      <c r="AH141" s="10">
        <f t="shared" si="28"/>
        <v>43.067763817128899</v>
      </c>
      <c r="AI141" s="10">
        <f t="shared" si="29"/>
        <v>0</v>
      </c>
      <c r="AJ141" s="10">
        <f t="shared" si="30"/>
        <v>0</v>
      </c>
      <c r="AK141" s="10">
        <f t="shared" si="31"/>
        <v>0</v>
      </c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</row>
    <row r="142" spans="3:81" x14ac:dyDescent="0.25">
      <c r="C142" s="2">
        <f t="shared" si="35"/>
        <v>45380</v>
      </c>
      <c r="D142" s="24"/>
      <c r="H142" s="13" t="str">
        <f t="shared" si="23"/>
        <v>42.7</v>
      </c>
      <c r="J142" s="13" t="str">
        <f t="shared" si="24"/>
        <v>47.3</v>
      </c>
      <c r="M142" s="10">
        <f t="shared" si="36"/>
        <v>89</v>
      </c>
      <c r="N142" s="10">
        <f t="shared" si="33"/>
        <v>2.8112139594168752</v>
      </c>
      <c r="O142" s="10">
        <f t="shared" si="25"/>
        <v>47.332297759416875</v>
      </c>
      <c r="P142" s="10">
        <f t="shared" si="34"/>
        <v>42.667702240583125</v>
      </c>
      <c r="R142" s="12">
        <f t="shared" si="26"/>
        <v>3</v>
      </c>
      <c r="S142" s="10">
        <f t="shared" si="32"/>
        <v>0</v>
      </c>
      <c r="T142" s="10">
        <f t="shared" si="32"/>
        <v>0</v>
      </c>
      <c r="U142" s="10">
        <f t="shared" si="32"/>
        <v>42.667702240583125</v>
      </c>
      <c r="V142" s="10">
        <f t="shared" si="37"/>
        <v>0</v>
      </c>
      <c r="W142" s="10">
        <f t="shared" si="37"/>
        <v>0</v>
      </c>
      <c r="X142" s="10">
        <f t="shared" si="37"/>
        <v>0</v>
      </c>
      <c r="Y142" s="10">
        <f t="shared" si="37"/>
        <v>0</v>
      </c>
      <c r="Z142" s="10">
        <f t="shared" si="37"/>
        <v>0</v>
      </c>
      <c r="AA142" s="10">
        <f t="shared" si="37"/>
        <v>0</v>
      </c>
      <c r="AB142" s="10">
        <f t="shared" si="37"/>
        <v>0</v>
      </c>
      <c r="AC142" s="10">
        <f t="shared" si="37"/>
        <v>0</v>
      </c>
      <c r="AD142" s="10">
        <f t="shared" si="37"/>
        <v>0</v>
      </c>
      <c r="AG142" s="10">
        <f t="shared" si="27"/>
        <v>0</v>
      </c>
      <c r="AH142" s="10">
        <f t="shared" si="28"/>
        <v>42.667702240583125</v>
      </c>
      <c r="AI142" s="10">
        <f t="shared" si="29"/>
        <v>0</v>
      </c>
      <c r="AJ142" s="10">
        <f t="shared" si="30"/>
        <v>0</v>
      </c>
      <c r="AK142" s="10">
        <f t="shared" si="31"/>
        <v>0</v>
      </c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</row>
    <row r="143" spans="3:81" x14ac:dyDescent="0.25">
      <c r="C143" s="2">
        <f t="shared" si="35"/>
        <v>45381</v>
      </c>
      <c r="D143" s="24"/>
      <c r="H143" s="13" t="str">
        <f t="shared" si="23"/>
        <v>42.3</v>
      </c>
      <c r="J143" s="13" t="str">
        <f t="shared" si="24"/>
        <v>47.7</v>
      </c>
      <c r="M143" s="10">
        <f t="shared" si="36"/>
        <v>90</v>
      </c>
      <c r="N143" s="10">
        <f t="shared" si="33"/>
        <v>3.2104470583055007</v>
      </c>
      <c r="O143" s="10">
        <f t="shared" si="25"/>
        <v>47.731530858305497</v>
      </c>
      <c r="P143" s="10">
        <f t="shared" si="34"/>
        <v>42.268469141694503</v>
      </c>
      <c r="R143" s="12">
        <f t="shared" si="26"/>
        <v>3</v>
      </c>
      <c r="S143" s="10">
        <f t="shared" si="32"/>
        <v>0</v>
      </c>
      <c r="T143" s="10">
        <f t="shared" si="32"/>
        <v>0</v>
      </c>
      <c r="U143" s="10">
        <f t="shared" si="32"/>
        <v>42.268469141694503</v>
      </c>
      <c r="V143" s="10">
        <f t="shared" si="37"/>
        <v>0</v>
      </c>
      <c r="W143" s="10">
        <f t="shared" si="37"/>
        <v>0</v>
      </c>
      <c r="X143" s="10">
        <f t="shared" si="37"/>
        <v>0</v>
      </c>
      <c r="Y143" s="10">
        <f t="shared" si="37"/>
        <v>0</v>
      </c>
      <c r="Z143" s="10">
        <f t="shared" si="37"/>
        <v>0</v>
      </c>
      <c r="AA143" s="10">
        <f t="shared" si="37"/>
        <v>0</v>
      </c>
      <c r="AB143" s="10">
        <f t="shared" si="37"/>
        <v>0</v>
      </c>
      <c r="AC143" s="10">
        <f t="shared" si="37"/>
        <v>0</v>
      </c>
      <c r="AD143" s="10">
        <f t="shared" si="37"/>
        <v>0</v>
      </c>
      <c r="AG143" s="10">
        <f t="shared" si="27"/>
        <v>0</v>
      </c>
      <c r="AH143" s="10">
        <f t="shared" si="28"/>
        <v>42.268469141694503</v>
      </c>
      <c r="AI143" s="10">
        <f t="shared" si="29"/>
        <v>0</v>
      </c>
      <c r="AJ143" s="10">
        <f t="shared" si="30"/>
        <v>0</v>
      </c>
      <c r="AK143" s="10">
        <f t="shared" si="31"/>
        <v>0</v>
      </c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</row>
    <row r="144" spans="3:81" x14ac:dyDescent="0.25">
      <c r="C144" s="2">
        <f t="shared" si="35"/>
        <v>45382</v>
      </c>
      <c r="D144" s="24"/>
      <c r="H144" s="13" t="str">
        <f t="shared" si="23"/>
        <v>41.9</v>
      </c>
      <c r="J144" s="13" t="str">
        <f t="shared" si="24"/>
        <v>48.1</v>
      </c>
      <c r="M144" s="10">
        <f t="shared" si="36"/>
        <v>91</v>
      </c>
      <c r="N144" s="10">
        <f t="shared" si="33"/>
        <v>3.6087340237102414</v>
      </c>
      <c r="O144" s="10">
        <f t="shared" si="25"/>
        <v>48.129817823710255</v>
      </c>
      <c r="P144" s="10">
        <f t="shared" si="34"/>
        <v>41.870182176289745</v>
      </c>
      <c r="R144" s="12">
        <f t="shared" si="26"/>
        <v>3</v>
      </c>
      <c r="S144" s="10">
        <f t="shared" si="32"/>
        <v>0</v>
      </c>
      <c r="T144" s="10">
        <f t="shared" si="32"/>
        <v>0</v>
      </c>
      <c r="U144" s="10">
        <f t="shared" si="32"/>
        <v>41.870182176289745</v>
      </c>
      <c r="V144" s="10">
        <f t="shared" si="37"/>
        <v>0</v>
      </c>
      <c r="W144" s="10">
        <f t="shared" si="37"/>
        <v>0</v>
      </c>
      <c r="X144" s="10">
        <f t="shared" si="37"/>
        <v>0</v>
      </c>
      <c r="Y144" s="10">
        <f t="shared" si="37"/>
        <v>0</v>
      </c>
      <c r="Z144" s="10">
        <f t="shared" si="37"/>
        <v>0</v>
      </c>
      <c r="AA144" s="10">
        <f t="shared" si="37"/>
        <v>0</v>
      </c>
      <c r="AB144" s="10">
        <f t="shared" si="37"/>
        <v>0</v>
      </c>
      <c r="AC144" s="10">
        <f t="shared" si="37"/>
        <v>0</v>
      </c>
      <c r="AD144" s="10">
        <f t="shared" si="37"/>
        <v>0</v>
      </c>
      <c r="AG144" s="10">
        <f t="shared" si="27"/>
        <v>0</v>
      </c>
      <c r="AH144" s="10">
        <f t="shared" si="28"/>
        <v>41.870182176289745</v>
      </c>
      <c r="AI144" s="10">
        <f t="shared" si="29"/>
        <v>0</v>
      </c>
      <c r="AJ144" s="10">
        <f t="shared" si="30"/>
        <v>0</v>
      </c>
      <c r="AK144" s="10">
        <f t="shared" si="31"/>
        <v>0</v>
      </c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</row>
    <row r="145" spans="3:81" x14ac:dyDescent="0.25">
      <c r="C145" s="2">
        <f t="shared" si="35"/>
        <v>45383</v>
      </c>
      <c r="D145" s="24"/>
      <c r="H145" s="13" t="str">
        <f t="shared" si="23"/>
        <v>41.5</v>
      </c>
      <c r="J145" s="13" t="str">
        <f t="shared" si="24"/>
        <v>48.5</v>
      </c>
      <c r="M145" s="10">
        <f t="shared" si="36"/>
        <v>92</v>
      </c>
      <c r="N145" s="10">
        <f t="shared" si="33"/>
        <v>4.0059574786343228</v>
      </c>
      <c r="O145" s="10">
        <f t="shared" si="25"/>
        <v>48.527041278634321</v>
      </c>
      <c r="P145" s="10">
        <f t="shared" si="34"/>
        <v>41.472958721365679</v>
      </c>
      <c r="R145" s="12">
        <f t="shared" si="26"/>
        <v>4</v>
      </c>
      <c r="S145" s="10">
        <f t="shared" si="32"/>
        <v>0</v>
      </c>
      <c r="T145" s="10">
        <f t="shared" si="32"/>
        <v>0</v>
      </c>
      <c r="U145" s="10">
        <f t="shared" si="32"/>
        <v>0</v>
      </c>
      <c r="V145" s="10">
        <f t="shared" si="37"/>
        <v>41.472958721365679</v>
      </c>
      <c r="W145" s="10">
        <f t="shared" si="37"/>
        <v>0</v>
      </c>
      <c r="X145" s="10">
        <f t="shared" si="37"/>
        <v>0</v>
      </c>
      <c r="Y145" s="10">
        <f t="shared" si="37"/>
        <v>0</v>
      </c>
      <c r="Z145" s="10">
        <f t="shared" si="37"/>
        <v>0</v>
      </c>
      <c r="AA145" s="10">
        <f t="shared" si="37"/>
        <v>0</v>
      </c>
      <c r="AB145" s="10">
        <f t="shared" si="37"/>
        <v>0</v>
      </c>
      <c r="AC145" s="10">
        <f t="shared" si="37"/>
        <v>0</v>
      </c>
      <c r="AD145" s="10">
        <f t="shared" si="37"/>
        <v>0</v>
      </c>
      <c r="AG145" s="10">
        <f t="shared" si="27"/>
        <v>0</v>
      </c>
      <c r="AH145" s="10">
        <f t="shared" si="28"/>
        <v>41.472958721365679</v>
      </c>
      <c r="AI145" s="10">
        <f t="shared" si="29"/>
        <v>0</v>
      </c>
      <c r="AJ145" s="10">
        <f t="shared" si="30"/>
        <v>0</v>
      </c>
      <c r="AK145" s="10">
        <f t="shared" si="31"/>
        <v>0</v>
      </c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</row>
    <row r="146" spans="3:81" x14ac:dyDescent="0.25">
      <c r="C146" s="2">
        <f t="shared" si="35"/>
        <v>45384</v>
      </c>
      <c r="D146" s="24"/>
      <c r="H146" s="13" t="str">
        <f t="shared" si="23"/>
        <v>41.1</v>
      </c>
      <c r="J146" s="13" t="str">
        <f t="shared" si="24"/>
        <v>48.9</v>
      </c>
      <c r="M146" s="10">
        <f t="shared" si="36"/>
        <v>93</v>
      </c>
      <c r="N146" s="10">
        <f t="shared" si="33"/>
        <v>4.4020003595022992</v>
      </c>
      <c r="O146" s="10">
        <f t="shared" si="25"/>
        <v>48.923084159502295</v>
      </c>
      <c r="P146" s="10">
        <f t="shared" si="34"/>
        <v>41.076915840497705</v>
      </c>
      <c r="R146" s="12">
        <f t="shared" si="26"/>
        <v>4</v>
      </c>
      <c r="S146" s="10">
        <f t="shared" si="32"/>
        <v>0</v>
      </c>
      <c r="T146" s="10">
        <f t="shared" si="32"/>
        <v>0</v>
      </c>
      <c r="U146" s="10">
        <f t="shared" si="32"/>
        <v>0</v>
      </c>
      <c r="V146" s="10">
        <f t="shared" si="37"/>
        <v>41.076915840497705</v>
      </c>
      <c r="W146" s="10">
        <f t="shared" si="37"/>
        <v>0</v>
      </c>
      <c r="X146" s="10">
        <f t="shared" si="37"/>
        <v>0</v>
      </c>
      <c r="Y146" s="10">
        <f t="shared" si="37"/>
        <v>0</v>
      </c>
      <c r="Z146" s="10">
        <f t="shared" si="37"/>
        <v>0</v>
      </c>
      <c r="AA146" s="10">
        <f t="shared" si="37"/>
        <v>0</v>
      </c>
      <c r="AB146" s="10">
        <f t="shared" si="37"/>
        <v>0</v>
      </c>
      <c r="AC146" s="10">
        <f t="shared" si="37"/>
        <v>0</v>
      </c>
      <c r="AD146" s="10">
        <f t="shared" si="37"/>
        <v>0</v>
      </c>
      <c r="AG146" s="10">
        <f t="shared" si="27"/>
        <v>0</v>
      </c>
      <c r="AH146" s="10">
        <f t="shared" si="28"/>
        <v>41.076915840497705</v>
      </c>
      <c r="AI146" s="10">
        <f t="shared" si="29"/>
        <v>0</v>
      </c>
      <c r="AJ146" s="10">
        <f t="shared" si="30"/>
        <v>0</v>
      </c>
      <c r="AK146" s="10">
        <f t="shared" si="31"/>
        <v>0</v>
      </c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</row>
    <row r="147" spans="3:81" x14ac:dyDescent="0.25">
      <c r="C147" s="2">
        <f t="shared" si="35"/>
        <v>45385</v>
      </c>
      <c r="D147" s="24"/>
      <c r="H147" s="13" t="str">
        <f t="shared" si="23"/>
        <v>40.7</v>
      </c>
      <c r="J147" s="13" t="str">
        <f t="shared" si="24"/>
        <v>49.3</v>
      </c>
      <c r="M147" s="10">
        <f t="shared" si="36"/>
        <v>94</v>
      </c>
      <c r="N147" s="10">
        <f t="shared" si="33"/>
        <v>4.7967459506594077</v>
      </c>
      <c r="O147" s="10">
        <f t="shared" si="25"/>
        <v>49.317829750659406</v>
      </c>
      <c r="P147" s="10">
        <f t="shared" si="34"/>
        <v>40.682170249340594</v>
      </c>
      <c r="R147" s="12">
        <f t="shared" si="26"/>
        <v>4</v>
      </c>
      <c r="S147" s="10">
        <f t="shared" si="32"/>
        <v>0</v>
      </c>
      <c r="T147" s="10">
        <f t="shared" si="32"/>
        <v>0</v>
      </c>
      <c r="U147" s="10">
        <f t="shared" si="32"/>
        <v>0</v>
      </c>
      <c r="V147" s="10">
        <f t="shared" si="37"/>
        <v>40.682170249340594</v>
      </c>
      <c r="W147" s="10">
        <f t="shared" si="37"/>
        <v>0</v>
      </c>
      <c r="X147" s="10">
        <f t="shared" si="37"/>
        <v>0</v>
      </c>
      <c r="Y147" s="10">
        <f t="shared" si="37"/>
        <v>0</v>
      </c>
      <c r="Z147" s="10">
        <f t="shared" si="37"/>
        <v>0</v>
      </c>
      <c r="AA147" s="10">
        <f t="shared" si="37"/>
        <v>0</v>
      </c>
      <c r="AB147" s="10">
        <f t="shared" si="37"/>
        <v>0</v>
      </c>
      <c r="AC147" s="10">
        <f t="shared" si="37"/>
        <v>0</v>
      </c>
      <c r="AD147" s="10">
        <f t="shared" si="37"/>
        <v>0</v>
      </c>
      <c r="AG147" s="10">
        <f t="shared" si="27"/>
        <v>0</v>
      </c>
      <c r="AH147" s="10">
        <f t="shared" si="28"/>
        <v>40.682170249340594</v>
      </c>
      <c r="AI147" s="10">
        <f t="shared" si="29"/>
        <v>0</v>
      </c>
      <c r="AJ147" s="10">
        <f t="shared" si="30"/>
        <v>0</v>
      </c>
      <c r="AK147" s="10">
        <f t="shared" si="31"/>
        <v>0</v>
      </c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</row>
    <row r="148" spans="3:81" x14ac:dyDescent="0.25">
      <c r="C148" s="2">
        <f t="shared" si="35"/>
        <v>45386</v>
      </c>
      <c r="D148" s="24"/>
      <c r="H148" s="13" t="str">
        <f t="shared" si="23"/>
        <v>40.3</v>
      </c>
      <c r="J148" s="13" t="str">
        <f t="shared" si="24"/>
        <v>49.7</v>
      </c>
      <c r="M148" s="10">
        <f t="shared" si="36"/>
        <v>95</v>
      </c>
      <c r="N148" s="10">
        <f t="shared" si="33"/>
        <v>5.1900779187680506</v>
      </c>
      <c r="O148" s="10">
        <f t="shared" si="25"/>
        <v>49.711161718768054</v>
      </c>
      <c r="P148" s="10">
        <f t="shared" si="34"/>
        <v>40.288838281231946</v>
      </c>
      <c r="R148" s="12">
        <f t="shared" si="26"/>
        <v>4</v>
      </c>
      <c r="S148" s="10">
        <f t="shared" si="32"/>
        <v>0</v>
      </c>
      <c r="T148" s="10">
        <f t="shared" si="32"/>
        <v>0</v>
      </c>
      <c r="U148" s="10">
        <f t="shared" si="32"/>
        <v>0</v>
      </c>
      <c r="V148" s="10">
        <f t="shared" si="37"/>
        <v>40.288838281231946</v>
      </c>
      <c r="W148" s="10">
        <f t="shared" si="37"/>
        <v>0</v>
      </c>
      <c r="X148" s="10">
        <f t="shared" si="37"/>
        <v>0</v>
      </c>
      <c r="Y148" s="10">
        <f t="shared" si="37"/>
        <v>0</v>
      </c>
      <c r="Z148" s="10">
        <f t="shared" si="37"/>
        <v>0</v>
      </c>
      <c r="AA148" s="10">
        <f t="shared" si="37"/>
        <v>0</v>
      </c>
      <c r="AB148" s="10">
        <f t="shared" si="37"/>
        <v>0</v>
      </c>
      <c r="AC148" s="10">
        <f t="shared" si="37"/>
        <v>0</v>
      </c>
      <c r="AD148" s="10">
        <f t="shared" si="37"/>
        <v>0</v>
      </c>
      <c r="AG148" s="10">
        <f t="shared" si="27"/>
        <v>0</v>
      </c>
      <c r="AH148" s="10">
        <f t="shared" si="28"/>
        <v>40.288838281231946</v>
      </c>
      <c r="AI148" s="10">
        <f t="shared" si="29"/>
        <v>0</v>
      </c>
      <c r="AJ148" s="10">
        <f t="shared" si="30"/>
        <v>0</v>
      </c>
      <c r="AK148" s="10">
        <f t="shared" si="31"/>
        <v>0</v>
      </c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</row>
    <row r="149" spans="3:81" x14ac:dyDescent="0.25">
      <c r="C149" s="2">
        <f t="shared" si="35"/>
        <v>45387</v>
      </c>
      <c r="D149" s="24"/>
      <c r="H149" s="13" t="str">
        <f t="shared" si="23"/>
        <v>39.9</v>
      </c>
      <c r="J149" s="13" t="str">
        <f t="shared" si="24"/>
        <v>50.1</v>
      </c>
      <c r="M149" s="10">
        <f t="shared" si="36"/>
        <v>96</v>
      </c>
      <c r="N149" s="10">
        <f t="shared" si="33"/>
        <v>5.5818803470918317</v>
      </c>
      <c r="O149" s="10">
        <f t="shared" si="25"/>
        <v>50.102964147091832</v>
      </c>
      <c r="P149" s="10">
        <f t="shared" si="34"/>
        <v>39.897035852908168</v>
      </c>
      <c r="R149" s="12">
        <f t="shared" si="26"/>
        <v>4</v>
      </c>
      <c r="S149" s="10">
        <f t="shared" si="32"/>
        <v>0</v>
      </c>
      <c r="T149" s="10">
        <f t="shared" si="32"/>
        <v>0</v>
      </c>
      <c r="U149" s="10">
        <f t="shared" si="32"/>
        <v>0</v>
      </c>
      <c r="V149" s="10">
        <f t="shared" si="37"/>
        <v>39.897035852908168</v>
      </c>
      <c r="W149" s="10">
        <f t="shared" si="37"/>
        <v>0</v>
      </c>
      <c r="X149" s="10">
        <f t="shared" si="37"/>
        <v>0</v>
      </c>
      <c r="Y149" s="10">
        <f t="shared" si="37"/>
        <v>0</v>
      </c>
      <c r="Z149" s="10">
        <f t="shared" si="37"/>
        <v>0</v>
      </c>
      <c r="AA149" s="10">
        <f t="shared" si="37"/>
        <v>0</v>
      </c>
      <c r="AB149" s="10">
        <f t="shared" si="37"/>
        <v>0</v>
      </c>
      <c r="AC149" s="10">
        <f t="shared" si="37"/>
        <v>0</v>
      </c>
      <c r="AD149" s="10">
        <f t="shared" si="37"/>
        <v>0</v>
      </c>
      <c r="AG149" s="10">
        <f t="shared" si="27"/>
        <v>0</v>
      </c>
      <c r="AH149" s="10">
        <f t="shared" si="28"/>
        <v>39.897035852908168</v>
      </c>
      <c r="AI149" s="10">
        <f t="shared" si="29"/>
        <v>0</v>
      </c>
      <c r="AJ149" s="10">
        <f t="shared" si="30"/>
        <v>0</v>
      </c>
      <c r="AK149" s="10">
        <f t="shared" si="31"/>
        <v>0</v>
      </c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</row>
    <row r="150" spans="3:81" x14ac:dyDescent="0.25">
      <c r="C150" s="2">
        <f t="shared" si="35"/>
        <v>45388</v>
      </c>
      <c r="D150" s="24"/>
      <c r="H150" s="13" t="str">
        <f t="shared" si="23"/>
        <v>39.5</v>
      </c>
      <c r="J150" s="13" t="str">
        <f t="shared" si="24"/>
        <v>50.5</v>
      </c>
      <c r="M150" s="10">
        <f t="shared" si="36"/>
        <v>97</v>
      </c>
      <c r="N150" s="10">
        <f t="shared" si="33"/>
        <v>5.9720377696568177</v>
      </c>
      <c r="O150" s="10">
        <f t="shared" si="25"/>
        <v>50.493121569656822</v>
      </c>
      <c r="P150" s="10">
        <f t="shared" si="34"/>
        <v>39.506878430343178</v>
      </c>
      <c r="R150" s="12">
        <f t="shared" si="26"/>
        <v>4</v>
      </c>
      <c r="S150" s="10">
        <f t="shared" si="32"/>
        <v>0</v>
      </c>
      <c r="T150" s="10">
        <f t="shared" si="32"/>
        <v>0</v>
      </c>
      <c r="U150" s="10">
        <f t="shared" si="32"/>
        <v>0</v>
      </c>
      <c r="V150" s="10">
        <f t="shared" si="37"/>
        <v>39.506878430343178</v>
      </c>
      <c r="W150" s="10">
        <f t="shared" si="37"/>
        <v>0</v>
      </c>
      <c r="X150" s="10">
        <f t="shared" si="37"/>
        <v>0</v>
      </c>
      <c r="Y150" s="10">
        <f t="shared" si="37"/>
        <v>0</v>
      </c>
      <c r="Z150" s="10">
        <f t="shared" si="37"/>
        <v>0</v>
      </c>
      <c r="AA150" s="10">
        <f t="shared" si="37"/>
        <v>0</v>
      </c>
      <c r="AB150" s="10">
        <f t="shared" si="37"/>
        <v>0</v>
      </c>
      <c r="AC150" s="10">
        <f t="shared" si="37"/>
        <v>0</v>
      </c>
      <c r="AD150" s="10">
        <f t="shared" si="37"/>
        <v>0</v>
      </c>
      <c r="AG150" s="10">
        <f t="shared" si="27"/>
        <v>0</v>
      </c>
      <c r="AH150" s="10">
        <f t="shared" si="28"/>
        <v>39.506878430343178</v>
      </c>
      <c r="AI150" s="10">
        <f t="shared" si="29"/>
        <v>0</v>
      </c>
      <c r="AJ150" s="10">
        <f t="shared" si="30"/>
        <v>0</v>
      </c>
      <c r="AK150" s="10">
        <f t="shared" si="31"/>
        <v>0</v>
      </c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</row>
    <row r="151" spans="3:81" x14ac:dyDescent="0.25">
      <c r="C151" s="2">
        <f t="shared" si="35"/>
        <v>45389</v>
      </c>
      <c r="D151" s="24"/>
      <c r="H151" s="13" t="str">
        <f t="shared" si="23"/>
        <v>39.1</v>
      </c>
      <c r="J151" s="13" t="str">
        <f t="shared" si="24"/>
        <v>50.9</v>
      </c>
      <c r="M151" s="10">
        <f t="shared" si="36"/>
        <v>98</v>
      </c>
      <c r="N151" s="10">
        <f t="shared" si="33"/>
        <v>6.3604352052797299</v>
      </c>
      <c r="O151" s="10">
        <f t="shared" si="25"/>
        <v>50.881519005279735</v>
      </c>
      <c r="P151" s="10">
        <f t="shared" si="34"/>
        <v>39.118480994720265</v>
      </c>
      <c r="R151" s="12">
        <f t="shared" si="26"/>
        <v>4</v>
      </c>
      <c r="S151" s="10">
        <f t="shared" si="32"/>
        <v>0</v>
      </c>
      <c r="T151" s="10">
        <f t="shared" si="32"/>
        <v>0</v>
      </c>
      <c r="U151" s="10">
        <f t="shared" si="32"/>
        <v>0</v>
      </c>
      <c r="V151" s="10">
        <f t="shared" si="37"/>
        <v>39.118480994720265</v>
      </c>
      <c r="W151" s="10">
        <f t="shared" si="37"/>
        <v>0</v>
      </c>
      <c r="X151" s="10">
        <f t="shared" si="37"/>
        <v>0</v>
      </c>
      <c r="Y151" s="10">
        <f t="shared" si="37"/>
        <v>0</v>
      </c>
      <c r="Z151" s="10">
        <f t="shared" si="37"/>
        <v>0</v>
      </c>
      <c r="AA151" s="10">
        <f t="shared" si="37"/>
        <v>0</v>
      </c>
      <c r="AB151" s="10">
        <f t="shared" si="37"/>
        <v>0</v>
      </c>
      <c r="AC151" s="10">
        <f t="shared" si="37"/>
        <v>0</v>
      </c>
      <c r="AD151" s="10">
        <f t="shared" si="37"/>
        <v>0</v>
      </c>
      <c r="AG151" s="10">
        <f t="shared" si="27"/>
        <v>0</v>
      </c>
      <c r="AH151" s="10">
        <f t="shared" si="28"/>
        <v>39.118480994720265</v>
      </c>
      <c r="AI151" s="10">
        <f t="shared" si="29"/>
        <v>0</v>
      </c>
      <c r="AJ151" s="10">
        <f t="shared" si="30"/>
        <v>0</v>
      </c>
      <c r="AK151" s="10">
        <f t="shared" si="31"/>
        <v>0</v>
      </c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</row>
    <row r="152" spans="3:81" x14ac:dyDescent="0.25">
      <c r="C152" s="2">
        <f t="shared" si="35"/>
        <v>45390</v>
      </c>
      <c r="D152" s="24"/>
      <c r="H152" s="13" t="str">
        <f t="shared" si="23"/>
        <v>38.7</v>
      </c>
      <c r="J152" s="13" t="str">
        <f t="shared" si="24"/>
        <v>51.3</v>
      </c>
      <c r="M152" s="10">
        <f t="shared" si="36"/>
        <v>99</v>
      </c>
      <c r="N152" s="10">
        <f t="shared" si="33"/>
        <v>6.746958191453615</v>
      </c>
      <c r="O152" s="10">
        <f t="shared" si="25"/>
        <v>51.268041991453615</v>
      </c>
      <c r="P152" s="10">
        <f t="shared" si="34"/>
        <v>38.731958008546385</v>
      </c>
      <c r="R152" s="12">
        <f t="shared" si="26"/>
        <v>4</v>
      </c>
      <c r="S152" s="10">
        <f t="shared" si="32"/>
        <v>0</v>
      </c>
      <c r="T152" s="10">
        <f t="shared" si="32"/>
        <v>0</v>
      </c>
      <c r="U152" s="10">
        <f t="shared" si="32"/>
        <v>0</v>
      </c>
      <c r="V152" s="10">
        <f t="shared" si="37"/>
        <v>38.731958008546385</v>
      </c>
      <c r="W152" s="10">
        <f t="shared" si="37"/>
        <v>0</v>
      </c>
      <c r="X152" s="10">
        <f t="shared" si="37"/>
        <v>0</v>
      </c>
      <c r="Y152" s="10">
        <f t="shared" si="37"/>
        <v>0</v>
      </c>
      <c r="Z152" s="10">
        <f t="shared" si="37"/>
        <v>0</v>
      </c>
      <c r="AA152" s="10">
        <f t="shared" si="37"/>
        <v>0</v>
      </c>
      <c r="AB152" s="10">
        <f t="shared" si="37"/>
        <v>0</v>
      </c>
      <c r="AC152" s="10">
        <f t="shared" ref="V152:AD181" si="38">IF($R152=AC$41,$P152,0)</f>
        <v>0</v>
      </c>
      <c r="AD152" s="10">
        <f t="shared" si="38"/>
        <v>0</v>
      </c>
      <c r="AG152" s="10">
        <f t="shared" si="27"/>
        <v>0</v>
      </c>
      <c r="AH152" s="10">
        <f t="shared" si="28"/>
        <v>38.731958008546385</v>
      </c>
      <c r="AI152" s="10">
        <f t="shared" si="29"/>
        <v>0</v>
      </c>
      <c r="AJ152" s="10">
        <f t="shared" si="30"/>
        <v>0</v>
      </c>
      <c r="AK152" s="10">
        <f t="shared" si="31"/>
        <v>0</v>
      </c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</row>
    <row r="153" spans="3:81" x14ac:dyDescent="0.25">
      <c r="C153" s="2">
        <f t="shared" si="35"/>
        <v>45391</v>
      </c>
      <c r="D153" s="24"/>
      <c r="H153" s="13" t="str">
        <f t="shared" si="23"/>
        <v>38.3</v>
      </c>
      <c r="J153" s="13" t="str">
        <f t="shared" si="24"/>
        <v>51.7</v>
      </c>
      <c r="M153" s="10">
        <f t="shared" si="36"/>
        <v>100</v>
      </c>
      <c r="N153" s="10">
        <f t="shared" si="33"/>
        <v>7.1314928180802806</v>
      </c>
      <c r="O153" s="10">
        <f t="shared" si="25"/>
        <v>51.652576618080289</v>
      </c>
      <c r="P153" s="10">
        <f t="shared" si="34"/>
        <v>38.347423381919711</v>
      </c>
      <c r="R153" s="12">
        <f t="shared" si="26"/>
        <v>4</v>
      </c>
      <c r="S153" s="10">
        <f t="shared" si="32"/>
        <v>0</v>
      </c>
      <c r="T153" s="10">
        <f t="shared" si="32"/>
        <v>0</v>
      </c>
      <c r="U153" s="10">
        <f t="shared" si="32"/>
        <v>0</v>
      </c>
      <c r="V153" s="10">
        <f t="shared" si="38"/>
        <v>38.347423381919711</v>
      </c>
      <c r="W153" s="10">
        <f t="shared" si="38"/>
        <v>0</v>
      </c>
      <c r="X153" s="10">
        <f t="shared" si="38"/>
        <v>0</v>
      </c>
      <c r="Y153" s="10">
        <f t="shared" si="38"/>
        <v>0</v>
      </c>
      <c r="Z153" s="10">
        <f t="shared" si="38"/>
        <v>0</v>
      </c>
      <c r="AA153" s="10">
        <f t="shared" si="38"/>
        <v>0</v>
      </c>
      <c r="AB153" s="10">
        <f t="shared" si="38"/>
        <v>0</v>
      </c>
      <c r="AC153" s="10">
        <f t="shared" si="38"/>
        <v>0</v>
      </c>
      <c r="AD153" s="10">
        <f t="shared" si="38"/>
        <v>0</v>
      </c>
      <c r="AG153" s="10">
        <f t="shared" si="27"/>
        <v>0</v>
      </c>
      <c r="AH153" s="10">
        <f t="shared" si="28"/>
        <v>38.347423381919711</v>
      </c>
      <c r="AI153" s="10">
        <f t="shared" si="29"/>
        <v>0</v>
      </c>
      <c r="AJ153" s="10">
        <f t="shared" si="30"/>
        <v>0</v>
      </c>
      <c r="AK153" s="10">
        <f t="shared" si="31"/>
        <v>0</v>
      </c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</row>
    <row r="154" spans="3:81" x14ac:dyDescent="0.25">
      <c r="C154" s="2">
        <f t="shared" si="35"/>
        <v>45392</v>
      </c>
      <c r="D154" s="24"/>
      <c r="H154" s="13" t="str">
        <f t="shared" si="23"/>
        <v>38.0</v>
      </c>
      <c r="J154" s="13" t="str">
        <f t="shared" si="24"/>
        <v>52.0</v>
      </c>
      <c r="M154" s="10">
        <f t="shared" si="36"/>
        <v>101</v>
      </c>
      <c r="N154" s="10">
        <f t="shared" si="33"/>
        <v>7.5139257610403121</v>
      </c>
      <c r="O154" s="10">
        <f t="shared" si="25"/>
        <v>52.035009561040319</v>
      </c>
      <c r="P154" s="10">
        <f t="shared" si="34"/>
        <v>37.964990438959681</v>
      </c>
      <c r="R154" s="12">
        <f t="shared" si="26"/>
        <v>4</v>
      </c>
      <c r="S154" s="10">
        <f t="shared" si="32"/>
        <v>0</v>
      </c>
      <c r="T154" s="10">
        <f t="shared" si="32"/>
        <v>0</v>
      </c>
      <c r="U154" s="10">
        <f t="shared" si="32"/>
        <v>0</v>
      </c>
      <c r="V154" s="10">
        <f t="shared" si="38"/>
        <v>37.964990438959681</v>
      </c>
      <c r="W154" s="10">
        <f t="shared" si="38"/>
        <v>0</v>
      </c>
      <c r="X154" s="10">
        <f t="shared" si="38"/>
        <v>0</v>
      </c>
      <c r="Y154" s="10">
        <f t="shared" si="38"/>
        <v>0</v>
      </c>
      <c r="Z154" s="10">
        <f t="shared" si="38"/>
        <v>0</v>
      </c>
      <c r="AA154" s="10">
        <f t="shared" si="38"/>
        <v>0</v>
      </c>
      <c r="AB154" s="10">
        <f t="shared" si="38"/>
        <v>0</v>
      </c>
      <c r="AC154" s="10">
        <f t="shared" si="38"/>
        <v>0</v>
      </c>
      <c r="AD154" s="10">
        <f t="shared" si="38"/>
        <v>0</v>
      </c>
      <c r="AG154" s="10">
        <f t="shared" si="27"/>
        <v>0</v>
      </c>
      <c r="AH154" s="10">
        <f t="shared" si="28"/>
        <v>37.964990438959681</v>
      </c>
      <c r="AI154" s="10">
        <f t="shared" si="29"/>
        <v>0</v>
      </c>
      <c r="AJ154" s="10">
        <f t="shared" si="30"/>
        <v>0</v>
      </c>
      <c r="AK154" s="10">
        <f t="shared" si="31"/>
        <v>0</v>
      </c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</row>
    <row r="155" spans="3:81" x14ac:dyDescent="0.25">
      <c r="C155" s="2">
        <f t="shared" si="35"/>
        <v>45393</v>
      </c>
      <c r="D155" s="24"/>
      <c r="H155" s="13" t="str">
        <f t="shared" si="23"/>
        <v>37.6</v>
      </c>
      <c r="J155" s="13" t="str">
        <f t="shared" si="24"/>
        <v>52.4</v>
      </c>
      <c r="M155" s="10">
        <f t="shared" si="36"/>
        <v>102</v>
      </c>
      <c r="N155" s="10">
        <f t="shared" si="33"/>
        <v>7.894144315590049</v>
      </c>
      <c r="O155" s="10">
        <f t="shared" si="25"/>
        <v>52.41522811559004</v>
      </c>
      <c r="P155" s="10">
        <f t="shared" si="34"/>
        <v>37.58477188440996</v>
      </c>
      <c r="R155" s="12">
        <f t="shared" si="26"/>
        <v>4</v>
      </c>
      <c r="S155" s="10">
        <f t="shared" si="32"/>
        <v>0</v>
      </c>
      <c r="T155" s="10">
        <f t="shared" si="32"/>
        <v>0</v>
      </c>
      <c r="U155" s="10">
        <f t="shared" si="32"/>
        <v>0</v>
      </c>
      <c r="V155" s="10">
        <f t="shared" si="38"/>
        <v>37.58477188440996</v>
      </c>
      <c r="W155" s="10">
        <f t="shared" si="38"/>
        <v>0</v>
      </c>
      <c r="X155" s="10">
        <f t="shared" si="38"/>
        <v>0</v>
      </c>
      <c r="Y155" s="10">
        <f t="shared" si="38"/>
        <v>0</v>
      </c>
      <c r="Z155" s="10">
        <f t="shared" si="38"/>
        <v>0</v>
      </c>
      <c r="AA155" s="10">
        <f t="shared" si="38"/>
        <v>0</v>
      </c>
      <c r="AB155" s="10">
        <f t="shared" si="38"/>
        <v>0</v>
      </c>
      <c r="AC155" s="10">
        <f t="shared" si="38"/>
        <v>0</v>
      </c>
      <c r="AD155" s="10">
        <f t="shared" si="38"/>
        <v>0</v>
      </c>
      <c r="AG155" s="10">
        <f t="shared" si="27"/>
        <v>0</v>
      </c>
      <c r="AH155" s="10">
        <f t="shared" si="28"/>
        <v>37.58477188440996</v>
      </c>
      <c r="AI155" s="10">
        <f t="shared" si="29"/>
        <v>0</v>
      </c>
      <c r="AJ155" s="10">
        <f t="shared" si="30"/>
        <v>0</v>
      </c>
      <c r="AK155" s="10">
        <f t="shared" si="31"/>
        <v>0</v>
      </c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</row>
    <row r="156" spans="3:81" x14ac:dyDescent="0.25">
      <c r="C156" s="2">
        <f t="shared" si="35"/>
        <v>45394</v>
      </c>
      <c r="D156" s="24"/>
      <c r="H156" s="13" t="str">
        <f t="shared" si="23"/>
        <v>37.2</v>
      </c>
      <c r="J156" s="13" t="str">
        <f t="shared" si="24"/>
        <v>52.8</v>
      </c>
      <c r="M156" s="10">
        <f t="shared" si="36"/>
        <v>103</v>
      </c>
      <c r="N156" s="10">
        <f t="shared" si="33"/>
        <v>8.2720364295762643</v>
      </c>
      <c r="O156" s="10">
        <f t="shared" si="25"/>
        <v>52.79312022957626</v>
      </c>
      <c r="P156" s="10">
        <f t="shared" si="34"/>
        <v>37.20687977042374</v>
      </c>
      <c r="R156" s="12">
        <f t="shared" si="26"/>
        <v>4</v>
      </c>
      <c r="S156" s="10">
        <f t="shared" si="32"/>
        <v>0</v>
      </c>
      <c r="T156" s="10">
        <f t="shared" si="32"/>
        <v>0</v>
      </c>
      <c r="U156" s="10">
        <f t="shared" si="32"/>
        <v>0</v>
      </c>
      <c r="V156" s="10">
        <f t="shared" si="38"/>
        <v>37.20687977042374</v>
      </c>
      <c r="W156" s="10">
        <f t="shared" si="38"/>
        <v>0</v>
      </c>
      <c r="X156" s="10">
        <f t="shared" si="38"/>
        <v>0</v>
      </c>
      <c r="Y156" s="10">
        <f t="shared" si="38"/>
        <v>0</v>
      </c>
      <c r="Z156" s="10">
        <f t="shared" si="38"/>
        <v>0</v>
      </c>
      <c r="AA156" s="10">
        <f t="shared" si="38"/>
        <v>0</v>
      </c>
      <c r="AB156" s="10">
        <f t="shared" si="38"/>
        <v>0</v>
      </c>
      <c r="AC156" s="10">
        <f t="shared" si="38"/>
        <v>0</v>
      </c>
      <c r="AD156" s="10">
        <f t="shared" si="38"/>
        <v>0</v>
      </c>
      <c r="AG156" s="10">
        <f t="shared" si="27"/>
        <v>0</v>
      </c>
      <c r="AH156" s="10">
        <f t="shared" si="28"/>
        <v>37.20687977042374</v>
      </c>
      <c r="AI156" s="10">
        <f t="shared" si="29"/>
        <v>0</v>
      </c>
      <c r="AJ156" s="10">
        <f t="shared" si="30"/>
        <v>0</v>
      </c>
      <c r="AK156" s="10">
        <f t="shared" si="31"/>
        <v>0</v>
      </c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</row>
    <row r="157" spans="3:81" x14ac:dyDescent="0.25">
      <c r="C157" s="2">
        <f t="shared" si="35"/>
        <v>45395</v>
      </c>
      <c r="D157" s="24"/>
      <c r="H157" s="13" t="str">
        <f t="shared" si="23"/>
        <v>36.8</v>
      </c>
      <c r="J157" s="13" t="str">
        <f t="shared" si="24"/>
        <v>53.2</v>
      </c>
      <c r="M157" s="10">
        <f t="shared" si="36"/>
        <v>104</v>
      </c>
      <c r="N157" s="10">
        <f t="shared" si="33"/>
        <v>8.6474907364585025</v>
      </c>
      <c r="O157" s="10">
        <f t="shared" si="25"/>
        <v>53.1685745364585</v>
      </c>
      <c r="P157" s="10">
        <f t="shared" si="34"/>
        <v>36.8314254635415</v>
      </c>
      <c r="R157" s="12">
        <f t="shared" si="26"/>
        <v>4</v>
      </c>
      <c r="S157" s="10">
        <f t="shared" si="32"/>
        <v>0</v>
      </c>
      <c r="T157" s="10">
        <f t="shared" si="32"/>
        <v>0</v>
      </c>
      <c r="U157" s="10">
        <f t="shared" si="32"/>
        <v>0</v>
      </c>
      <c r="V157" s="10">
        <f t="shared" si="38"/>
        <v>36.8314254635415</v>
      </c>
      <c r="W157" s="10">
        <f t="shared" si="38"/>
        <v>0</v>
      </c>
      <c r="X157" s="10">
        <f t="shared" si="38"/>
        <v>0</v>
      </c>
      <c r="Y157" s="10">
        <f t="shared" si="38"/>
        <v>0</v>
      </c>
      <c r="Z157" s="10">
        <f t="shared" si="38"/>
        <v>0</v>
      </c>
      <c r="AA157" s="10">
        <f t="shared" si="38"/>
        <v>0</v>
      </c>
      <c r="AB157" s="10">
        <f t="shared" si="38"/>
        <v>0</v>
      </c>
      <c r="AC157" s="10">
        <f t="shared" si="38"/>
        <v>0</v>
      </c>
      <c r="AD157" s="10">
        <f t="shared" si="38"/>
        <v>0</v>
      </c>
      <c r="AG157" s="10">
        <f t="shared" si="27"/>
        <v>0</v>
      </c>
      <c r="AH157" s="10">
        <f t="shared" si="28"/>
        <v>36.8314254635415</v>
      </c>
      <c r="AI157" s="10">
        <f t="shared" si="29"/>
        <v>0</v>
      </c>
      <c r="AJ157" s="10">
        <f t="shared" si="30"/>
        <v>0</v>
      </c>
      <c r="AK157" s="10">
        <f t="shared" si="31"/>
        <v>0</v>
      </c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</row>
    <row r="158" spans="3:81" x14ac:dyDescent="0.25">
      <c r="C158" s="2">
        <f t="shared" si="35"/>
        <v>45396</v>
      </c>
      <c r="D158" s="24"/>
      <c r="H158" s="13" t="str">
        <f t="shared" si="23"/>
        <v>36.5</v>
      </c>
      <c r="J158" s="13" t="str">
        <f t="shared" si="24"/>
        <v>53.5</v>
      </c>
      <c r="M158" s="10">
        <f t="shared" si="36"/>
        <v>105</v>
      </c>
      <c r="N158" s="10">
        <f t="shared" si="33"/>
        <v>9.0203965881291666</v>
      </c>
      <c r="O158" s="10">
        <f t="shared" si="25"/>
        <v>53.541480388129166</v>
      </c>
      <c r="P158" s="10">
        <f t="shared" si="34"/>
        <v>36.458519611870834</v>
      </c>
      <c r="R158" s="12">
        <f t="shared" si="26"/>
        <v>4</v>
      </c>
      <c r="S158" s="10">
        <f t="shared" si="32"/>
        <v>0</v>
      </c>
      <c r="T158" s="10">
        <f t="shared" si="32"/>
        <v>0</v>
      </c>
      <c r="U158" s="10">
        <f t="shared" si="32"/>
        <v>0</v>
      </c>
      <c r="V158" s="10">
        <f t="shared" si="38"/>
        <v>36.458519611870834</v>
      </c>
      <c r="W158" s="10">
        <f t="shared" si="38"/>
        <v>0</v>
      </c>
      <c r="X158" s="10">
        <f t="shared" si="38"/>
        <v>0</v>
      </c>
      <c r="Y158" s="10">
        <f t="shared" si="38"/>
        <v>0</v>
      </c>
      <c r="Z158" s="10">
        <f t="shared" si="38"/>
        <v>0</v>
      </c>
      <c r="AA158" s="10">
        <f t="shared" si="38"/>
        <v>0</v>
      </c>
      <c r="AB158" s="10">
        <f t="shared" si="38"/>
        <v>0</v>
      </c>
      <c r="AC158" s="10">
        <f t="shared" si="38"/>
        <v>0</v>
      </c>
      <c r="AD158" s="10">
        <f t="shared" si="38"/>
        <v>0</v>
      </c>
      <c r="AG158" s="10">
        <f t="shared" si="27"/>
        <v>0</v>
      </c>
      <c r="AH158" s="10">
        <f t="shared" si="28"/>
        <v>36.458519611870834</v>
      </c>
      <c r="AI158" s="10">
        <f t="shared" si="29"/>
        <v>0</v>
      </c>
      <c r="AJ158" s="10">
        <f t="shared" si="30"/>
        <v>0</v>
      </c>
      <c r="AK158" s="10">
        <f t="shared" si="31"/>
        <v>0</v>
      </c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</row>
    <row r="159" spans="3:81" x14ac:dyDescent="0.25">
      <c r="C159" s="2">
        <f t="shared" si="35"/>
        <v>45397</v>
      </c>
      <c r="D159" s="24"/>
      <c r="H159" s="13" t="str">
        <f t="shared" si="23"/>
        <v>36.1</v>
      </c>
      <c r="J159" s="13" t="str">
        <f t="shared" si="24"/>
        <v>53.9</v>
      </c>
      <c r="M159" s="10">
        <f t="shared" si="36"/>
        <v>106</v>
      </c>
      <c r="N159" s="10">
        <f t="shared" si="33"/>
        <v>9.3906440875221957</v>
      </c>
      <c r="O159" s="10">
        <f t="shared" si="25"/>
        <v>53.911727887522197</v>
      </c>
      <c r="P159" s="10">
        <f t="shared" si="34"/>
        <v>36.088272112477803</v>
      </c>
      <c r="R159" s="12">
        <f t="shared" si="26"/>
        <v>4</v>
      </c>
      <c r="S159" s="10">
        <f t="shared" si="32"/>
        <v>0</v>
      </c>
      <c r="T159" s="10">
        <f t="shared" si="32"/>
        <v>0</v>
      </c>
      <c r="U159" s="10">
        <f t="shared" si="32"/>
        <v>0</v>
      </c>
      <c r="V159" s="10">
        <f t="shared" si="38"/>
        <v>36.088272112477803</v>
      </c>
      <c r="W159" s="10">
        <f t="shared" si="38"/>
        <v>0</v>
      </c>
      <c r="X159" s="10">
        <f t="shared" si="38"/>
        <v>0</v>
      </c>
      <c r="Y159" s="10">
        <f t="shared" si="38"/>
        <v>0</v>
      </c>
      <c r="Z159" s="10">
        <f t="shared" si="38"/>
        <v>0</v>
      </c>
      <c r="AA159" s="10">
        <f t="shared" si="38"/>
        <v>0</v>
      </c>
      <c r="AB159" s="10">
        <f t="shared" si="38"/>
        <v>0</v>
      </c>
      <c r="AC159" s="10">
        <f t="shared" si="38"/>
        <v>0</v>
      </c>
      <c r="AD159" s="10">
        <f t="shared" si="38"/>
        <v>0</v>
      </c>
      <c r="AG159" s="10">
        <f t="shared" si="27"/>
        <v>0</v>
      </c>
      <c r="AH159" s="10">
        <f t="shared" si="28"/>
        <v>36.088272112477803</v>
      </c>
      <c r="AI159" s="10">
        <f t="shared" si="29"/>
        <v>0</v>
      </c>
      <c r="AJ159" s="10">
        <f t="shared" si="30"/>
        <v>0</v>
      </c>
      <c r="AK159" s="10">
        <f t="shared" si="31"/>
        <v>0</v>
      </c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</row>
    <row r="160" spans="3:81" x14ac:dyDescent="0.25">
      <c r="C160" s="2">
        <f t="shared" si="35"/>
        <v>45398</v>
      </c>
      <c r="D160" s="24"/>
      <c r="H160" s="13" t="str">
        <f t="shared" si="23"/>
        <v>35.7</v>
      </c>
      <c r="J160" s="13" t="str">
        <f t="shared" si="24"/>
        <v>54.3</v>
      </c>
      <c r="M160" s="10">
        <f t="shared" si="36"/>
        <v>107</v>
      </c>
      <c r="N160" s="10">
        <f t="shared" si="33"/>
        <v>9.7581241210000815</v>
      </c>
      <c r="O160" s="10">
        <f t="shared" si="25"/>
        <v>54.279207921000072</v>
      </c>
      <c r="P160" s="10">
        <f t="shared" si="34"/>
        <v>35.720792078999928</v>
      </c>
      <c r="R160" s="12">
        <f t="shared" si="26"/>
        <v>4</v>
      </c>
      <c r="S160" s="10">
        <f t="shared" si="32"/>
        <v>0</v>
      </c>
      <c r="T160" s="10">
        <f t="shared" si="32"/>
        <v>0</v>
      </c>
      <c r="U160" s="10">
        <f t="shared" si="32"/>
        <v>0</v>
      </c>
      <c r="V160" s="10">
        <f t="shared" si="38"/>
        <v>35.720792078999928</v>
      </c>
      <c r="W160" s="10">
        <f t="shared" si="38"/>
        <v>0</v>
      </c>
      <c r="X160" s="10">
        <f t="shared" si="38"/>
        <v>0</v>
      </c>
      <c r="Y160" s="10">
        <f t="shared" si="38"/>
        <v>0</v>
      </c>
      <c r="Z160" s="10">
        <f t="shared" si="38"/>
        <v>0</v>
      </c>
      <c r="AA160" s="10">
        <f t="shared" si="38"/>
        <v>0</v>
      </c>
      <c r="AB160" s="10">
        <f t="shared" si="38"/>
        <v>0</v>
      </c>
      <c r="AC160" s="10">
        <f t="shared" si="38"/>
        <v>0</v>
      </c>
      <c r="AD160" s="10">
        <f t="shared" si="38"/>
        <v>0</v>
      </c>
      <c r="AG160" s="10">
        <f t="shared" si="27"/>
        <v>0</v>
      </c>
      <c r="AH160" s="10">
        <f t="shared" si="28"/>
        <v>35.720792078999928</v>
      </c>
      <c r="AI160" s="10">
        <f t="shared" si="29"/>
        <v>0</v>
      </c>
      <c r="AJ160" s="10">
        <f t="shared" si="30"/>
        <v>0</v>
      </c>
      <c r="AK160" s="10">
        <f t="shared" si="31"/>
        <v>0</v>
      </c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</row>
    <row r="161" spans="3:81" x14ac:dyDescent="0.25">
      <c r="C161" s="2">
        <f t="shared" si="35"/>
        <v>45399</v>
      </c>
      <c r="D161" s="24"/>
      <c r="H161" s="13" t="str">
        <f t="shared" si="23"/>
        <v>35.4</v>
      </c>
      <c r="J161" s="13" t="str">
        <f t="shared" si="24"/>
        <v>54.6</v>
      </c>
      <c r="M161" s="10">
        <f t="shared" si="36"/>
        <v>108</v>
      </c>
      <c r="N161" s="10">
        <f t="shared" si="33"/>
        <v>10.122728390510222</v>
      </c>
      <c r="O161" s="10">
        <f t="shared" si="25"/>
        <v>54.643812190510232</v>
      </c>
      <c r="P161" s="10">
        <f t="shared" si="34"/>
        <v>35.356187809489768</v>
      </c>
      <c r="R161" s="12">
        <f t="shared" si="26"/>
        <v>4</v>
      </c>
      <c r="S161" s="10">
        <f t="shared" si="32"/>
        <v>0</v>
      </c>
      <c r="T161" s="10">
        <f t="shared" si="32"/>
        <v>0</v>
      </c>
      <c r="U161" s="10">
        <f t="shared" si="32"/>
        <v>0</v>
      </c>
      <c r="V161" s="10">
        <f t="shared" si="38"/>
        <v>35.356187809489768</v>
      </c>
      <c r="W161" s="10">
        <f t="shared" si="38"/>
        <v>0</v>
      </c>
      <c r="X161" s="10">
        <f t="shared" si="38"/>
        <v>0</v>
      </c>
      <c r="Y161" s="10">
        <f t="shared" si="38"/>
        <v>0</v>
      </c>
      <c r="Z161" s="10">
        <f t="shared" si="38"/>
        <v>0</v>
      </c>
      <c r="AA161" s="10">
        <f t="shared" si="38"/>
        <v>0</v>
      </c>
      <c r="AB161" s="10">
        <f t="shared" si="38"/>
        <v>0</v>
      </c>
      <c r="AC161" s="10">
        <f t="shared" si="38"/>
        <v>0</v>
      </c>
      <c r="AD161" s="10">
        <f t="shared" si="38"/>
        <v>0</v>
      </c>
      <c r="AG161" s="10">
        <f t="shared" si="27"/>
        <v>0</v>
      </c>
      <c r="AH161" s="10">
        <f t="shared" si="28"/>
        <v>35.356187809489768</v>
      </c>
      <c r="AI161" s="10">
        <f t="shared" si="29"/>
        <v>0</v>
      </c>
      <c r="AJ161" s="10">
        <f t="shared" si="30"/>
        <v>0</v>
      </c>
      <c r="AK161" s="10">
        <f t="shared" si="31"/>
        <v>0</v>
      </c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</row>
    <row r="162" spans="3:81" x14ac:dyDescent="0.25">
      <c r="C162" s="2">
        <f t="shared" si="35"/>
        <v>45400</v>
      </c>
      <c r="D162" s="24"/>
      <c r="H162" s="13" t="str">
        <f t="shared" si="23"/>
        <v>35.0</v>
      </c>
      <c r="J162" s="13" t="str">
        <f t="shared" si="24"/>
        <v>55.0</v>
      </c>
      <c r="M162" s="10">
        <f t="shared" si="36"/>
        <v>109</v>
      </c>
      <c r="N162" s="10">
        <f t="shared" si="33"/>
        <v>10.484349445500921</v>
      </c>
      <c r="O162" s="10">
        <f t="shared" si="25"/>
        <v>55.005433245500917</v>
      </c>
      <c r="P162" s="10">
        <f t="shared" si="34"/>
        <v>34.994566754499083</v>
      </c>
      <c r="R162" s="12">
        <f t="shared" si="26"/>
        <v>4</v>
      </c>
      <c r="S162" s="10">
        <f t="shared" si="32"/>
        <v>0</v>
      </c>
      <c r="T162" s="10">
        <f t="shared" si="32"/>
        <v>0</v>
      </c>
      <c r="U162" s="10">
        <f t="shared" si="32"/>
        <v>0</v>
      </c>
      <c r="V162" s="10">
        <f t="shared" si="38"/>
        <v>34.994566754499083</v>
      </c>
      <c r="W162" s="10">
        <f t="shared" si="38"/>
        <v>0</v>
      </c>
      <c r="X162" s="10">
        <f t="shared" si="38"/>
        <v>0</v>
      </c>
      <c r="Y162" s="10">
        <f t="shared" si="38"/>
        <v>0</v>
      </c>
      <c r="Z162" s="10">
        <f t="shared" si="38"/>
        <v>0</v>
      </c>
      <c r="AA162" s="10">
        <f t="shared" si="38"/>
        <v>0</v>
      </c>
      <c r="AB162" s="10">
        <f t="shared" si="38"/>
        <v>0</v>
      </c>
      <c r="AC162" s="10">
        <f t="shared" si="38"/>
        <v>0</v>
      </c>
      <c r="AD162" s="10">
        <f t="shared" si="38"/>
        <v>0</v>
      </c>
      <c r="AG162" s="10">
        <f t="shared" si="27"/>
        <v>0</v>
      </c>
      <c r="AH162" s="10">
        <f t="shared" si="28"/>
        <v>34.994566754499083</v>
      </c>
      <c r="AI162" s="10">
        <f t="shared" si="29"/>
        <v>0</v>
      </c>
      <c r="AJ162" s="10">
        <f t="shared" si="30"/>
        <v>0</v>
      </c>
      <c r="AK162" s="10">
        <f t="shared" si="31"/>
        <v>0</v>
      </c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</row>
    <row r="163" spans="3:81" x14ac:dyDescent="0.25">
      <c r="C163" s="2">
        <f t="shared" si="35"/>
        <v>45401</v>
      </c>
      <c r="D163" s="24"/>
      <c r="H163" s="13" t="str">
        <f t="shared" si="23"/>
        <v>34.6</v>
      </c>
      <c r="J163" s="13" t="str">
        <f t="shared" si="24"/>
        <v>55.4</v>
      </c>
      <c r="M163" s="10">
        <f t="shared" si="36"/>
        <v>110</v>
      </c>
      <c r="N163" s="10">
        <f t="shared" si="33"/>
        <v>10.842880714587412</v>
      </c>
      <c r="O163" s="10">
        <f t="shared" si="25"/>
        <v>55.363964514587416</v>
      </c>
      <c r="P163" s="10">
        <f t="shared" si="34"/>
        <v>34.636035485412584</v>
      </c>
      <c r="R163" s="12">
        <f t="shared" si="26"/>
        <v>4</v>
      </c>
      <c r="S163" s="10">
        <f t="shared" si="32"/>
        <v>0</v>
      </c>
      <c r="T163" s="10">
        <f t="shared" si="32"/>
        <v>0</v>
      </c>
      <c r="U163" s="10">
        <f t="shared" si="32"/>
        <v>0</v>
      </c>
      <c r="V163" s="10">
        <f t="shared" si="38"/>
        <v>34.636035485412584</v>
      </c>
      <c r="W163" s="10">
        <f t="shared" si="38"/>
        <v>0</v>
      </c>
      <c r="X163" s="10">
        <f t="shared" si="38"/>
        <v>0</v>
      </c>
      <c r="Y163" s="10">
        <f t="shared" si="38"/>
        <v>0</v>
      </c>
      <c r="Z163" s="10">
        <f t="shared" si="38"/>
        <v>0</v>
      </c>
      <c r="AA163" s="10">
        <f t="shared" si="38"/>
        <v>0</v>
      </c>
      <c r="AB163" s="10">
        <f t="shared" si="38"/>
        <v>0</v>
      </c>
      <c r="AC163" s="10">
        <f t="shared" si="38"/>
        <v>0</v>
      </c>
      <c r="AD163" s="10">
        <f t="shared" si="38"/>
        <v>0</v>
      </c>
      <c r="AG163" s="10">
        <f t="shared" si="27"/>
        <v>0</v>
      </c>
      <c r="AH163" s="10">
        <f t="shared" si="28"/>
        <v>34.636035485412584</v>
      </c>
      <c r="AI163" s="10">
        <f t="shared" si="29"/>
        <v>0</v>
      </c>
      <c r="AJ163" s="10">
        <f t="shared" si="30"/>
        <v>0</v>
      </c>
      <c r="AK163" s="10">
        <f t="shared" si="31"/>
        <v>0</v>
      </c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</row>
    <row r="164" spans="3:81" x14ac:dyDescent="0.25">
      <c r="C164" s="2">
        <f t="shared" si="35"/>
        <v>45402</v>
      </c>
      <c r="D164" s="24"/>
      <c r="H164" s="13" t="str">
        <f t="shared" si="23"/>
        <v>34.3</v>
      </c>
      <c r="J164" s="13" t="str">
        <f t="shared" si="24"/>
        <v>55.7</v>
      </c>
      <c r="M164" s="10">
        <f t="shared" si="36"/>
        <v>111</v>
      </c>
      <c r="N164" s="10">
        <f t="shared" si="33"/>
        <v>11.198216536959096</v>
      </c>
      <c r="O164" s="10">
        <f t="shared" si="25"/>
        <v>55.719300336959094</v>
      </c>
      <c r="P164" s="10">
        <f t="shared" si="34"/>
        <v>34.280699663040906</v>
      </c>
      <c r="R164" s="12">
        <f t="shared" si="26"/>
        <v>4</v>
      </c>
      <c r="S164" s="10">
        <f t="shared" si="32"/>
        <v>0</v>
      </c>
      <c r="T164" s="10">
        <f t="shared" si="32"/>
        <v>0</v>
      </c>
      <c r="U164" s="10">
        <f t="shared" si="32"/>
        <v>0</v>
      </c>
      <c r="V164" s="10">
        <f t="shared" si="38"/>
        <v>34.280699663040906</v>
      </c>
      <c r="W164" s="10">
        <f t="shared" si="38"/>
        <v>0</v>
      </c>
      <c r="X164" s="10">
        <f t="shared" si="38"/>
        <v>0</v>
      </c>
      <c r="Y164" s="10">
        <f t="shared" si="38"/>
        <v>0</v>
      </c>
      <c r="Z164" s="10">
        <f t="shared" si="38"/>
        <v>0</v>
      </c>
      <c r="AA164" s="10">
        <f t="shared" si="38"/>
        <v>0</v>
      </c>
      <c r="AB164" s="10">
        <f t="shared" si="38"/>
        <v>0</v>
      </c>
      <c r="AC164" s="10">
        <f t="shared" si="38"/>
        <v>0</v>
      </c>
      <c r="AD164" s="10">
        <f t="shared" si="38"/>
        <v>0</v>
      </c>
      <c r="AG164" s="10">
        <f t="shared" si="27"/>
        <v>0</v>
      </c>
      <c r="AH164" s="10">
        <f t="shared" si="28"/>
        <v>34.280699663040906</v>
      </c>
      <c r="AI164" s="10">
        <f t="shared" si="29"/>
        <v>0</v>
      </c>
      <c r="AJ164" s="10">
        <f t="shared" si="30"/>
        <v>0</v>
      </c>
      <c r="AK164" s="10">
        <f t="shared" si="31"/>
        <v>0</v>
      </c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</row>
    <row r="165" spans="3:81" x14ac:dyDescent="0.25">
      <c r="C165" s="2">
        <f t="shared" si="35"/>
        <v>45403</v>
      </c>
      <c r="D165" s="24"/>
      <c r="H165" s="13" t="str">
        <f t="shared" si="23"/>
        <v>33.9</v>
      </c>
      <c r="J165" s="13" t="str">
        <f t="shared" si="24"/>
        <v>56.1</v>
      </c>
      <c r="M165" s="10">
        <f t="shared" si="36"/>
        <v>112</v>
      </c>
      <c r="N165" s="10">
        <f t="shared" si="33"/>
        <v>11.550252193518126</v>
      </c>
      <c r="O165" s="10">
        <f t="shared" si="25"/>
        <v>56.071335993518133</v>
      </c>
      <c r="P165" s="10">
        <f t="shared" si="34"/>
        <v>33.928664006481867</v>
      </c>
      <c r="R165" s="12">
        <f t="shared" si="26"/>
        <v>4</v>
      </c>
      <c r="S165" s="10">
        <f t="shared" si="32"/>
        <v>0</v>
      </c>
      <c r="T165" s="10">
        <f t="shared" si="32"/>
        <v>0</v>
      </c>
      <c r="U165" s="10">
        <f t="shared" si="32"/>
        <v>0</v>
      </c>
      <c r="V165" s="10">
        <f t="shared" si="38"/>
        <v>33.928664006481867</v>
      </c>
      <c r="W165" s="10">
        <f t="shared" si="38"/>
        <v>0</v>
      </c>
      <c r="X165" s="10">
        <f t="shared" si="38"/>
        <v>0</v>
      </c>
      <c r="Y165" s="10">
        <f t="shared" si="38"/>
        <v>0</v>
      </c>
      <c r="Z165" s="10">
        <f t="shared" si="38"/>
        <v>0</v>
      </c>
      <c r="AA165" s="10">
        <f t="shared" si="38"/>
        <v>0</v>
      </c>
      <c r="AB165" s="10">
        <f t="shared" si="38"/>
        <v>0</v>
      </c>
      <c r="AC165" s="10">
        <f t="shared" si="38"/>
        <v>0</v>
      </c>
      <c r="AD165" s="10">
        <f t="shared" si="38"/>
        <v>0</v>
      </c>
      <c r="AG165" s="10">
        <f t="shared" si="27"/>
        <v>0</v>
      </c>
      <c r="AH165" s="10">
        <f t="shared" si="28"/>
        <v>33.928664006481867</v>
      </c>
      <c r="AI165" s="10">
        <f t="shared" si="29"/>
        <v>0</v>
      </c>
      <c r="AJ165" s="10">
        <f t="shared" si="30"/>
        <v>0</v>
      </c>
      <c r="AK165" s="10">
        <f t="shared" si="31"/>
        <v>0</v>
      </c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</row>
    <row r="166" spans="3:81" x14ac:dyDescent="0.25">
      <c r="C166" s="2">
        <f t="shared" si="35"/>
        <v>45404</v>
      </c>
      <c r="D166" s="24"/>
      <c r="H166" s="13" t="str">
        <f t="shared" si="23"/>
        <v>33.6</v>
      </c>
      <c r="J166" s="13" t="str">
        <f t="shared" si="24"/>
        <v>56.4</v>
      </c>
      <c r="M166" s="10">
        <f t="shared" si="36"/>
        <v>113</v>
      </c>
      <c r="N166" s="10">
        <f t="shared" si="33"/>
        <v>11.898883937740669</v>
      </c>
      <c r="O166" s="10">
        <f t="shared" si="25"/>
        <v>56.419967737740677</v>
      </c>
      <c r="P166" s="10">
        <f t="shared" si="34"/>
        <v>33.580032262259323</v>
      </c>
      <c r="R166" s="12">
        <f t="shared" si="26"/>
        <v>4</v>
      </c>
      <c r="S166" s="10">
        <f t="shared" si="32"/>
        <v>0</v>
      </c>
      <c r="T166" s="10">
        <f t="shared" si="32"/>
        <v>0</v>
      </c>
      <c r="U166" s="10">
        <f t="shared" si="32"/>
        <v>0</v>
      </c>
      <c r="V166" s="10">
        <f t="shared" si="38"/>
        <v>33.580032262259323</v>
      </c>
      <c r="W166" s="10">
        <f t="shared" si="38"/>
        <v>0</v>
      </c>
      <c r="X166" s="10">
        <f t="shared" si="38"/>
        <v>0</v>
      </c>
      <c r="Y166" s="10">
        <f t="shared" si="38"/>
        <v>0</v>
      </c>
      <c r="Z166" s="10">
        <f t="shared" si="38"/>
        <v>0</v>
      </c>
      <c r="AA166" s="10">
        <f t="shared" si="38"/>
        <v>0</v>
      </c>
      <c r="AB166" s="10">
        <f t="shared" si="38"/>
        <v>0</v>
      </c>
      <c r="AC166" s="10">
        <f t="shared" si="38"/>
        <v>0</v>
      </c>
      <c r="AD166" s="10">
        <f t="shared" si="38"/>
        <v>0</v>
      </c>
      <c r="AG166" s="10">
        <f t="shared" si="27"/>
        <v>0</v>
      </c>
      <c r="AH166" s="10">
        <f t="shared" si="28"/>
        <v>33.580032262259323</v>
      </c>
      <c r="AI166" s="10">
        <f t="shared" si="29"/>
        <v>0</v>
      </c>
      <c r="AJ166" s="10">
        <f t="shared" si="30"/>
        <v>0</v>
      </c>
      <c r="AK166" s="10">
        <f t="shared" si="31"/>
        <v>0</v>
      </c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</row>
    <row r="167" spans="3:81" x14ac:dyDescent="0.25">
      <c r="C167" s="2">
        <f t="shared" si="35"/>
        <v>45405</v>
      </c>
      <c r="D167" s="24"/>
      <c r="H167" s="13" t="str">
        <f t="shared" si="23"/>
        <v>33.2</v>
      </c>
      <c r="J167" s="13" t="str">
        <f t="shared" si="24"/>
        <v>56.8</v>
      </c>
      <c r="M167" s="10">
        <f t="shared" si="36"/>
        <v>114</v>
      </c>
      <c r="N167" s="10">
        <f t="shared" si="33"/>
        <v>12.244009026251543</v>
      </c>
      <c r="O167" s="10">
        <f t="shared" si="25"/>
        <v>56.765092826251539</v>
      </c>
      <c r="P167" s="10">
        <f t="shared" si="34"/>
        <v>33.234907173748461</v>
      </c>
      <c r="R167" s="12">
        <f t="shared" si="26"/>
        <v>4</v>
      </c>
      <c r="S167" s="10">
        <f t="shared" si="32"/>
        <v>0</v>
      </c>
      <c r="T167" s="10">
        <f t="shared" si="32"/>
        <v>0</v>
      </c>
      <c r="U167" s="10">
        <f t="shared" si="32"/>
        <v>0</v>
      </c>
      <c r="V167" s="10">
        <f t="shared" si="38"/>
        <v>33.234907173748461</v>
      </c>
      <c r="W167" s="10">
        <f t="shared" si="38"/>
        <v>0</v>
      </c>
      <c r="X167" s="10">
        <f t="shared" si="38"/>
        <v>0</v>
      </c>
      <c r="Y167" s="10">
        <f t="shared" si="38"/>
        <v>0</v>
      </c>
      <c r="Z167" s="10">
        <f t="shared" si="38"/>
        <v>0</v>
      </c>
      <c r="AA167" s="10">
        <f t="shared" si="38"/>
        <v>0</v>
      </c>
      <c r="AB167" s="10">
        <f t="shared" si="38"/>
        <v>0</v>
      </c>
      <c r="AC167" s="10">
        <f t="shared" si="38"/>
        <v>0</v>
      </c>
      <c r="AD167" s="10">
        <f t="shared" si="38"/>
        <v>0</v>
      </c>
      <c r="AG167" s="10">
        <f t="shared" si="27"/>
        <v>0</v>
      </c>
      <c r="AH167" s="10">
        <f t="shared" si="28"/>
        <v>33.234907173748461</v>
      </c>
      <c r="AI167" s="10">
        <f t="shared" si="29"/>
        <v>0</v>
      </c>
      <c r="AJ167" s="10">
        <f t="shared" si="30"/>
        <v>0</v>
      </c>
      <c r="AK167" s="10">
        <f t="shared" si="31"/>
        <v>0</v>
      </c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</row>
    <row r="168" spans="3:81" x14ac:dyDescent="0.25">
      <c r="C168" s="2">
        <f t="shared" si="35"/>
        <v>45406</v>
      </c>
      <c r="D168" s="24"/>
      <c r="H168" s="13" t="str">
        <f t="shared" si="23"/>
        <v>32.9</v>
      </c>
      <c r="J168" s="13" t="str">
        <f t="shared" si="24"/>
        <v>57.1</v>
      </c>
      <c r="M168" s="10">
        <f t="shared" si="36"/>
        <v>115</v>
      </c>
      <c r="N168" s="10">
        <f t="shared" si="33"/>
        <v>12.585525749103022</v>
      </c>
      <c r="O168" s="10">
        <f t="shared" si="25"/>
        <v>57.106609549103034</v>
      </c>
      <c r="P168" s="10">
        <f t="shared" si="34"/>
        <v>32.893390450896966</v>
      </c>
      <c r="R168" s="12">
        <f t="shared" si="26"/>
        <v>4</v>
      </c>
      <c r="S168" s="10">
        <f t="shared" si="32"/>
        <v>0</v>
      </c>
      <c r="T168" s="10">
        <f t="shared" si="32"/>
        <v>0</v>
      </c>
      <c r="U168" s="10">
        <f t="shared" si="32"/>
        <v>0</v>
      </c>
      <c r="V168" s="10">
        <f t="shared" si="38"/>
        <v>32.893390450896966</v>
      </c>
      <c r="W168" s="10">
        <f t="shared" si="38"/>
        <v>0</v>
      </c>
      <c r="X168" s="10">
        <f t="shared" si="38"/>
        <v>0</v>
      </c>
      <c r="Y168" s="10">
        <f t="shared" si="38"/>
        <v>0</v>
      </c>
      <c r="Z168" s="10">
        <f t="shared" si="38"/>
        <v>0</v>
      </c>
      <c r="AA168" s="10">
        <f t="shared" si="38"/>
        <v>0</v>
      </c>
      <c r="AB168" s="10">
        <f t="shared" si="38"/>
        <v>0</v>
      </c>
      <c r="AC168" s="10">
        <f t="shared" si="38"/>
        <v>0</v>
      </c>
      <c r="AD168" s="10">
        <f t="shared" si="38"/>
        <v>0</v>
      </c>
      <c r="AG168" s="10">
        <f t="shared" si="27"/>
        <v>0</v>
      </c>
      <c r="AH168" s="10">
        <f t="shared" si="28"/>
        <v>32.893390450896966</v>
      </c>
      <c r="AI168" s="10">
        <f t="shared" si="29"/>
        <v>0</v>
      </c>
      <c r="AJ168" s="10">
        <f t="shared" si="30"/>
        <v>0</v>
      </c>
      <c r="AK168" s="10">
        <f t="shared" si="31"/>
        <v>0</v>
      </c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</row>
    <row r="169" spans="3:81" x14ac:dyDescent="0.25">
      <c r="C169" s="2">
        <f t="shared" si="35"/>
        <v>45407</v>
      </c>
      <c r="D169" s="24"/>
      <c r="H169" s="13" t="str">
        <f t="shared" si="23"/>
        <v>32.6</v>
      </c>
      <c r="J169" s="13" t="str">
        <f t="shared" si="24"/>
        <v>57.4</v>
      </c>
      <c r="M169" s="10">
        <f t="shared" si="36"/>
        <v>116</v>
      </c>
      <c r="N169" s="10">
        <f t="shared" si="33"/>
        <v>12.923333459749371</v>
      </c>
      <c r="O169" s="10">
        <f t="shared" si="25"/>
        <v>57.444417259749372</v>
      </c>
      <c r="P169" s="10">
        <f t="shared" si="34"/>
        <v>32.555582740250628</v>
      </c>
      <c r="R169" s="12">
        <f t="shared" si="26"/>
        <v>4</v>
      </c>
      <c r="S169" s="10">
        <f t="shared" si="32"/>
        <v>0</v>
      </c>
      <c r="T169" s="10">
        <f t="shared" si="32"/>
        <v>0</v>
      </c>
      <c r="U169" s="10">
        <f t="shared" si="32"/>
        <v>0</v>
      </c>
      <c r="V169" s="10">
        <f t="shared" si="38"/>
        <v>32.555582740250628</v>
      </c>
      <c r="W169" s="10">
        <f t="shared" si="38"/>
        <v>0</v>
      </c>
      <c r="X169" s="10">
        <f t="shared" si="38"/>
        <v>0</v>
      </c>
      <c r="Y169" s="10">
        <f t="shared" si="38"/>
        <v>0</v>
      </c>
      <c r="Z169" s="10">
        <f t="shared" si="38"/>
        <v>0</v>
      </c>
      <c r="AA169" s="10">
        <f t="shared" si="38"/>
        <v>0</v>
      </c>
      <c r="AB169" s="10">
        <f t="shared" si="38"/>
        <v>0</v>
      </c>
      <c r="AC169" s="10">
        <f t="shared" si="38"/>
        <v>0</v>
      </c>
      <c r="AD169" s="10">
        <f t="shared" si="38"/>
        <v>0</v>
      </c>
      <c r="AG169" s="10">
        <f t="shared" si="27"/>
        <v>0</v>
      </c>
      <c r="AH169" s="10">
        <f t="shared" si="28"/>
        <v>32.555582740250628</v>
      </c>
      <c r="AI169" s="10">
        <f t="shared" si="29"/>
        <v>0</v>
      </c>
      <c r="AJ169" s="10">
        <f t="shared" si="30"/>
        <v>0</v>
      </c>
      <c r="AK169" s="10">
        <f t="shared" si="31"/>
        <v>0</v>
      </c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</row>
    <row r="170" spans="3:81" x14ac:dyDescent="0.25">
      <c r="C170" s="2">
        <f t="shared" si="35"/>
        <v>45408</v>
      </c>
      <c r="D170" s="24"/>
      <c r="H170" s="13" t="str">
        <f t="shared" si="23"/>
        <v>32.2</v>
      </c>
      <c r="J170" s="13" t="str">
        <f t="shared" si="24"/>
        <v>57.8</v>
      </c>
      <c r="M170" s="10">
        <f t="shared" si="36"/>
        <v>117</v>
      </c>
      <c r="N170" s="10">
        <f t="shared" si="33"/>
        <v>13.257332604707726</v>
      </c>
      <c r="O170" s="10">
        <f t="shared" si="25"/>
        <v>57.778416404707727</v>
      </c>
      <c r="P170" s="10">
        <f t="shared" si="34"/>
        <v>32.221583595292273</v>
      </c>
      <c r="R170" s="12">
        <f t="shared" si="26"/>
        <v>4</v>
      </c>
      <c r="S170" s="10">
        <f t="shared" si="32"/>
        <v>0</v>
      </c>
      <c r="T170" s="10">
        <f t="shared" si="32"/>
        <v>0</v>
      </c>
      <c r="U170" s="10">
        <f t="shared" si="32"/>
        <v>0</v>
      </c>
      <c r="V170" s="10">
        <f t="shared" si="38"/>
        <v>32.221583595292273</v>
      </c>
      <c r="W170" s="10">
        <f t="shared" si="38"/>
        <v>0</v>
      </c>
      <c r="X170" s="10">
        <f t="shared" si="38"/>
        <v>0</v>
      </c>
      <c r="Y170" s="10">
        <f t="shared" si="38"/>
        <v>0</v>
      </c>
      <c r="Z170" s="10">
        <f t="shared" si="38"/>
        <v>0</v>
      </c>
      <c r="AA170" s="10">
        <f t="shared" si="38"/>
        <v>0</v>
      </c>
      <c r="AB170" s="10">
        <f t="shared" si="38"/>
        <v>0</v>
      </c>
      <c r="AC170" s="10">
        <f t="shared" si="38"/>
        <v>0</v>
      </c>
      <c r="AD170" s="10">
        <f t="shared" si="38"/>
        <v>0</v>
      </c>
      <c r="AG170" s="10">
        <f t="shared" si="27"/>
        <v>0</v>
      </c>
      <c r="AH170" s="10">
        <f t="shared" si="28"/>
        <v>32.221583595292273</v>
      </c>
      <c r="AI170" s="10">
        <f t="shared" si="29"/>
        <v>0</v>
      </c>
      <c r="AJ170" s="10">
        <f t="shared" si="30"/>
        <v>0</v>
      </c>
      <c r="AK170" s="10">
        <f t="shared" si="31"/>
        <v>0</v>
      </c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</row>
    <row r="171" spans="3:81" x14ac:dyDescent="0.25">
      <c r="C171" s="2">
        <f t="shared" si="35"/>
        <v>45409</v>
      </c>
      <c r="D171" s="24"/>
      <c r="H171" s="13" t="str">
        <f t="shared" ref="H171:H234" si="39">FIXED(P171,DecimalPlaces)</f>
        <v>31.9</v>
      </c>
      <c r="J171" s="13" t="str">
        <f t="shared" ref="J171:J234" si="40">FIXED(90-H171,DecimalPlaces)</f>
        <v>58.1</v>
      </c>
      <c r="M171" s="10">
        <f t="shared" si="36"/>
        <v>118</v>
      </c>
      <c r="N171" s="10">
        <f t="shared" si="33"/>
        <v>13.587424752897013</v>
      </c>
      <c r="O171" s="10">
        <f t="shared" ref="O171:O234" si="41">DEGREES(ASIN(SIN(RADIANS(Latitude))*SIN(RADIANS(N171))+COS(RADIANS(Latitude))*COS(RADIANS(N171))*COS(RADIANS(SolarHourAngle))))</f>
        <v>58.108508552897007</v>
      </c>
      <c r="P171" s="10">
        <f t="shared" si="34"/>
        <v>31.891491447102993</v>
      </c>
      <c r="R171" s="12">
        <f t="shared" ref="R171:R234" si="42">MONTH(C171)</f>
        <v>4</v>
      </c>
      <c r="S171" s="10">
        <f t="shared" si="32"/>
        <v>0</v>
      </c>
      <c r="T171" s="10">
        <f t="shared" si="32"/>
        <v>0</v>
      </c>
      <c r="U171" s="10">
        <f t="shared" si="32"/>
        <v>0</v>
      </c>
      <c r="V171" s="10">
        <f t="shared" si="38"/>
        <v>31.891491447102993</v>
      </c>
      <c r="W171" s="10">
        <f t="shared" si="38"/>
        <v>0</v>
      </c>
      <c r="X171" s="10">
        <f t="shared" si="38"/>
        <v>0</v>
      </c>
      <c r="Y171" s="10">
        <f t="shared" si="38"/>
        <v>0</v>
      </c>
      <c r="Z171" s="10">
        <f t="shared" si="38"/>
        <v>0</v>
      </c>
      <c r="AA171" s="10">
        <f t="shared" si="38"/>
        <v>0</v>
      </c>
      <c r="AB171" s="10">
        <f t="shared" si="38"/>
        <v>0</v>
      </c>
      <c r="AC171" s="10">
        <f t="shared" si="38"/>
        <v>0</v>
      </c>
      <c r="AD171" s="10">
        <f t="shared" si="38"/>
        <v>0</v>
      </c>
      <c r="AG171" s="10">
        <f t="shared" ref="AG171:AG234" si="43">IF(AND($C171&gt;=$C$21,$C171&lt;=$E$21),$P171,0)</f>
        <v>0</v>
      </c>
      <c r="AH171" s="10">
        <f t="shared" ref="AH171:AH234" si="44">IF(AND($C171&gt;=$C$22,$C171&lt;=$E$22),$P171,0)</f>
        <v>31.891491447102993</v>
      </c>
      <c r="AI171" s="10">
        <f t="shared" ref="AI171:AI234" si="45">IF(AND($C171&gt;=$C$23,$C171&lt;=$E$23),$P171,0)</f>
        <v>0</v>
      </c>
      <c r="AJ171" s="10">
        <f t="shared" ref="AJ171:AJ234" si="46">IF(AND($C171&gt;=$C$24,$C171&lt;=$E$24),$P171,0)</f>
        <v>0</v>
      </c>
      <c r="AK171" s="10">
        <f t="shared" ref="AK171:AK234" si="47">IF(AND($C171&gt;=$C$25,$C171&lt;=$E$25),$P171,0)</f>
        <v>0</v>
      </c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</row>
    <row r="172" spans="3:81" x14ac:dyDescent="0.25">
      <c r="C172" s="2">
        <f t="shared" si="35"/>
        <v>45410</v>
      </c>
      <c r="D172" s="24"/>
      <c r="H172" s="13" t="str">
        <f t="shared" si="39"/>
        <v>31.6</v>
      </c>
      <c r="J172" s="13" t="str">
        <f t="shared" si="40"/>
        <v>58.4</v>
      </c>
      <c r="M172" s="10">
        <f t="shared" si="36"/>
        <v>119</v>
      </c>
      <c r="N172" s="10">
        <f t="shared" si="33"/>
        <v>13.913512624646092</v>
      </c>
      <c r="O172" s="10">
        <f t="shared" si="41"/>
        <v>58.434596424646095</v>
      </c>
      <c r="P172" s="10">
        <f t="shared" si="34"/>
        <v>31.565403575353905</v>
      </c>
      <c r="R172" s="12">
        <f t="shared" si="42"/>
        <v>4</v>
      </c>
      <c r="S172" s="10">
        <f t="shared" ref="S172:U235" si="48">IF($R172=S$41,$P172,0)</f>
        <v>0</v>
      </c>
      <c r="T172" s="10">
        <f t="shared" si="48"/>
        <v>0</v>
      </c>
      <c r="U172" s="10">
        <f t="shared" si="48"/>
        <v>0</v>
      </c>
      <c r="V172" s="10">
        <f t="shared" si="38"/>
        <v>31.565403575353905</v>
      </c>
      <c r="W172" s="10">
        <f t="shared" si="38"/>
        <v>0</v>
      </c>
      <c r="X172" s="10">
        <f t="shared" si="38"/>
        <v>0</v>
      </c>
      <c r="Y172" s="10">
        <f t="shared" si="38"/>
        <v>0</v>
      </c>
      <c r="Z172" s="10">
        <f t="shared" si="38"/>
        <v>0</v>
      </c>
      <c r="AA172" s="10">
        <f t="shared" si="38"/>
        <v>0</v>
      </c>
      <c r="AB172" s="10">
        <f t="shared" si="38"/>
        <v>0</v>
      </c>
      <c r="AC172" s="10">
        <f t="shared" si="38"/>
        <v>0</v>
      </c>
      <c r="AD172" s="10">
        <f t="shared" si="38"/>
        <v>0</v>
      </c>
      <c r="AG172" s="10">
        <f t="shared" si="43"/>
        <v>0</v>
      </c>
      <c r="AH172" s="10">
        <f t="shared" si="44"/>
        <v>31.565403575353905</v>
      </c>
      <c r="AI172" s="10">
        <f t="shared" si="45"/>
        <v>0</v>
      </c>
      <c r="AJ172" s="10">
        <f t="shared" si="46"/>
        <v>0</v>
      </c>
      <c r="AK172" s="10">
        <f t="shared" si="47"/>
        <v>0</v>
      </c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</row>
    <row r="173" spans="3:81" x14ac:dyDescent="0.25">
      <c r="C173" s="2">
        <f t="shared" si="35"/>
        <v>45411</v>
      </c>
      <c r="D173" s="24"/>
      <c r="H173" s="13" t="str">
        <f t="shared" si="39"/>
        <v>31.2</v>
      </c>
      <c r="J173" s="13" t="str">
        <f t="shared" si="40"/>
        <v>58.8</v>
      </c>
      <c r="M173" s="10">
        <f t="shared" si="36"/>
        <v>120</v>
      </c>
      <c r="N173" s="10">
        <f t="shared" si="33"/>
        <v>14.235500120362392</v>
      </c>
      <c r="O173" s="10">
        <f t="shared" si="41"/>
        <v>58.756583920362381</v>
      </c>
      <c r="P173" s="10">
        <f t="shared" si="34"/>
        <v>31.243416079637619</v>
      </c>
      <c r="R173" s="12">
        <f t="shared" si="42"/>
        <v>4</v>
      </c>
      <c r="S173" s="10">
        <f t="shared" si="48"/>
        <v>0</v>
      </c>
      <c r="T173" s="10">
        <f t="shared" si="48"/>
        <v>0</v>
      </c>
      <c r="U173" s="10">
        <f t="shared" si="48"/>
        <v>0</v>
      </c>
      <c r="V173" s="10">
        <f t="shared" si="38"/>
        <v>31.243416079637619</v>
      </c>
      <c r="W173" s="10">
        <f t="shared" si="38"/>
        <v>0</v>
      </c>
      <c r="X173" s="10">
        <f t="shared" si="38"/>
        <v>0</v>
      </c>
      <c r="Y173" s="10">
        <f t="shared" si="38"/>
        <v>0</v>
      </c>
      <c r="Z173" s="10">
        <f t="shared" si="38"/>
        <v>0</v>
      </c>
      <c r="AA173" s="10">
        <f t="shared" si="38"/>
        <v>0</v>
      </c>
      <c r="AB173" s="10">
        <f t="shared" si="38"/>
        <v>0</v>
      </c>
      <c r="AC173" s="10">
        <f t="shared" si="38"/>
        <v>0</v>
      </c>
      <c r="AD173" s="10">
        <f t="shared" si="38"/>
        <v>0</v>
      </c>
      <c r="AG173" s="10">
        <f t="shared" si="43"/>
        <v>0</v>
      </c>
      <c r="AH173" s="10">
        <f t="shared" si="44"/>
        <v>31.243416079637619</v>
      </c>
      <c r="AI173" s="10">
        <f t="shared" si="45"/>
        <v>0</v>
      </c>
      <c r="AJ173" s="10">
        <f t="shared" si="46"/>
        <v>0</v>
      </c>
      <c r="AK173" s="10">
        <f t="shared" si="47"/>
        <v>0</v>
      </c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</row>
    <row r="174" spans="3:81" x14ac:dyDescent="0.25">
      <c r="C174" s="2">
        <f t="shared" si="35"/>
        <v>45412</v>
      </c>
      <c r="D174" s="24"/>
      <c r="H174" s="13" t="str">
        <f t="shared" si="39"/>
        <v>30.9</v>
      </c>
      <c r="J174" s="13" t="str">
        <f t="shared" si="40"/>
        <v>59.1</v>
      </c>
      <c r="M174" s="10">
        <f t="shared" si="36"/>
        <v>121</v>
      </c>
      <c r="N174" s="10">
        <f t="shared" si="33"/>
        <v>14.553292348853065</v>
      </c>
      <c r="O174" s="10">
        <f t="shared" si="41"/>
        <v>59.074376148853069</v>
      </c>
      <c r="P174" s="10">
        <f t="shared" si="34"/>
        <v>30.925623851146931</v>
      </c>
      <c r="R174" s="12">
        <f t="shared" si="42"/>
        <v>4</v>
      </c>
      <c r="S174" s="10">
        <f t="shared" si="48"/>
        <v>0</v>
      </c>
      <c r="T174" s="10">
        <f t="shared" si="48"/>
        <v>0</v>
      </c>
      <c r="U174" s="10">
        <f t="shared" si="48"/>
        <v>0</v>
      </c>
      <c r="V174" s="10">
        <f t="shared" si="38"/>
        <v>30.925623851146931</v>
      </c>
      <c r="W174" s="10">
        <f t="shared" si="38"/>
        <v>0</v>
      </c>
      <c r="X174" s="10">
        <f t="shared" si="38"/>
        <v>0</v>
      </c>
      <c r="Y174" s="10">
        <f t="shared" si="38"/>
        <v>0</v>
      </c>
      <c r="Z174" s="10">
        <f t="shared" si="38"/>
        <v>0</v>
      </c>
      <c r="AA174" s="10">
        <f t="shared" si="38"/>
        <v>0</v>
      </c>
      <c r="AB174" s="10">
        <f t="shared" si="38"/>
        <v>0</v>
      </c>
      <c r="AC174" s="10">
        <f t="shared" si="38"/>
        <v>0</v>
      </c>
      <c r="AD174" s="10">
        <f t="shared" si="38"/>
        <v>0</v>
      </c>
      <c r="AG174" s="10">
        <f t="shared" si="43"/>
        <v>0</v>
      </c>
      <c r="AH174" s="10">
        <f t="shared" si="44"/>
        <v>30.925623851146931</v>
      </c>
      <c r="AI174" s="10">
        <f t="shared" si="45"/>
        <v>0</v>
      </c>
      <c r="AJ174" s="10">
        <f t="shared" si="46"/>
        <v>0</v>
      </c>
      <c r="AK174" s="10">
        <f t="shared" si="47"/>
        <v>0</v>
      </c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</row>
    <row r="175" spans="3:81" x14ac:dyDescent="0.25">
      <c r="C175" s="2">
        <f t="shared" si="35"/>
        <v>45413</v>
      </c>
      <c r="D175" s="24"/>
      <c r="H175" s="13" t="str">
        <f t="shared" si="39"/>
        <v>30.6</v>
      </c>
      <c r="J175" s="13" t="str">
        <f t="shared" si="40"/>
        <v>59.4</v>
      </c>
      <c r="M175" s="10">
        <f t="shared" si="36"/>
        <v>122</v>
      </c>
      <c r="N175" s="10">
        <f t="shared" si="33"/>
        <v>14.866795655289678</v>
      </c>
      <c r="O175" s="10">
        <f t="shared" si="41"/>
        <v>59.387879455289664</v>
      </c>
      <c r="P175" s="10">
        <f t="shared" si="34"/>
        <v>30.612120544710336</v>
      </c>
      <c r="R175" s="12">
        <f t="shared" si="42"/>
        <v>5</v>
      </c>
      <c r="S175" s="10">
        <f t="shared" si="48"/>
        <v>0</v>
      </c>
      <c r="T175" s="10">
        <f t="shared" si="48"/>
        <v>0</v>
      </c>
      <c r="U175" s="10">
        <f t="shared" si="48"/>
        <v>0</v>
      </c>
      <c r="V175" s="10">
        <f t="shared" si="38"/>
        <v>0</v>
      </c>
      <c r="W175" s="10">
        <f t="shared" si="38"/>
        <v>30.612120544710336</v>
      </c>
      <c r="X175" s="10">
        <f t="shared" si="38"/>
        <v>0</v>
      </c>
      <c r="Y175" s="10">
        <f t="shared" si="38"/>
        <v>0</v>
      </c>
      <c r="Z175" s="10">
        <f t="shared" si="38"/>
        <v>0</v>
      </c>
      <c r="AA175" s="10">
        <f t="shared" si="38"/>
        <v>0</v>
      </c>
      <c r="AB175" s="10">
        <f t="shared" si="38"/>
        <v>0</v>
      </c>
      <c r="AC175" s="10">
        <f t="shared" si="38"/>
        <v>0</v>
      </c>
      <c r="AD175" s="10">
        <f t="shared" si="38"/>
        <v>0</v>
      </c>
      <c r="AG175" s="10">
        <f t="shared" si="43"/>
        <v>0</v>
      </c>
      <c r="AH175" s="10">
        <f t="shared" si="44"/>
        <v>30.612120544710336</v>
      </c>
      <c r="AI175" s="10">
        <f t="shared" si="45"/>
        <v>0</v>
      </c>
      <c r="AJ175" s="10">
        <f t="shared" si="46"/>
        <v>0</v>
      </c>
      <c r="AK175" s="10">
        <f t="shared" si="47"/>
        <v>0</v>
      </c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</row>
    <row r="176" spans="3:81" x14ac:dyDescent="0.25">
      <c r="C176" s="2">
        <f t="shared" si="35"/>
        <v>45414</v>
      </c>
      <c r="D176" s="24"/>
      <c r="H176" s="13" t="str">
        <f t="shared" si="39"/>
        <v>30.3</v>
      </c>
      <c r="J176" s="13" t="str">
        <f t="shared" si="40"/>
        <v>59.7</v>
      </c>
      <c r="M176" s="10">
        <f t="shared" si="36"/>
        <v>123</v>
      </c>
      <c r="N176" s="10">
        <f t="shared" si="33"/>
        <v>15.175917648808909</v>
      </c>
      <c r="O176" s="10">
        <f t="shared" si="41"/>
        <v>59.697001448808898</v>
      </c>
      <c r="P176" s="10">
        <f t="shared" si="34"/>
        <v>30.302998551191102</v>
      </c>
      <c r="R176" s="12">
        <f t="shared" si="42"/>
        <v>5</v>
      </c>
      <c r="S176" s="10">
        <f t="shared" si="48"/>
        <v>0</v>
      </c>
      <c r="T176" s="10">
        <f t="shared" si="48"/>
        <v>0</v>
      </c>
      <c r="U176" s="10">
        <f t="shared" si="48"/>
        <v>0</v>
      </c>
      <c r="V176" s="10">
        <f t="shared" si="38"/>
        <v>0</v>
      </c>
      <c r="W176" s="10">
        <f t="shared" si="38"/>
        <v>30.302998551191102</v>
      </c>
      <c r="X176" s="10">
        <f t="shared" si="38"/>
        <v>0</v>
      </c>
      <c r="Y176" s="10">
        <f t="shared" si="38"/>
        <v>0</v>
      </c>
      <c r="Z176" s="10">
        <f t="shared" si="38"/>
        <v>0</v>
      </c>
      <c r="AA176" s="10">
        <f t="shared" si="38"/>
        <v>0</v>
      </c>
      <c r="AB176" s="10">
        <f t="shared" si="38"/>
        <v>0</v>
      </c>
      <c r="AC176" s="10">
        <f t="shared" si="38"/>
        <v>0</v>
      </c>
      <c r="AD176" s="10">
        <f t="shared" si="38"/>
        <v>0</v>
      </c>
      <c r="AG176" s="10">
        <f t="shared" si="43"/>
        <v>0</v>
      </c>
      <c r="AH176" s="10">
        <f t="shared" si="44"/>
        <v>30.302998551191102</v>
      </c>
      <c r="AI176" s="10">
        <f t="shared" si="45"/>
        <v>0</v>
      </c>
      <c r="AJ176" s="10">
        <f t="shared" si="46"/>
        <v>0</v>
      </c>
      <c r="AK176" s="10">
        <f t="shared" si="47"/>
        <v>0</v>
      </c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</row>
    <row r="177" spans="3:81" x14ac:dyDescent="0.25">
      <c r="C177" s="2">
        <f t="shared" si="35"/>
        <v>45415</v>
      </c>
      <c r="D177" s="24"/>
      <c r="H177" s="13" t="str">
        <f t="shared" si="39"/>
        <v>30.0</v>
      </c>
      <c r="J177" s="13" t="str">
        <f t="shared" si="40"/>
        <v>60.0</v>
      </c>
      <c r="M177" s="10">
        <f t="shared" si="36"/>
        <v>124</v>
      </c>
      <c r="N177" s="10">
        <f t="shared" si="33"/>
        <v>15.480567229740387</v>
      </c>
      <c r="O177" s="10">
        <f t="shared" si="41"/>
        <v>60.001651029740387</v>
      </c>
      <c r="P177" s="10">
        <f t="shared" si="34"/>
        <v>29.998348970259613</v>
      </c>
      <c r="R177" s="12">
        <f t="shared" si="42"/>
        <v>5</v>
      </c>
      <c r="S177" s="10">
        <f t="shared" si="48"/>
        <v>0</v>
      </c>
      <c r="T177" s="10">
        <f t="shared" si="48"/>
        <v>0</v>
      </c>
      <c r="U177" s="10">
        <f t="shared" si="48"/>
        <v>0</v>
      </c>
      <c r="V177" s="10">
        <f t="shared" si="38"/>
        <v>0</v>
      </c>
      <c r="W177" s="10">
        <f t="shared" si="38"/>
        <v>29.998348970259613</v>
      </c>
      <c r="X177" s="10">
        <f t="shared" si="38"/>
        <v>0</v>
      </c>
      <c r="Y177" s="10">
        <f t="shared" si="38"/>
        <v>0</v>
      </c>
      <c r="Z177" s="10">
        <f t="shared" si="38"/>
        <v>0</v>
      </c>
      <c r="AA177" s="10">
        <f t="shared" si="38"/>
        <v>0</v>
      </c>
      <c r="AB177" s="10">
        <f t="shared" si="38"/>
        <v>0</v>
      </c>
      <c r="AC177" s="10">
        <f t="shared" si="38"/>
        <v>0</v>
      </c>
      <c r="AD177" s="10">
        <f t="shared" si="38"/>
        <v>0</v>
      </c>
      <c r="AG177" s="10">
        <f t="shared" si="43"/>
        <v>0</v>
      </c>
      <c r="AH177" s="10">
        <f t="shared" si="44"/>
        <v>29.998348970259613</v>
      </c>
      <c r="AI177" s="10">
        <f t="shared" si="45"/>
        <v>0</v>
      </c>
      <c r="AJ177" s="10">
        <f t="shared" si="46"/>
        <v>0</v>
      </c>
      <c r="AK177" s="10">
        <f t="shared" si="47"/>
        <v>0</v>
      </c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</row>
    <row r="178" spans="3:81" x14ac:dyDescent="0.25">
      <c r="C178" s="2">
        <f t="shared" si="35"/>
        <v>45416</v>
      </c>
      <c r="D178" s="24"/>
      <c r="H178" s="13" t="str">
        <f t="shared" si="39"/>
        <v>29.7</v>
      </c>
      <c r="J178" s="13" t="str">
        <f t="shared" si="40"/>
        <v>60.3</v>
      </c>
      <c r="M178" s="10">
        <f t="shared" si="36"/>
        <v>125</v>
      </c>
      <c r="N178" s="10">
        <f t="shared" si="33"/>
        <v>15.780654616454273</v>
      </c>
      <c r="O178" s="10">
        <f t="shared" si="41"/>
        <v>60.301738416454263</v>
      </c>
      <c r="P178" s="10">
        <f t="shared" si="34"/>
        <v>29.698261583545737</v>
      </c>
      <c r="R178" s="12">
        <f t="shared" si="42"/>
        <v>5</v>
      </c>
      <c r="S178" s="10">
        <f t="shared" si="48"/>
        <v>0</v>
      </c>
      <c r="T178" s="10">
        <f t="shared" si="48"/>
        <v>0</v>
      </c>
      <c r="U178" s="10">
        <f t="shared" si="48"/>
        <v>0</v>
      </c>
      <c r="V178" s="10">
        <f t="shared" si="38"/>
        <v>0</v>
      </c>
      <c r="W178" s="10">
        <f t="shared" si="38"/>
        <v>29.698261583545737</v>
      </c>
      <c r="X178" s="10">
        <f t="shared" si="38"/>
        <v>0</v>
      </c>
      <c r="Y178" s="10">
        <f t="shared" si="38"/>
        <v>0</v>
      </c>
      <c r="Z178" s="10">
        <f t="shared" si="38"/>
        <v>0</v>
      </c>
      <c r="AA178" s="10">
        <f t="shared" si="38"/>
        <v>0</v>
      </c>
      <c r="AB178" s="10">
        <f t="shared" si="38"/>
        <v>0</v>
      </c>
      <c r="AC178" s="10">
        <f t="shared" si="38"/>
        <v>0</v>
      </c>
      <c r="AD178" s="10">
        <f t="shared" si="38"/>
        <v>0</v>
      </c>
      <c r="AG178" s="10">
        <f t="shared" si="43"/>
        <v>0</v>
      </c>
      <c r="AH178" s="10">
        <f t="shared" si="44"/>
        <v>29.698261583545737</v>
      </c>
      <c r="AI178" s="10">
        <f t="shared" si="45"/>
        <v>0</v>
      </c>
      <c r="AJ178" s="10">
        <f t="shared" si="46"/>
        <v>0</v>
      </c>
      <c r="AK178" s="10">
        <f t="shared" si="47"/>
        <v>0</v>
      </c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</row>
    <row r="179" spans="3:81" x14ac:dyDescent="0.25">
      <c r="C179" s="2">
        <f t="shared" si="35"/>
        <v>45417</v>
      </c>
      <c r="D179" s="24"/>
      <c r="H179" s="13" t="str">
        <f t="shared" si="39"/>
        <v>29.4</v>
      </c>
      <c r="J179" s="13" t="str">
        <f t="shared" si="40"/>
        <v>60.6</v>
      </c>
      <c r="M179" s="10">
        <f t="shared" si="36"/>
        <v>126</v>
      </c>
      <c r="N179" s="10">
        <f t="shared" si="33"/>
        <v>16.076091371820354</v>
      </c>
      <c r="O179" s="10">
        <f t="shared" si="41"/>
        <v>60.597175171820354</v>
      </c>
      <c r="P179" s="10">
        <f t="shared" si="34"/>
        <v>29.402824828179646</v>
      </c>
      <c r="R179" s="12">
        <f t="shared" si="42"/>
        <v>5</v>
      </c>
      <c r="S179" s="10">
        <f t="shared" si="48"/>
        <v>0</v>
      </c>
      <c r="T179" s="10">
        <f t="shared" si="48"/>
        <v>0</v>
      </c>
      <c r="U179" s="10">
        <f t="shared" si="48"/>
        <v>0</v>
      </c>
      <c r="V179" s="10">
        <f t="shared" si="38"/>
        <v>0</v>
      </c>
      <c r="W179" s="10">
        <f t="shared" si="38"/>
        <v>29.402824828179646</v>
      </c>
      <c r="X179" s="10">
        <f t="shared" si="38"/>
        <v>0</v>
      </c>
      <c r="Y179" s="10">
        <f t="shared" si="38"/>
        <v>0</v>
      </c>
      <c r="Z179" s="10">
        <f t="shared" si="38"/>
        <v>0</v>
      </c>
      <c r="AA179" s="10">
        <f t="shared" si="38"/>
        <v>0</v>
      </c>
      <c r="AB179" s="10">
        <f t="shared" si="38"/>
        <v>0</v>
      </c>
      <c r="AC179" s="10">
        <f t="shared" si="38"/>
        <v>0</v>
      </c>
      <c r="AD179" s="10">
        <f t="shared" si="38"/>
        <v>0</v>
      </c>
      <c r="AG179" s="10">
        <f t="shared" si="43"/>
        <v>0</v>
      </c>
      <c r="AH179" s="10">
        <f t="shared" si="44"/>
        <v>29.402824828179646</v>
      </c>
      <c r="AI179" s="10">
        <f t="shared" si="45"/>
        <v>0</v>
      </c>
      <c r="AJ179" s="10">
        <f t="shared" si="46"/>
        <v>0</v>
      </c>
      <c r="AK179" s="10">
        <f t="shared" si="47"/>
        <v>0</v>
      </c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</row>
    <row r="180" spans="3:81" x14ac:dyDescent="0.25">
      <c r="C180" s="2">
        <f t="shared" si="35"/>
        <v>45418</v>
      </c>
      <c r="D180" s="24"/>
      <c r="H180" s="13" t="str">
        <f t="shared" si="39"/>
        <v>29.1</v>
      </c>
      <c r="J180" s="13" t="str">
        <f t="shared" si="40"/>
        <v>60.9</v>
      </c>
      <c r="M180" s="10">
        <f t="shared" si="36"/>
        <v>127</v>
      </c>
      <c r="N180" s="10">
        <f t="shared" si="33"/>
        <v>16.366790429270743</v>
      </c>
      <c r="O180" s="10">
        <f t="shared" si="41"/>
        <v>60.88787422927075</v>
      </c>
      <c r="P180" s="10">
        <f t="shared" si="34"/>
        <v>29.11212577072925</v>
      </c>
      <c r="R180" s="12">
        <f t="shared" si="42"/>
        <v>5</v>
      </c>
      <c r="S180" s="10">
        <f t="shared" si="48"/>
        <v>0</v>
      </c>
      <c r="T180" s="10">
        <f t="shared" si="48"/>
        <v>0</v>
      </c>
      <c r="U180" s="10">
        <f t="shared" si="48"/>
        <v>0</v>
      </c>
      <c r="V180" s="10">
        <f t="shared" si="38"/>
        <v>0</v>
      </c>
      <c r="W180" s="10">
        <f t="shared" si="38"/>
        <v>29.11212577072925</v>
      </c>
      <c r="X180" s="10">
        <f t="shared" si="38"/>
        <v>0</v>
      </c>
      <c r="Y180" s="10">
        <f t="shared" si="38"/>
        <v>0</v>
      </c>
      <c r="Z180" s="10">
        <f t="shared" si="38"/>
        <v>0</v>
      </c>
      <c r="AA180" s="10">
        <f t="shared" si="38"/>
        <v>0</v>
      </c>
      <c r="AB180" s="10">
        <f t="shared" si="38"/>
        <v>0</v>
      </c>
      <c r="AC180" s="10">
        <f t="shared" si="38"/>
        <v>0</v>
      </c>
      <c r="AD180" s="10">
        <f t="shared" si="38"/>
        <v>0</v>
      </c>
      <c r="AG180" s="10">
        <f t="shared" si="43"/>
        <v>0</v>
      </c>
      <c r="AH180" s="10">
        <f t="shared" si="44"/>
        <v>29.11212577072925</v>
      </c>
      <c r="AI180" s="10">
        <f t="shared" si="45"/>
        <v>0</v>
      </c>
      <c r="AJ180" s="10">
        <f t="shared" si="46"/>
        <v>0</v>
      </c>
      <c r="AK180" s="10">
        <f t="shared" si="47"/>
        <v>0</v>
      </c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</row>
    <row r="181" spans="3:81" x14ac:dyDescent="0.25">
      <c r="C181" s="2">
        <f t="shared" si="35"/>
        <v>45419</v>
      </c>
      <c r="D181" s="24"/>
      <c r="H181" s="13" t="str">
        <f t="shared" si="39"/>
        <v>28.8</v>
      </c>
      <c r="J181" s="13" t="str">
        <f t="shared" si="40"/>
        <v>61.2</v>
      </c>
      <c r="M181" s="10">
        <f t="shared" si="36"/>
        <v>128</v>
      </c>
      <c r="N181" s="10">
        <f t="shared" si="33"/>
        <v>16.65266611845896</v>
      </c>
      <c r="O181" s="10">
        <f t="shared" si="41"/>
        <v>61.173749918458967</v>
      </c>
      <c r="P181" s="10">
        <f t="shared" si="34"/>
        <v>28.826250081541033</v>
      </c>
      <c r="R181" s="12">
        <f t="shared" si="42"/>
        <v>5</v>
      </c>
      <c r="S181" s="10">
        <f t="shared" si="48"/>
        <v>0</v>
      </c>
      <c r="T181" s="10">
        <f t="shared" si="48"/>
        <v>0</v>
      </c>
      <c r="U181" s="10">
        <f t="shared" si="48"/>
        <v>0</v>
      </c>
      <c r="V181" s="10">
        <f t="shared" si="38"/>
        <v>0</v>
      </c>
      <c r="W181" s="10">
        <f t="shared" ref="V181:AD209" si="49">IF($R181=W$41,$P181,0)</f>
        <v>28.826250081541033</v>
      </c>
      <c r="X181" s="10">
        <f t="shared" si="49"/>
        <v>0</v>
      </c>
      <c r="Y181" s="10">
        <f t="shared" si="49"/>
        <v>0</v>
      </c>
      <c r="Z181" s="10">
        <f t="shared" si="49"/>
        <v>0</v>
      </c>
      <c r="AA181" s="10">
        <f t="shared" si="49"/>
        <v>0</v>
      </c>
      <c r="AB181" s="10">
        <f t="shared" si="49"/>
        <v>0</v>
      </c>
      <c r="AC181" s="10">
        <f t="shared" si="49"/>
        <v>0</v>
      </c>
      <c r="AD181" s="10">
        <f t="shared" si="49"/>
        <v>0</v>
      </c>
      <c r="AG181" s="10">
        <f t="shared" si="43"/>
        <v>0</v>
      </c>
      <c r="AH181" s="10">
        <f t="shared" si="44"/>
        <v>28.826250081541033</v>
      </c>
      <c r="AI181" s="10">
        <f t="shared" si="45"/>
        <v>0</v>
      </c>
      <c r="AJ181" s="10">
        <f t="shared" si="46"/>
        <v>0</v>
      </c>
      <c r="AK181" s="10">
        <f t="shared" si="47"/>
        <v>0</v>
      </c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</row>
    <row r="182" spans="3:81" x14ac:dyDescent="0.25">
      <c r="C182" s="2">
        <f t="shared" si="35"/>
        <v>45420</v>
      </c>
      <c r="D182" s="24"/>
      <c r="H182" s="13" t="str">
        <f t="shared" si="39"/>
        <v>28.5</v>
      </c>
      <c r="J182" s="13" t="str">
        <f t="shared" si="40"/>
        <v>61.5</v>
      </c>
      <c r="M182" s="10">
        <f t="shared" si="36"/>
        <v>129</v>
      </c>
      <c r="N182" s="10">
        <f t="shared" ref="N182:N245" si="50">EarthsTilt*SIN(RADIANS(MOD((360/DaysInYear)*(284+M182),360)))</f>
        <v>16.933634190507227</v>
      </c>
      <c r="O182" s="10">
        <f t="shared" si="41"/>
        <v>61.454717990507227</v>
      </c>
      <c r="P182" s="10">
        <f t="shared" ref="P182:P245" si="51">90-O182</f>
        <v>28.545282009492773</v>
      </c>
      <c r="R182" s="12">
        <f t="shared" si="42"/>
        <v>5</v>
      </c>
      <c r="S182" s="10">
        <f t="shared" si="48"/>
        <v>0</v>
      </c>
      <c r="T182" s="10">
        <f t="shared" si="48"/>
        <v>0</v>
      </c>
      <c r="U182" s="10">
        <f t="shared" si="48"/>
        <v>0</v>
      </c>
      <c r="V182" s="10">
        <f t="shared" si="49"/>
        <v>0</v>
      </c>
      <c r="W182" s="10">
        <f t="shared" si="49"/>
        <v>28.545282009492773</v>
      </c>
      <c r="X182" s="10">
        <f t="shared" si="49"/>
        <v>0</v>
      </c>
      <c r="Y182" s="10">
        <f t="shared" si="49"/>
        <v>0</v>
      </c>
      <c r="Z182" s="10">
        <f t="shared" si="49"/>
        <v>0</v>
      </c>
      <c r="AA182" s="10">
        <f t="shared" si="49"/>
        <v>0</v>
      </c>
      <c r="AB182" s="10">
        <f t="shared" si="49"/>
        <v>0</v>
      </c>
      <c r="AC182" s="10">
        <f t="shared" si="49"/>
        <v>0</v>
      </c>
      <c r="AD182" s="10">
        <f t="shared" si="49"/>
        <v>0</v>
      </c>
      <c r="AG182" s="10">
        <f t="shared" si="43"/>
        <v>0</v>
      </c>
      <c r="AH182" s="10">
        <f t="shared" si="44"/>
        <v>28.545282009492773</v>
      </c>
      <c r="AI182" s="10">
        <f t="shared" si="45"/>
        <v>0</v>
      </c>
      <c r="AJ182" s="10">
        <f t="shared" si="46"/>
        <v>0</v>
      </c>
      <c r="AK182" s="10">
        <f t="shared" si="47"/>
        <v>0</v>
      </c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</row>
    <row r="183" spans="3:81" x14ac:dyDescent="0.25">
      <c r="C183" s="2">
        <f t="shared" si="35"/>
        <v>45421</v>
      </c>
      <c r="D183" s="24"/>
      <c r="H183" s="13" t="str">
        <f t="shared" si="39"/>
        <v>28.3</v>
      </c>
      <c r="J183" s="13" t="str">
        <f t="shared" si="40"/>
        <v>61.7</v>
      </c>
      <c r="M183" s="10">
        <f t="shared" si="36"/>
        <v>130</v>
      </c>
      <c r="N183" s="10">
        <f t="shared" si="50"/>
        <v>17.209611842835063</v>
      </c>
      <c r="O183" s="10">
        <f t="shared" si="41"/>
        <v>61.730695642835066</v>
      </c>
      <c r="P183" s="10">
        <f t="shared" si="51"/>
        <v>28.269304357164934</v>
      </c>
      <c r="R183" s="12">
        <f t="shared" si="42"/>
        <v>5</v>
      </c>
      <c r="S183" s="10">
        <f t="shared" si="48"/>
        <v>0</v>
      </c>
      <c r="T183" s="10">
        <f t="shared" si="48"/>
        <v>0</v>
      </c>
      <c r="U183" s="10">
        <f t="shared" si="48"/>
        <v>0</v>
      </c>
      <c r="V183" s="10">
        <f t="shared" si="49"/>
        <v>0</v>
      </c>
      <c r="W183" s="10">
        <f t="shared" si="49"/>
        <v>28.269304357164934</v>
      </c>
      <c r="X183" s="10">
        <f t="shared" si="49"/>
        <v>0</v>
      </c>
      <c r="Y183" s="10">
        <f t="shared" si="49"/>
        <v>0</v>
      </c>
      <c r="Z183" s="10">
        <f t="shared" si="49"/>
        <v>0</v>
      </c>
      <c r="AA183" s="10">
        <f t="shared" si="49"/>
        <v>0</v>
      </c>
      <c r="AB183" s="10">
        <f t="shared" si="49"/>
        <v>0</v>
      </c>
      <c r="AC183" s="10">
        <f t="shared" si="49"/>
        <v>0</v>
      </c>
      <c r="AD183" s="10">
        <f t="shared" si="49"/>
        <v>0</v>
      </c>
      <c r="AG183" s="10">
        <f t="shared" si="43"/>
        <v>0</v>
      </c>
      <c r="AH183" s="10">
        <f t="shared" si="44"/>
        <v>28.269304357164934</v>
      </c>
      <c r="AI183" s="10">
        <f t="shared" si="45"/>
        <v>0</v>
      </c>
      <c r="AJ183" s="10">
        <f t="shared" si="46"/>
        <v>0</v>
      </c>
      <c r="AK183" s="10">
        <f t="shared" si="47"/>
        <v>0</v>
      </c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</row>
    <row r="184" spans="3:81" x14ac:dyDescent="0.25">
      <c r="C184" s="2">
        <f t="shared" ref="C184:C247" si="52">C183+1</f>
        <v>45422</v>
      </c>
      <c r="D184" s="24"/>
      <c r="H184" s="13" t="str">
        <f t="shared" si="39"/>
        <v>28.0</v>
      </c>
      <c r="J184" s="13" t="str">
        <f t="shared" si="40"/>
        <v>62.0</v>
      </c>
      <c r="M184" s="10">
        <f t="shared" ref="M184:M247" si="53">M183+1</f>
        <v>131</v>
      </c>
      <c r="N184" s="10">
        <f t="shared" si="50"/>
        <v>17.480517743561638</v>
      </c>
      <c r="O184" s="10">
        <f t="shared" si="41"/>
        <v>62.001601543561634</v>
      </c>
      <c r="P184" s="10">
        <f t="shared" si="51"/>
        <v>27.998398456438366</v>
      </c>
      <c r="R184" s="12">
        <f t="shared" si="42"/>
        <v>5</v>
      </c>
      <c r="S184" s="10">
        <f t="shared" si="48"/>
        <v>0</v>
      </c>
      <c r="T184" s="10">
        <f t="shared" si="48"/>
        <v>0</v>
      </c>
      <c r="U184" s="10">
        <f t="shared" si="48"/>
        <v>0</v>
      </c>
      <c r="V184" s="10">
        <f t="shared" si="49"/>
        <v>0</v>
      </c>
      <c r="W184" s="10">
        <f t="shared" si="49"/>
        <v>27.998398456438366</v>
      </c>
      <c r="X184" s="10">
        <f t="shared" si="49"/>
        <v>0</v>
      </c>
      <c r="Y184" s="10">
        <f t="shared" si="49"/>
        <v>0</v>
      </c>
      <c r="Z184" s="10">
        <f t="shared" si="49"/>
        <v>0</v>
      </c>
      <c r="AA184" s="10">
        <f t="shared" si="49"/>
        <v>0</v>
      </c>
      <c r="AB184" s="10">
        <f t="shared" si="49"/>
        <v>0</v>
      </c>
      <c r="AC184" s="10">
        <f t="shared" si="49"/>
        <v>0</v>
      </c>
      <c r="AD184" s="10">
        <f t="shared" si="49"/>
        <v>0</v>
      </c>
      <c r="AG184" s="10">
        <f t="shared" si="43"/>
        <v>0</v>
      </c>
      <c r="AH184" s="10">
        <f t="shared" si="44"/>
        <v>27.998398456438366</v>
      </c>
      <c r="AI184" s="10">
        <f t="shared" si="45"/>
        <v>0</v>
      </c>
      <c r="AJ184" s="10">
        <f t="shared" si="46"/>
        <v>0</v>
      </c>
      <c r="AK184" s="10">
        <f t="shared" si="47"/>
        <v>0</v>
      </c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</row>
    <row r="185" spans="3:81" x14ac:dyDescent="0.25">
      <c r="C185" s="2">
        <f t="shared" si="52"/>
        <v>45423</v>
      </c>
      <c r="D185" s="24"/>
      <c r="H185" s="13" t="str">
        <f t="shared" si="39"/>
        <v>27.7</v>
      </c>
      <c r="J185" s="13" t="str">
        <f t="shared" si="40"/>
        <v>62.3</v>
      </c>
      <c r="M185" s="10">
        <f t="shared" si="53"/>
        <v>132</v>
      </c>
      <c r="N185" s="10">
        <f t="shared" si="50"/>
        <v>17.746272055474538</v>
      </c>
      <c r="O185" s="10">
        <f t="shared" si="41"/>
        <v>62.267355855474534</v>
      </c>
      <c r="P185" s="10">
        <f t="shared" si="51"/>
        <v>27.732644144525466</v>
      </c>
      <c r="R185" s="12">
        <f t="shared" si="42"/>
        <v>5</v>
      </c>
      <c r="S185" s="10">
        <f t="shared" si="48"/>
        <v>0</v>
      </c>
      <c r="T185" s="10">
        <f t="shared" si="48"/>
        <v>0</v>
      </c>
      <c r="U185" s="10">
        <f t="shared" si="48"/>
        <v>0</v>
      </c>
      <c r="V185" s="10">
        <f t="shared" si="49"/>
        <v>0</v>
      </c>
      <c r="W185" s="10">
        <f t="shared" si="49"/>
        <v>27.732644144525466</v>
      </c>
      <c r="X185" s="10">
        <f t="shared" si="49"/>
        <v>0</v>
      </c>
      <c r="Y185" s="10">
        <f t="shared" si="49"/>
        <v>0</v>
      </c>
      <c r="Z185" s="10">
        <f t="shared" si="49"/>
        <v>0</v>
      </c>
      <c r="AA185" s="10">
        <f t="shared" si="49"/>
        <v>0</v>
      </c>
      <c r="AB185" s="10">
        <f t="shared" si="49"/>
        <v>0</v>
      </c>
      <c r="AC185" s="10">
        <f t="shared" si="49"/>
        <v>0</v>
      </c>
      <c r="AD185" s="10">
        <f t="shared" si="49"/>
        <v>0</v>
      </c>
      <c r="AG185" s="10">
        <f t="shared" si="43"/>
        <v>0</v>
      </c>
      <c r="AH185" s="10">
        <f t="shared" si="44"/>
        <v>27.732644144525466</v>
      </c>
      <c r="AI185" s="10">
        <f t="shared" si="45"/>
        <v>0</v>
      </c>
      <c r="AJ185" s="10">
        <f t="shared" si="46"/>
        <v>0</v>
      </c>
      <c r="AK185" s="10">
        <f t="shared" si="47"/>
        <v>0</v>
      </c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</row>
    <row r="186" spans="3:81" x14ac:dyDescent="0.25">
      <c r="C186" s="2">
        <f t="shared" si="52"/>
        <v>45424</v>
      </c>
      <c r="D186" s="24"/>
      <c r="H186" s="13" t="str">
        <f t="shared" si="39"/>
        <v>27.5</v>
      </c>
      <c r="J186" s="13" t="str">
        <f t="shared" si="40"/>
        <v>62.5</v>
      </c>
      <c r="M186" s="10">
        <f t="shared" si="53"/>
        <v>133</v>
      </c>
      <c r="N186" s="10">
        <f t="shared" si="50"/>
        <v>18.00679645955827</v>
      </c>
      <c r="O186" s="10">
        <f t="shared" si="41"/>
        <v>62.52788025955828</v>
      </c>
      <c r="P186" s="10">
        <f t="shared" si="51"/>
        <v>27.47211974044172</v>
      </c>
      <c r="R186" s="12">
        <f t="shared" si="42"/>
        <v>5</v>
      </c>
      <c r="S186" s="10">
        <f t="shared" si="48"/>
        <v>0</v>
      </c>
      <c r="T186" s="10">
        <f t="shared" si="48"/>
        <v>0</v>
      </c>
      <c r="U186" s="10">
        <f t="shared" si="48"/>
        <v>0</v>
      </c>
      <c r="V186" s="10">
        <f t="shared" si="49"/>
        <v>0</v>
      </c>
      <c r="W186" s="10">
        <f t="shared" si="49"/>
        <v>27.47211974044172</v>
      </c>
      <c r="X186" s="10">
        <f t="shared" si="49"/>
        <v>0</v>
      </c>
      <c r="Y186" s="10">
        <f t="shared" si="49"/>
        <v>0</v>
      </c>
      <c r="Z186" s="10">
        <f t="shared" si="49"/>
        <v>0</v>
      </c>
      <c r="AA186" s="10">
        <f t="shared" si="49"/>
        <v>0</v>
      </c>
      <c r="AB186" s="10">
        <f t="shared" si="49"/>
        <v>0</v>
      </c>
      <c r="AC186" s="10">
        <f t="shared" si="49"/>
        <v>0</v>
      </c>
      <c r="AD186" s="10">
        <f t="shared" si="49"/>
        <v>0</v>
      </c>
      <c r="AG186" s="10">
        <f t="shared" si="43"/>
        <v>0</v>
      </c>
      <c r="AH186" s="10">
        <f t="shared" si="44"/>
        <v>27.47211974044172</v>
      </c>
      <c r="AI186" s="10">
        <f t="shared" si="45"/>
        <v>0</v>
      </c>
      <c r="AJ186" s="10">
        <f t="shared" si="46"/>
        <v>0</v>
      </c>
      <c r="AK186" s="10">
        <f t="shared" si="47"/>
        <v>0</v>
      </c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</row>
    <row r="187" spans="3:81" x14ac:dyDescent="0.25">
      <c r="C187" s="2">
        <f t="shared" si="52"/>
        <v>45425</v>
      </c>
      <c r="D187" s="24"/>
      <c r="H187" s="13" t="str">
        <f t="shared" si="39"/>
        <v>27.2</v>
      </c>
      <c r="J187" s="13" t="str">
        <f t="shared" si="40"/>
        <v>62.8</v>
      </c>
      <c r="M187" s="10">
        <f t="shared" si="53"/>
        <v>134</v>
      </c>
      <c r="N187" s="10">
        <f t="shared" si="50"/>
        <v>18.262014178075141</v>
      </c>
      <c r="O187" s="10">
        <f t="shared" si="41"/>
        <v>62.783097978075126</v>
      </c>
      <c r="P187" s="10">
        <f t="shared" si="51"/>
        <v>27.216902021924874</v>
      </c>
      <c r="R187" s="12">
        <f t="shared" si="42"/>
        <v>5</v>
      </c>
      <c r="S187" s="10">
        <f t="shared" si="48"/>
        <v>0</v>
      </c>
      <c r="T187" s="10">
        <f t="shared" si="48"/>
        <v>0</v>
      </c>
      <c r="U187" s="10">
        <f t="shared" si="48"/>
        <v>0</v>
      </c>
      <c r="V187" s="10">
        <f t="shared" si="49"/>
        <v>0</v>
      </c>
      <c r="W187" s="10">
        <f t="shared" si="49"/>
        <v>27.216902021924874</v>
      </c>
      <c r="X187" s="10">
        <f t="shared" si="49"/>
        <v>0</v>
      </c>
      <c r="Y187" s="10">
        <f t="shared" si="49"/>
        <v>0</v>
      </c>
      <c r="Z187" s="10">
        <f t="shared" si="49"/>
        <v>0</v>
      </c>
      <c r="AA187" s="10">
        <f t="shared" si="49"/>
        <v>0</v>
      </c>
      <c r="AB187" s="10">
        <f t="shared" si="49"/>
        <v>0</v>
      </c>
      <c r="AC187" s="10">
        <f t="shared" si="49"/>
        <v>0</v>
      </c>
      <c r="AD187" s="10">
        <f t="shared" si="49"/>
        <v>0</v>
      </c>
      <c r="AG187" s="10">
        <f t="shared" si="43"/>
        <v>0</v>
      </c>
      <c r="AH187" s="10">
        <f t="shared" si="44"/>
        <v>27.216902021924874</v>
      </c>
      <c r="AI187" s="10">
        <f t="shared" si="45"/>
        <v>0</v>
      </c>
      <c r="AJ187" s="10">
        <f t="shared" si="46"/>
        <v>0</v>
      </c>
      <c r="AK187" s="10">
        <f t="shared" si="47"/>
        <v>0</v>
      </c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</row>
    <row r="188" spans="3:81" x14ac:dyDescent="0.25">
      <c r="C188" s="2">
        <f t="shared" si="52"/>
        <v>45426</v>
      </c>
      <c r="D188" s="24"/>
      <c r="H188" s="13" t="str">
        <f t="shared" si="39"/>
        <v>27.0</v>
      </c>
      <c r="J188" s="13" t="str">
        <f t="shared" si="40"/>
        <v>63.0</v>
      </c>
      <c r="M188" s="10">
        <f t="shared" si="53"/>
        <v>135</v>
      </c>
      <c r="N188" s="10">
        <f t="shared" si="50"/>
        <v>18.511849997192058</v>
      </c>
      <c r="O188" s="10">
        <f t="shared" si="41"/>
        <v>63.032933797192051</v>
      </c>
      <c r="P188" s="10">
        <f t="shared" si="51"/>
        <v>26.967066202807949</v>
      </c>
      <c r="R188" s="12">
        <f t="shared" si="42"/>
        <v>5</v>
      </c>
      <c r="S188" s="10">
        <f t="shared" si="48"/>
        <v>0</v>
      </c>
      <c r="T188" s="10">
        <f t="shared" si="48"/>
        <v>0</v>
      </c>
      <c r="U188" s="10">
        <f t="shared" si="48"/>
        <v>0</v>
      </c>
      <c r="V188" s="10">
        <f t="shared" si="49"/>
        <v>0</v>
      </c>
      <c r="W188" s="10">
        <f t="shared" si="49"/>
        <v>26.967066202807949</v>
      </c>
      <c r="X188" s="10">
        <f t="shared" si="49"/>
        <v>0</v>
      </c>
      <c r="Y188" s="10">
        <f t="shared" si="49"/>
        <v>0</v>
      </c>
      <c r="Z188" s="10">
        <f t="shared" si="49"/>
        <v>0</v>
      </c>
      <c r="AA188" s="10">
        <f t="shared" si="49"/>
        <v>0</v>
      </c>
      <c r="AB188" s="10">
        <f t="shared" si="49"/>
        <v>0</v>
      </c>
      <c r="AC188" s="10">
        <f t="shared" si="49"/>
        <v>0</v>
      </c>
      <c r="AD188" s="10">
        <f t="shared" si="49"/>
        <v>0</v>
      </c>
      <c r="AG188" s="10">
        <f t="shared" si="43"/>
        <v>0</v>
      </c>
      <c r="AH188" s="10">
        <f t="shared" si="44"/>
        <v>26.967066202807949</v>
      </c>
      <c r="AI188" s="10">
        <f t="shared" si="45"/>
        <v>0</v>
      </c>
      <c r="AJ188" s="10">
        <f t="shared" si="46"/>
        <v>0</v>
      </c>
      <c r="AK188" s="10">
        <f t="shared" si="47"/>
        <v>0</v>
      </c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</row>
    <row r="189" spans="3:81" x14ac:dyDescent="0.25">
      <c r="C189" s="2">
        <f t="shared" si="52"/>
        <v>45427</v>
      </c>
      <c r="D189" s="24"/>
      <c r="H189" s="13" t="str">
        <f t="shared" si="39"/>
        <v>26.7</v>
      </c>
      <c r="J189" s="13" t="str">
        <f t="shared" si="40"/>
        <v>63.3</v>
      </c>
      <c r="M189" s="10">
        <f t="shared" si="53"/>
        <v>136</v>
      </c>
      <c r="N189" s="10">
        <f t="shared" si="50"/>
        <v>18.756230289146419</v>
      </c>
      <c r="O189" s="10">
        <f t="shared" si="41"/>
        <v>63.277314089146429</v>
      </c>
      <c r="P189" s="10">
        <f t="shared" si="51"/>
        <v>26.722685910853571</v>
      </c>
      <c r="R189" s="12">
        <f t="shared" si="42"/>
        <v>5</v>
      </c>
      <c r="S189" s="10">
        <f t="shared" si="48"/>
        <v>0</v>
      </c>
      <c r="T189" s="10">
        <f t="shared" si="48"/>
        <v>0</v>
      </c>
      <c r="U189" s="10">
        <f t="shared" si="48"/>
        <v>0</v>
      </c>
      <c r="V189" s="10">
        <f t="shared" si="49"/>
        <v>0</v>
      </c>
      <c r="W189" s="10">
        <f t="shared" si="49"/>
        <v>26.722685910853571</v>
      </c>
      <c r="X189" s="10">
        <f t="shared" si="49"/>
        <v>0</v>
      </c>
      <c r="Y189" s="10">
        <f t="shared" si="49"/>
        <v>0</v>
      </c>
      <c r="Z189" s="10">
        <f t="shared" si="49"/>
        <v>0</v>
      </c>
      <c r="AA189" s="10">
        <f t="shared" si="49"/>
        <v>0</v>
      </c>
      <c r="AB189" s="10">
        <f t="shared" si="49"/>
        <v>0</v>
      </c>
      <c r="AC189" s="10">
        <f t="shared" si="49"/>
        <v>0</v>
      </c>
      <c r="AD189" s="10">
        <f t="shared" si="49"/>
        <v>0</v>
      </c>
      <c r="AG189" s="10">
        <f t="shared" si="43"/>
        <v>0</v>
      </c>
      <c r="AH189" s="10">
        <f t="shared" si="44"/>
        <v>26.722685910853571</v>
      </c>
      <c r="AI189" s="10">
        <f t="shared" si="45"/>
        <v>0</v>
      </c>
      <c r="AJ189" s="10">
        <f t="shared" si="46"/>
        <v>0</v>
      </c>
      <c r="AK189" s="10">
        <f t="shared" si="47"/>
        <v>0</v>
      </c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</row>
    <row r="190" spans="3:81" x14ac:dyDescent="0.25">
      <c r="C190" s="2">
        <f t="shared" si="52"/>
        <v>45428</v>
      </c>
      <c r="D190" s="24"/>
      <c r="H190" s="13" t="str">
        <f t="shared" si="39"/>
        <v>26.5</v>
      </c>
      <c r="J190" s="13" t="str">
        <f t="shared" si="40"/>
        <v>63.5</v>
      </c>
      <c r="M190" s="10">
        <f t="shared" si="53"/>
        <v>137</v>
      </c>
      <c r="N190" s="10">
        <f t="shared" si="50"/>
        <v>18.995083033944471</v>
      </c>
      <c r="O190" s="10">
        <f t="shared" si="41"/>
        <v>63.516166833944474</v>
      </c>
      <c r="P190" s="10">
        <f t="shared" si="51"/>
        <v>26.483833166055526</v>
      </c>
      <c r="R190" s="12">
        <f t="shared" si="42"/>
        <v>5</v>
      </c>
      <c r="S190" s="10">
        <f t="shared" si="48"/>
        <v>0</v>
      </c>
      <c r="T190" s="10">
        <f t="shared" si="48"/>
        <v>0</v>
      </c>
      <c r="U190" s="10">
        <f t="shared" si="48"/>
        <v>0</v>
      </c>
      <c r="V190" s="10">
        <f t="shared" si="49"/>
        <v>0</v>
      </c>
      <c r="W190" s="10">
        <f t="shared" si="49"/>
        <v>26.483833166055526</v>
      </c>
      <c r="X190" s="10">
        <f t="shared" si="49"/>
        <v>0</v>
      </c>
      <c r="Y190" s="10">
        <f t="shared" si="49"/>
        <v>0</v>
      </c>
      <c r="Z190" s="10">
        <f t="shared" si="49"/>
        <v>0</v>
      </c>
      <c r="AA190" s="10">
        <f t="shared" si="49"/>
        <v>0</v>
      </c>
      <c r="AB190" s="10">
        <f t="shared" si="49"/>
        <v>0</v>
      </c>
      <c r="AC190" s="10">
        <f t="shared" si="49"/>
        <v>0</v>
      </c>
      <c r="AD190" s="10">
        <f t="shared" si="49"/>
        <v>0</v>
      </c>
      <c r="AG190" s="10">
        <f t="shared" si="43"/>
        <v>0</v>
      </c>
      <c r="AH190" s="10">
        <f t="shared" si="44"/>
        <v>26.483833166055526</v>
      </c>
      <c r="AI190" s="10">
        <f t="shared" si="45"/>
        <v>0</v>
      </c>
      <c r="AJ190" s="10">
        <f t="shared" si="46"/>
        <v>0</v>
      </c>
      <c r="AK190" s="10">
        <f t="shared" si="47"/>
        <v>0</v>
      </c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</row>
    <row r="191" spans="3:81" x14ac:dyDescent="0.25">
      <c r="C191" s="2">
        <f t="shared" si="52"/>
        <v>45429</v>
      </c>
      <c r="D191" s="24"/>
      <c r="H191" s="13" t="str">
        <f t="shared" si="39"/>
        <v>26.3</v>
      </c>
      <c r="J191" s="13" t="str">
        <f t="shared" si="40"/>
        <v>63.7</v>
      </c>
      <c r="M191" s="10">
        <f t="shared" si="53"/>
        <v>138</v>
      </c>
      <c r="N191" s="10">
        <f t="shared" si="50"/>
        <v>19.228337840586022</v>
      </c>
      <c r="O191" s="10">
        <f t="shared" si="41"/>
        <v>63.749421640586007</v>
      </c>
      <c r="P191" s="10">
        <f t="shared" si="51"/>
        <v>26.250578359413993</v>
      </c>
      <c r="R191" s="12">
        <f t="shared" si="42"/>
        <v>5</v>
      </c>
      <c r="S191" s="10">
        <f t="shared" si="48"/>
        <v>0</v>
      </c>
      <c r="T191" s="10">
        <f t="shared" si="48"/>
        <v>0</v>
      </c>
      <c r="U191" s="10">
        <f t="shared" si="48"/>
        <v>0</v>
      </c>
      <c r="V191" s="10">
        <f t="shared" si="49"/>
        <v>0</v>
      </c>
      <c r="W191" s="10">
        <f t="shared" si="49"/>
        <v>26.250578359413993</v>
      </c>
      <c r="X191" s="10">
        <f t="shared" si="49"/>
        <v>0</v>
      </c>
      <c r="Y191" s="10">
        <f t="shared" si="49"/>
        <v>0</v>
      </c>
      <c r="Z191" s="10">
        <f t="shared" si="49"/>
        <v>0</v>
      </c>
      <c r="AA191" s="10">
        <f t="shared" si="49"/>
        <v>0</v>
      </c>
      <c r="AB191" s="10">
        <f t="shared" si="49"/>
        <v>0</v>
      </c>
      <c r="AC191" s="10">
        <f t="shared" si="49"/>
        <v>0</v>
      </c>
      <c r="AD191" s="10">
        <f t="shared" si="49"/>
        <v>0</v>
      </c>
      <c r="AG191" s="10">
        <f t="shared" si="43"/>
        <v>0</v>
      </c>
      <c r="AH191" s="10">
        <f t="shared" si="44"/>
        <v>26.250578359413993</v>
      </c>
      <c r="AI191" s="10">
        <f t="shared" si="45"/>
        <v>0</v>
      </c>
      <c r="AJ191" s="10">
        <f t="shared" si="46"/>
        <v>0</v>
      </c>
      <c r="AK191" s="10">
        <f t="shared" si="47"/>
        <v>0</v>
      </c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</row>
    <row r="192" spans="3:81" x14ac:dyDescent="0.25">
      <c r="C192" s="2">
        <f t="shared" si="52"/>
        <v>45430</v>
      </c>
      <c r="D192" s="24"/>
      <c r="H192" s="13" t="str">
        <f t="shared" si="39"/>
        <v>26.0</v>
      </c>
      <c r="J192" s="13" t="str">
        <f t="shared" si="40"/>
        <v>64.0</v>
      </c>
      <c r="M192" s="10">
        <f t="shared" si="53"/>
        <v>139</v>
      </c>
      <c r="N192" s="10">
        <f t="shared" si="50"/>
        <v>19.45592596780892</v>
      </c>
      <c r="O192" s="10">
        <f t="shared" si="41"/>
        <v>63.977009767808923</v>
      </c>
      <c r="P192" s="10">
        <f t="shared" si="51"/>
        <v>26.022990232191077</v>
      </c>
      <c r="R192" s="12">
        <f t="shared" si="42"/>
        <v>5</v>
      </c>
      <c r="S192" s="10">
        <f t="shared" si="48"/>
        <v>0</v>
      </c>
      <c r="T192" s="10">
        <f t="shared" si="48"/>
        <v>0</v>
      </c>
      <c r="U192" s="10">
        <f t="shared" si="48"/>
        <v>0</v>
      </c>
      <c r="V192" s="10">
        <f t="shared" si="49"/>
        <v>0</v>
      </c>
      <c r="W192" s="10">
        <f t="shared" si="49"/>
        <v>26.022990232191077</v>
      </c>
      <c r="X192" s="10">
        <f t="shared" si="49"/>
        <v>0</v>
      </c>
      <c r="Y192" s="10">
        <f t="shared" si="49"/>
        <v>0</v>
      </c>
      <c r="Z192" s="10">
        <f t="shared" si="49"/>
        <v>0</v>
      </c>
      <c r="AA192" s="10">
        <f t="shared" si="49"/>
        <v>0</v>
      </c>
      <c r="AB192" s="10">
        <f t="shared" si="49"/>
        <v>0</v>
      </c>
      <c r="AC192" s="10">
        <f t="shared" si="49"/>
        <v>0</v>
      </c>
      <c r="AD192" s="10">
        <f t="shared" si="49"/>
        <v>0</v>
      </c>
      <c r="AG192" s="10">
        <f t="shared" si="43"/>
        <v>0</v>
      </c>
      <c r="AH192" s="10">
        <f t="shared" si="44"/>
        <v>26.022990232191077</v>
      </c>
      <c r="AI192" s="10">
        <f t="shared" si="45"/>
        <v>0</v>
      </c>
      <c r="AJ192" s="10">
        <f t="shared" si="46"/>
        <v>0</v>
      </c>
      <c r="AK192" s="10">
        <f t="shared" si="47"/>
        <v>0</v>
      </c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</row>
    <row r="193" spans="3:81" x14ac:dyDescent="0.25">
      <c r="C193" s="2">
        <f t="shared" si="52"/>
        <v>45431</v>
      </c>
      <c r="D193" s="24"/>
      <c r="H193" s="13" t="str">
        <f t="shared" si="39"/>
        <v>25.8</v>
      </c>
      <c r="J193" s="13" t="str">
        <f t="shared" si="40"/>
        <v>64.2</v>
      </c>
      <c r="M193" s="10">
        <f t="shared" si="53"/>
        <v>140</v>
      </c>
      <c r="N193" s="10">
        <f t="shared" si="50"/>
        <v>19.677780344347433</v>
      </c>
      <c r="O193" s="10">
        <f t="shared" si="41"/>
        <v>64.198864144347453</v>
      </c>
      <c r="P193" s="10">
        <f t="shared" si="51"/>
        <v>25.801135855652547</v>
      </c>
      <c r="R193" s="12">
        <f t="shared" si="42"/>
        <v>5</v>
      </c>
      <c r="S193" s="10">
        <f t="shared" si="48"/>
        <v>0</v>
      </c>
      <c r="T193" s="10">
        <f t="shared" si="48"/>
        <v>0</v>
      </c>
      <c r="U193" s="10">
        <f t="shared" si="48"/>
        <v>0</v>
      </c>
      <c r="V193" s="10">
        <f t="shared" si="49"/>
        <v>0</v>
      </c>
      <c r="W193" s="10">
        <f t="shared" si="49"/>
        <v>25.801135855652547</v>
      </c>
      <c r="X193" s="10">
        <f t="shared" si="49"/>
        <v>0</v>
      </c>
      <c r="Y193" s="10">
        <f t="shared" si="49"/>
        <v>0</v>
      </c>
      <c r="Z193" s="10">
        <f t="shared" si="49"/>
        <v>0</v>
      </c>
      <c r="AA193" s="10">
        <f t="shared" si="49"/>
        <v>0</v>
      </c>
      <c r="AB193" s="10">
        <f t="shared" si="49"/>
        <v>0</v>
      </c>
      <c r="AC193" s="10">
        <f t="shared" si="49"/>
        <v>0</v>
      </c>
      <c r="AD193" s="10">
        <f t="shared" si="49"/>
        <v>0</v>
      </c>
      <c r="AG193" s="10">
        <f t="shared" si="43"/>
        <v>0</v>
      </c>
      <c r="AH193" s="10">
        <f t="shared" si="44"/>
        <v>25.801135855652547</v>
      </c>
      <c r="AI193" s="10">
        <f t="shared" si="45"/>
        <v>0</v>
      </c>
      <c r="AJ193" s="10">
        <f t="shared" si="46"/>
        <v>0</v>
      </c>
      <c r="AK193" s="10">
        <f t="shared" si="47"/>
        <v>0</v>
      </c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</row>
    <row r="194" spans="3:81" x14ac:dyDescent="0.25">
      <c r="C194" s="2">
        <f t="shared" si="52"/>
        <v>45432</v>
      </c>
      <c r="D194" s="24"/>
      <c r="H194" s="13" t="str">
        <f t="shared" si="39"/>
        <v>25.6</v>
      </c>
      <c r="J194" s="13" t="str">
        <f t="shared" si="40"/>
        <v>64.4</v>
      </c>
      <c r="M194" s="10">
        <f t="shared" si="53"/>
        <v>141</v>
      </c>
      <c r="N194" s="10">
        <f t="shared" si="50"/>
        <v>19.893835588698526</v>
      </c>
      <c r="O194" s="10">
        <f t="shared" si="41"/>
        <v>64.414919388698522</v>
      </c>
      <c r="P194" s="10">
        <f t="shared" si="51"/>
        <v>25.585080611301478</v>
      </c>
      <c r="R194" s="12">
        <f t="shared" si="42"/>
        <v>5</v>
      </c>
      <c r="S194" s="10">
        <f t="shared" si="48"/>
        <v>0</v>
      </c>
      <c r="T194" s="10">
        <f t="shared" si="48"/>
        <v>0</v>
      </c>
      <c r="U194" s="10">
        <f t="shared" si="48"/>
        <v>0</v>
      </c>
      <c r="V194" s="10">
        <f t="shared" si="49"/>
        <v>0</v>
      </c>
      <c r="W194" s="10">
        <f t="shared" si="49"/>
        <v>25.585080611301478</v>
      </c>
      <c r="X194" s="10">
        <f t="shared" si="49"/>
        <v>0</v>
      </c>
      <c r="Y194" s="10">
        <f t="shared" si="49"/>
        <v>0</v>
      </c>
      <c r="Z194" s="10">
        <f t="shared" si="49"/>
        <v>0</v>
      </c>
      <c r="AA194" s="10">
        <f t="shared" si="49"/>
        <v>0</v>
      </c>
      <c r="AB194" s="10">
        <f t="shared" si="49"/>
        <v>0</v>
      </c>
      <c r="AC194" s="10">
        <f t="shared" si="49"/>
        <v>0</v>
      </c>
      <c r="AD194" s="10">
        <f t="shared" si="49"/>
        <v>0</v>
      </c>
      <c r="AG194" s="10">
        <f t="shared" si="43"/>
        <v>0</v>
      </c>
      <c r="AH194" s="10">
        <f t="shared" si="44"/>
        <v>25.585080611301478</v>
      </c>
      <c r="AI194" s="10">
        <f t="shared" si="45"/>
        <v>0</v>
      </c>
      <c r="AJ194" s="10">
        <f t="shared" si="46"/>
        <v>0</v>
      </c>
      <c r="AK194" s="10">
        <f t="shared" si="47"/>
        <v>0</v>
      </c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</row>
    <row r="195" spans="3:81" x14ac:dyDescent="0.25">
      <c r="C195" s="2">
        <f t="shared" si="52"/>
        <v>45433</v>
      </c>
      <c r="D195" s="24"/>
      <c r="H195" s="13" t="str">
        <f t="shared" si="39"/>
        <v>25.4</v>
      </c>
      <c r="J195" s="13" t="str">
        <f t="shared" si="40"/>
        <v>64.6</v>
      </c>
      <c r="M195" s="10">
        <f t="shared" si="53"/>
        <v>142</v>
      </c>
      <c r="N195" s="10">
        <f t="shared" si="50"/>
        <v>20.104028028389987</v>
      </c>
      <c r="O195" s="10">
        <f t="shared" si="41"/>
        <v>64.625111828389976</v>
      </c>
      <c r="P195" s="10">
        <f t="shared" si="51"/>
        <v>25.374888171610024</v>
      </c>
      <c r="R195" s="12">
        <f t="shared" si="42"/>
        <v>5</v>
      </c>
      <c r="S195" s="10">
        <f t="shared" si="48"/>
        <v>0</v>
      </c>
      <c r="T195" s="10">
        <f t="shared" si="48"/>
        <v>0</v>
      </c>
      <c r="U195" s="10">
        <f t="shared" si="48"/>
        <v>0</v>
      </c>
      <c r="V195" s="10">
        <f t="shared" si="49"/>
        <v>0</v>
      </c>
      <c r="W195" s="10">
        <f t="shared" si="49"/>
        <v>25.374888171610024</v>
      </c>
      <c r="X195" s="10">
        <f t="shared" si="49"/>
        <v>0</v>
      </c>
      <c r="Y195" s="10">
        <f t="shared" si="49"/>
        <v>0</v>
      </c>
      <c r="Z195" s="10">
        <f t="shared" si="49"/>
        <v>0</v>
      </c>
      <c r="AA195" s="10">
        <f t="shared" si="49"/>
        <v>0</v>
      </c>
      <c r="AB195" s="10">
        <f t="shared" si="49"/>
        <v>0</v>
      </c>
      <c r="AC195" s="10">
        <f t="shared" si="49"/>
        <v>0</v>
      </c>
      <c r="AD195" s="10">
        <f t="shared" si="49"/>
        <v>0</v>
      </c>
      <c r="AG195" s="10">
        <f t="shared" si="43"/>
        <v>0</v>
      </c>
      <c r="AH195" s="10">
        <f t="shared" si="44"/>
        <v>25.374888171610024</v>
      </c>
      <c r="AI195" s="10">
        <f t="shared" si="45"/>
        <v>0</v>
      </c>
      <c r="AJ195" s="10">
        <f t="shared" si="46"/>
        <v>0</v>
      </c>
      <c r="AK195" s="10">
        <f t="shared" si="47"/>
        <v>0</v>
      </c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</row>
    <row r="196" spans="3:81" x14ac:dyDescent="0.25">
      <c r="C196" s="2">
        <f t="shared" si="52"/>
        <v>45434</v>
      </c>
      <c r="D196" s="24"/>
      <c r="H196" s="13" t="str">
        <f t="shared" si="39"/>
        <v>25.2</v>
      </c>
      <c r="J196" s="13" t="str">
        <f t="shared" si="40"/>
        <v>64.8</v>
      </c>
      <c r="M196" s="10">
        <f t="shared" si="53"/>
        <v>143</v>
      </c>
      <c r="N196" s="10">
        <f t="shared" si="50"/>
        <v>20.308295718745086</v>
      </c>
      <c r="O196" s="10">
        <f t="shared" si="41"/>
        <v>64.829379518745085</v>
      </c>
      <c r="P196" s="10">
        <f t="shared" si="51"/>
        <v>25.170620481254915</v>
      </c>
      <c r="R196" s="12">
        <f t="shared" si="42"/>
        <v>5</v>
      </c>
      <c r="S196" s="10">
        <f t="shared" si="48"/>
        <v>0</v>
      </c>
      <c r="T196" s="10">
        <f t="shared" si="48"/>
        <v>0</v>
      </c>
      <c r="U196" s="10">
        <f t="shared" si="48"/>
        <v>0</v>
      </c>
      <c r="V196" s="10">
        <f t="shared" si="49"/>
        <v>0</v>
      </c>
      <c r="W196" s="10">
        <f t="shared" si="49"/>
        <v>25.170620481254915</v>
      </c>
      <c r="X196" s="10">
        <f t="shared" si="49"/>
        <v>0</v>
      </c>
      <c r="Y196" s="10">
        <f t="shared" si="49"/>
        <v>0</v>
      </c>
      <c r="Z196" s="10">
        <f t="shared" si="49"/>
        <v>0</v>
      </c>
      <c r="AA196" s="10">
        <f t="shared" si="49"/>
        <v>0</v>
      </c>
      <c r="AB196" s="10">
        <f t="shared" si="49"/>
        <v>0</v>
      </c>
      <c r="AC196" s="10">
        <f t="shared" si="49"/>
        <v>0</v>
      </c>
      <c r="AD196" s="10">
        <f t="shared" si="49"/>
        <v>0</v>
      </c>
      <c r="AG196" s="10">
        <f t="shared" si="43"/>
        <v>0</v>
      </c>
      <c r="AH196" s="10">
        <f t="shared" si="44"/>
        <v>25.170620481254915</v>
      </c>
      <c r="AI196" s="10">
        <f t="shared" si="45"/>
        <v>0</v>
      </c>
      <c r="AJ196" s="10">
        <f t="shared" si="46"/>
        <v>0</v>
      </c>
      <c r="AK196" s="10">
        <f t="shared" si="47"/>
        <v>0</v>
      </c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</row>
    <row r="197" spans="3:81" x14ac:dyDescent="0.25">
      <c r="C197" s="2">
        <f t="shared" si="52"/>
        <v>45435</v>
      </c>
      <c r="D197" s="24"/>
      <c r="H197" s="13" t="str">
        <f t="shared" si="39"/>
        <v>25.0</v>
      </c>
      <c r="J197" s="13" t="str">
        <f t="shared" si="40"/>
        <v>65.0</v>
      </c>
      <c r="M197" s="10">
        <f t="shared" si="53"/>
        <v>144</v>
      </c>
      <c r="N197" s="10">
        <f t="shared" si="50"/>
        <v>20.506578461137874</v>
      </c>
      <c r="O197" s="10">
        <f t="shared" si="41"/>
        <v>65.027662261137877</v>
      </c>
      <c r="P197" s="10">
        <f t="shared" si="51"/>
        <v>24.972337738862123</v>
      </c>
      <c r="R197" s="12">
        <f t="shared" si="42"/>
        <v>5</v>
      </c>
      <c r="S197" s="10">
        <f t="shared" si="48"/>
        <v>0</v>
      </c>
      <c r="T197" s="10">
        <f t="shared" si="48"/>
        <v>0</v>
      </c>
      <c r="U197" s="10">
        <f t="shared" si="48"/>
        <v>0</v>
      </c>
      <c r="V197" s="10">
        <f t="shared" si="49"/>
        <v>0</v>
      </c>
      <c r="W197" s="10">
        <f t="shared" si="49"/>
        <v>24.972337738862123</v>
      </c>
      <c r="X197" s="10">
        <f t="shared" si="49"/>
        <v>0</v>
      </c>
      <c r="Y197" s="10">
        <f t="shared" si="49"/>
        <v>0</v>
      </c>
      <c r="Z197" s="10">
        <f t="shared" si="49"/>
        <v>0</v>
      </c>
      <c r="AA197" s="10">
        <f t="shared" si="49"/>
        <v>0</v>
      </c>
      <c r="AB197" s="10">
        <f t="shared" si="49"/>
        <v>0</v>
      </c>
      <c r="AC197" s="10">
        <f t="shared" si="49"/>
        <v>0</v>
      </c>
      <c r="AD197" s="10">
        <f t="shared" si="49"/>
        <v>0</v>
      </c>
      <c r="AG197" s="10">
        <f t="shared" si="43"/>
        <v>0</v>
      </c>
      <c r="AH197" s="10">
        <f t="shared" si="44"/>
        <v>24.972337738862123</v>
      </c>
      <c r="AI197" s="10">
        <f t="shared" si="45"/>
        <v>0</v>
      </c>
      <c r="AJ197" s="10">
        <f t="shared" si="46"/>
        <v>0</v>
      </c>
      <c r="AK197" s="10">
        <f t="shared" si="47"/>
        <v>0</v>
      </c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</row>
    <row r="198" spans="3:81" x14ac:dyDescent="0.25">
      <c r="C198" s="2">
        <f t="shared" si="52"/>
        <v>45436</v>
      </c>
      <c r="D198" s="24"/>
      <c r="H198" s="13" t="str">
        <f t="shared" si="39"/>
        <v>24.8</v>
      </c>
      <c r="J198" s="13" t="str">
        <f t="shared" si="40"/>
        <v>65.2</v>
      </c>
      <c r="M198" s="10">
        <f t="shared" si="53"/>
        <v>145</v>
      </c>
      <c r="N198" s="10">
        <f t="shared" si="50"/>
        <v>20.698817820734085</v>
      </c>
      <c r="O198" s="10">
        <f t="shared" si="41"/>
        <v>65.219901620734092</v>
      </c>
      <c r="P198" s="10">
        <f t="shared" si="51"/>
        <v>24.780098379265908</v>
      </c>
      <c r="R198" s="12">
        <f t="shared" si="42"/>
        <v>5</v>
      </c>
      <c r="S198" s="10">
        <f t="shared" si="48"/>
        <v>0</v>
      </c>
      <c r="T198" s="10">
        <f t="shared" si="48"/>
        <v>0</v>
      </c>
      <c r="U198" s="10">
        <f t="shared" si="48"/>
        <v>0</v>
      </c>
      <c r="V198" s="10">
        <f t="shared" si="49"/>
        <v>0</v>
      </c>
      <c r="W198" s="10">
        <f t="shared" si="49"/>
        <v>24.780098379265908</v>
      </c>
      <c r="X198" s="10">
        <f t="shared" si="49"/>
        <v>0</v>
      </c>
      <c r="Y198" s="10">
        <f t="shared" si="49"/>
        <v>0</v>
      </c>
      <c r="Z198" s="10">
        <f t="shared" si="49"/>
        <v>0</v>
      </c>
      <c r="AA198" s="10">
        <f t="shared" si="49"/>
        <v>0</v>
      </c>
      <c r="AB198" s="10">
        <f t="shared" si="49"/>
        <v>0</v>
      </c>
      <c r="AC198" s="10">
        <f t="shared" si="49"/>
        <v>0</v>
      </c>
      <c r="AD198" s="10">
        <f t="shared" si="49"/>
        <v>0</v>
      </c>
      <c r="AG198" s="10">
        <f t="shared" si="43"/>
        <v>0</v>
      </c>
      <c r="AH198" s="10">
        <f t="shared" si="44"/>
        <v>24.780098379265908</v>
      </c>
      <c r="AI198" s="10">
        <f t="shared" si="45"/>
        <v>0</v>
      </c>
      <c r="AJ198" s="10">
        <f t="shared" si="46"/>
        <v>0</v>
      </c>
      <c r="AK198" s="10">
        <f t="shared" si="47"/>
        <v>0</v>
      </c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</row>
    <row r="199" spans="3:81" x14ac:dyDescent="0.25">
      <c r="C199" s="2">
        <f t="shared" si="52"/>
        <v>45437</v>
      </c>
      <c r="D199" s="24"/>
      <c r="H199" s="13" t="str">
        <f t="shared" si="39"/>
        <v>24.6</v>
      </c>
      <c r="J199" s="13" t="str">
        <f t="shared" si="40"/>
        <v>65.4</v>
      </c>
      <c r="M199" s="10">
        <f t="shared" si="53"/>
        <v>146</v>
      </c>
      <c r="N199" s="10">
        <f t="shared" si="50"/>
        <v>20.884957143712061</v>
      </c>
      <c r="O199" s="10">
        <f t="shared" si="41"/>
        <v>65.406040943712071</v>
      </c>
      <c r="P199" s="10">
        <f t="shared" si="51"/>
        <v>24.593959056287929</v>
      </c>
      <c r="R199" s="12">
        <f t="shared" si="42"/>
        <v>5</v>
      </c>
      <c r="S199" s="10">
        <f t="shared" si="48"/>
        <v>0</v>
      </c>
      <c r="T199" s="10">
        <f t="shared" si="48"/>
        <v>0</v>
      </c>
      <c r="U199" s="10">
        <f t="shared" si="48"/>
        <v>0</v>
      </c>
      <c r="V199" s="10">
        <f t="shared" si="49"/>
        <v>0</v>
      </c>
      <c r="W199" s="10">
        <f t="shared" si="49"/>
        <v>24.593959056287929</v>
      </c>
      <c r="X199" s="10">
        <f t="shared" si="49"/>
        <v>0</v>
      </c>
      <c r="Y199" s="10">
        <f t="shared" si="49"/>
        <v>0</v>
      </c>
      <c r="Z199" s="10">
        <f t="shared" si="49"/>
        <v>0</v>
      </c>
      <c r="AA199" s="10">
        <f t="shared" si="49"/>
        <v>0</v>
      </c>
      <c r="AB199" s="10">
        <f t="shared" si="49"/>
        <v>0</v>
      </c>
      <c r="AC199" s="10">
        <f t="shared" si="49"/>
        <v>0</v>
      </c>
      <c r="AD199" s="10">
        <f t="shared" si="49"/>
        <v>0</v>
      </c>
      <c r="AG199" s="10">
        <f t="shared" si="43"/>
        <v>0</v>
      </c>
      <c r="AH199" s="10">
        <f t="shared" si="44"/>
        <v>24.593959056287929</v>
      </c>
      <c r="AI199" s="10">
        <f t="shared" si="45"/>
        <v>0</v>
      </c>
      <c r="AJ199" s="10">
        <f t="shared" si="46"/>
        <v>0</v>
      </c>
      <c r="AK199" s="10">
        <f t="shared" si="47"/>
        <v>0</v>
      </c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</row>
    <row r="200" spans="3:81" x14ac:dyDescent="0.25">
      <c r="C200" s="2">
        <f t="shared" si="52"/>
        <v>45438</v>
      </c>
      <c r="D200" s="24"/>
      <c r="H200" s="13" t="str">
        <f t="shared" si="39"/>
        <v>24.4</v>
      </c>
      <c r="J200" s="13" t="str">
        <f t="shared" si="40"/>
        <v>65.6</v>
      </c>
      <c r="M200" s="10">
        <f t="shared" si="53"/>
        <v>147</v>
      </c>
      <c r="N200" s="10">
        <f t="shared" si="50"/>
        <v>21.064941573958951</v>
      </c>
      <c r="O200" s="10">
        <f t="shared" si="41"/>
        <v>65.586025373958947</v>
      </c>
      <c r="P200" s="10">
        <f t="shared" si="51"/>
        <v>24.413974626041053</v>
      </c>
      <c r="R200" s="12">
        <f t="shared" si="42"/>
        <v>5</v>
      </c>
      <c r="S200" s="10">
        <f t="shared" si="48"/>
        <v>0</v>
      </c>
      <c r="T200" s="10">
        <f t="shared" si="48"/>
        <v>0</v>
      </c>
      <c r="U200" s="10">
        <f t="shared" si="48"/>
        <v>0</v>
      </c>
      <c r="V200" s="10">
        <f t="shared" si="49"/>
        <v>0</v>
      </c>
      <c r="W200" s="10">
        <f t="shared" si="49"/>
        <v>24.413974626041053</v>
      </c>
      <c r="X200" s="10">
        <f t="shared" si="49"/>
        <v>0</v>
      </c>
      <c r="Y200" s="10">
        <f t="shared" si="49"/>
        <v>0</v>
      </c>
      <c r="Z200" s="10">
        <f t="shared" si="49"/>
        <v>0</v>
      </c>
      <c r="AA200" s="10">
        <f t="shared" si="49"/>
        <v>0</v>
      </c>
      <c r="AB200" s="10">
        <f t="shared" si="49"/>
        <v>0</v>
      </c>
      <c r="AC200" s="10">
        <f t="shared" si="49"/>
        <v>0</v>
      </c>
      <c r="AD200" s="10">
        <f t="shared" si="49"/>
        <v>0</v>
      </c>
      <c r="AG200" s="10">
        <f t="shared" si="43"/>
        <v>0</v>
      </c>
      <c r="AH200" s="10">
        <f t="shared" si="44"/>
        <v>24.413974626041053</v>
      </c>
      <c r="AI200" s="10">
        <f t="shared" si="45"/>
        <v>0</v>
      </c>
      <c r="AJ200" s="10">
        <f t="shared" si="46"/>
        <v>0</v>
      </c>
      <c r="AK200" s="10">
        <f t="shared" si="47"/>
        <v>0</v>
      </c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</row>
    <row r="201" spans="3:81" x14ac:dyDescent="0.25">
      <c r="C201" s="2">
        <f t="shared" si="52"/>
        <v>45439</v>
      </c>
      <c r="D201" s="24"/>
      <c r="H201" s="13" t="str">
        <f t="shared" si="39"/>
        <v>24.2</v>
      </c>
      <c r="J201" s="13" t="str">
        <f t="shared" si="40"/>
        <v>65.8</v>
      </c>
      <c r="M201" s="10">
        <f t="shared" si="53"/>
        <v>148</v>
      </c>
      <c r="N201" s="10">
        <f t="shared" si="50"/>
        <v>21.238718069237056</v>
      </c>
      <c r="O201" s="10">
        <f t="shared" si="41"/>
        <v>65.759801869237052</v>
      </c>
      <c r="P201" s="10">
        <f t="shared" si="51"/>
        <v>24.240198130762948</v>
      </c>
      <c r="R201" s="12">
        <f t="shared" si="42"/>
        <v>5</v>
      </c>
      <c r="S201" s="10">
        <f t="shared" si="48"/>
        <v>0</v>
      </c>
      <c r="T201" s="10">
        <f t="shared" si="48"/>
        <v>0</v>
      </c>
      <c r="U201" s="10">
        <f t="shared" si="48"/>
        <v>0</v>
      </c>
      <c r="V201" s="10">
        <f t="shared" si="49"/>
        <v>0</v>
      </c>
      <c r="W201" s="10">
        <f t="shared" si="49"/>
        <v>24.240198130762948</v>
      </c>
      <c r="X201" s="10">
        <f t="shared" si="49"/>
        <v>0</v>
      </c>
      <c r="Y201" s="10">
        <f t="shared" si="49"/>
        <v>0</v>
      </c>
      <c r="Z201" s="10">
        <f t="shared" si="49"/>
        <v>0</v>
      </c>
      <c r="AA201" s="10">
        <f t="shared" si="49"/>
        <v>0</v>
      </c>
      <c r="AB201" s="10">
        <f t="shared" si="49"/>
        <v>0</v>
      </c>
      <c r="AC201" s="10">
        <f t="shared" si="49"/>
        <v>0</v>
      </c>
      <c r="AD201" s="10">
        <f t="shared" si="49"/>
        <v>0</v>
      </c>
      <c r="AG201" s="10">
        <f t="shared" si="43"/>
        <v>0</v>
      </c>
      <c r="AH201" s="10">
        <f t="shared" si="44"/>
        <v>24.240198130762948</v>
      </c>
      <c r="AI201" s="10">
        <f t="shared" si="45"/>
        <v>0</v>
      </c>
      <c r="AJ201" s="10">
        <f t="shared" si="46"/>
        <v>0</v>
      </c>
      <c r="AK201" s="10">
        <f t="shared" si="47"/>
        <v>0</v>
      </c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</row>
    <row r="202" spans="3:81" x14ac:dyDescent="0.25">
      <c r="C202" s="2">
        <f t="shared" si="52"/>
        <v>45440</v>
      </c>
      <c r="D202" s="24"/>
      <c r="H202" s="13" t="str">
        <f t="shared" si="39"/>
        <v>24.1</v>
      </c>
      <c r="J202" s="13" t="str">
        <f t="shared" si="40"/>
        <v>65.9</v>
      </c>
      <c r="M202" s="10">
        <f t="shared" si="53"/>
        <v>149</v>
      </c>
      <c r="N202" s="10">
        <f t="shared" si="50"/>
        <v>21.406235416815573</v>
      </c>
      <c r="O202" s="10">
        <f t="shared" si="41"/>
        <v>65.927319216815562</v>
      </c>
      <c r="P202" s="10">
        <f t="shared" si="51"/>
        <v>24.072680783184438</v>
      </c>
      <c r="R202" s="12">
        <f t="shared" si="42"/>
        <v>5</v>
      </c>
      <c r="S202" s="10">
        <f t="shared" si="48"/>
        <v>0</v>
      </c>
      <c r="T202" s="10">
        <f t="shared" si="48"/>
        <v>0</v>
      </c>
      <c r="U202" s="10">
        <f t="shared" si="48"/>
        <v>0</v>
      </c>
      <c r="V202" s="10">
        <f t="shared" si="49"/>
        <v>0</v>
      </c>
      <c r="W202" s="10">
        <f t="shared" si="49"/>
        <v>24.072680783184438</v>
      </c>
      <c r="X202" s="10">
        <f t="shared" si="49"/>
        <v>0</v>
      </c>
      <c r="Y202" s="10">
        <f t="shared" si="49"/>
        <v>0</v>
      </c>
      <c r="Z202" s="10">
        <f t="shared" si="49"/>
        <v>0</v>
      </c>
      <c r="AA202" s="10">
        <f t="shared" si="49"/>
        <v>0</v>
      </c>
      <c r="AB202" s="10">
        <f t="shared" si="49"/>
        <v>0</v>
      </c>
      <c r="AC202" s="10">
        <f t="shared" si="49"/>
        <v>0</v>
      </c>
      <c r="AD202" s="10">
        <f t="shared" si="49"/>
        <v>0</v>
      </c>
      <c r="AG202" s="10">
        <f t="shared" si="43"/>
        <v>0</v>
      </c>
      <c r="AH202" s="10">
        <f t="shared" si="44"/>
        <v>24.072680783184438</v>
      </c>
      <c r="AI202" s="10">
        <f t="shared" si="45"/>
        <v>0</v>
      </c>
      <c r="AJ202" s="10">
        <f t="shared" si="46"/>
        <v>0</v>
      </c>
      <c r="AK202" s="10">
        <f t="shared" si="47"/>
        <v>0</v>
      </c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</row>
    <row r="203" spans="3:81" x14ac:dyDescent="0.25">
      <c r="C203" s="2">
        <f t="shared" si="52"/>
        <v>45441</v>
      </c>
      <c r="D203" s="24"/>
      <c r="H203" s="13" t="str">
        <f t="shared" si="39"/>
        <v>23.9</v>
      </c>
      <c r="J203" s="13" t="str">
        <f t="shared" si="40"/>
        <v>66.1</v>
      </c>
      <c r="M203" s="10">
        <f t="shared" si="53"/>
        <v>150</v>
      </c>
      <c r="N203" s="10">
        <f t="shared" si="50"/>
        <v>21.567444248563298</v>
      </c>
      <c r="O203" s="10">
        <f t="shared" si="41"/>
        <v>66.08852804856329</v>
      </c>
      <c r="P203" s="10">
        <f t="shared" si="51"/>
        <v>23.91147195143671</v>
      </c>
      <c r="R203" s="12">
        <f t="shared" si="42"/>
        <v>5</v>
      </c>
      <c r="S203" s="10">
        <f t="shared" si="48"/>
        <v>0</v>
      </c>
      <c r="T203" s="10">
        <f t="shared" si="48"/>
        <v>0</v>
      </c>
      <c r="U203" s="10">
        <f t="shared" si="48"/>
        <v>0</v>
      </c>
      <c r="V203" s="10">
        <f t="shared" si="49"/>
        <v>0</v>
      </c>
      <c r="W203" s="10">
        <f t="shared" si="49"/>
        <v>23.91147195143671</v>
      </c>
      <c r="X203" s="10">
        <f t="shared" si="49"/>
        <v>0</v>
      </c>
      <c r="Y203" s="10">
        <f t="shared" si="49"/>
        <v>0</v>
      </c>
      <c r="Z203" s="10">
        <f t="shared" si="49"/>
        <v>0</v>
      </c>
      <c r="AA203" s="10">
        <f t="shared" si="49"/>
        <v>0</v>
      </c>
      <c r="AB203" s="10">
        <f t="shared" si="49"/>
        <v>0</v>
      </c>
      <c r="AC203" s="10">
        <f t="shared" si="49"/>
        <v>0</v>
      </c>
      <c r="AD203" s="10">
        <f t="shared" si="49"/>
        <v>0</v>
      </c>
      <c r="AG203" s="10">
        <f t="shared" si="43"/>
        <v>0</v>
      </c>
      <c r="AH203" s="10">
        <f t="shared" si="44"/>
        <v>23.91147195143671</v>
      </c>
      <c r="AI203" s="10">
        <f t="shared" si="45"/>
        <v>0</v>
      </c>
      <c r="AJ203" s="10">
        <f t="shared" si="46"/>
        <v>0</v>
      </c>
      <c r="AK203" s="10">
        <f t="shared" si="47"/>
        <v>0</v>
      </c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</row>
    <row r="204" spans="3:81" x14ac:dyDescent="0.25">
      <c r="C204" s="2">
        <f t="shared" si="52"/>
        <v>45442</v>
      </c>
      <c r="D204" s="24"/>
      <c r="H204" s="13" t="str">
        <f t="shared" si="39"/>
        <v>23.8</v>
      </c>
      <c r="J204" s="13" t="str">
        <f t="shared" si="40"/>
        <v>66.2</v>
      </c>
      <c r="M204" s="10">
        <f t="shared" si="53"/>
        <v>151</v>
      </c>
      <c r="N204" s="10">
        <f t="shared" si="50"/>
        <v>21.72229705549756</v>
      </c>
      <c r="O204" s="10">
        <f t="shared" si="41"/>
        <v>66.243380855497549</v>
      </c>
      <c r="P204" s="10">
        <f t="shared" si="51"/>
        <v>23.756619144502451</v>
      </c>
      <c r="R204" s="12">
        <f t="shared" si="42"/>
        <v>5</v>
      </c>
      <c r="S204" s="10">
        <f t="shared" si="48"/>
        <v>0</v>
      </c>
      <c r="T204" s="10">
        <f t="shared" si="48"/>
        <v>0</v>
      </c>
      <c r="U204" s="10">
        <f t="shared" si="48"/>
        <v>0</v>
      </c>
      <c r="V204" s="10">
        <f t="shared" si="49"/>
        <v>0</v>
      </c>
      <c r="W204" s="10">
        <f t="shared" si="49"/>
        <v>23.756619144502451</v>
      </c>
      <c r="X204" s="10">
        <f t="shared" si="49"/>
        <v>0</v>
      </c>
      <c r="Y204" s="10">
        <f t="shared" si="49"/>
        <v>0</v>
      </c>
      <c r="Z204" s="10">
        <f t="shared" si="49"/>
        <v>0</v>
      </c>
      <c r="AA204" s="10">
        <f t="shared" si="49"/>
        <v>0</v>
      </c>
      <c r="AB204" s="10">
        <f t="shared" si="49"/>
        <v>0</v>
      </c>
      <c r="AC204" s="10">
        <f t="shared" si="49"/>
        <v>0</v>
      </c>
      <c r="AD204" s="10">
        <f t="shared" si="49"/>
        <v>0</v>
      </c>
      <c r="AG204" s="10">
        <f t="shared" si="43"/>
        <v>0</v>
      </c>
      <c r="AH204" s="10">
        <f t="shared" si="44"/>
        <v>23.756619144502451</v>
      </c>
      <c r="AI204" s="10">
        <f t="shared" si="45"/>
        <v>0</v>
      </c>
      <c r="AJ204" s="10">
        <f t="shared" si="46"/>
        <v>0</v>
      </c>
      <c r="AK204" s="10">
        <f t="shared" si="47"/>
        <v>0</v>
      </c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</row>
    <row r="205" spans="3:81" x14ac:dyDescent="0.25">
      <c r="C205" s="2">
        <f t="shared" si="52"/>
        <v>45443</v>
      </c>
      <c r="D205" s="24"/>
      <c r="H205" s="13" t="str">
        <f t="shared" si="39"/>
        <v>23.6</v>
      </c>
      <c r="J205" s="13" t="str">
        <f t="shared" si="40"/>
        <v>66.4</v>
      </c>
      <c r="M205" s="10">
        <f t="shared" si="53"/>
        <v>152</v>
      </c>
      <c r="N205" s="10">
        <f t="shared" si="50"/>
        <v>21.870748201785382</v>
      </c>
      <c r="O205" s="10">
        <f t="shared" si="41"/>
        <v>66.391832001785389</v>
      </c>
      <c r="P205" s="10">
        <f t="shared" si="51"/>
        <v>23.608167998214611</v>
      </c>
      <c r="R205" s="12">
        <f t="shared" si="42"/>
        <v>5</v>
      </c>
      <c r="S205" s="10">
        <f t="shared" si="48"/>
        <v>0</v>
      </c>
      <c r="T205" s="10">
        <f t="shared" si="48"/>
        <v>0</v>
      </c>
      <c r="U205" s="10">
        <f t="shared" si="48"/>
        <v>0</v>
      </c>
      <c r="V205" s="10">
        <f t="shared" si="49"/>
        <v>0</v>
      </c>
      <c r="W205" s="10">
        <f t="shared" si="49"/>
        <v>23.608167998214611</v>
      </c>
      <c r="X205" s="10">
        <f t="shared" si="49"/>
        <v>0</v>
      </c>
      <c r="Y205" s="10">
        <f t="shared" si="49"/>
        <v>0</v>
      </c>
      <c r="Z205" s="10">
        <f t="shared" si="49"/>
        <v>0</v>
      </c>
      <c r="AA205" s="10">
        <f t="shared" si="49"/>
        <v>0</v>
      </c>
      <c r="AB205" s="10">
        <f t="shared" si="49"/>
        <v>0</v>
      </c>
      <c r="AC205" s="10">
        <f t="shared" si="49"/>
        <v>0</v>
      </c>
      <c r="AD205" s="10">
        <f t="shared" si="49"/>
        <v>0</v>
      </c>
      <c r="AG205" s="10">
        <f t="shared" si="43"/>
        <v>0</v>
      </c>
      <c r="AH205" s="10">
        <f t="shared" si="44"/>
        <v>23.608167998214611</v>
      </c>
      <c r="AI205" s="10">
        <f t="shared" si="45"/>
        <v>0</v>
      </c>
      <c r="AJ205" s="10">
        <f t="shared" si="46"/>
        <v>0</v>
      </c>
      <c r="AK205" s="10">
        <f t="shared" si="47"/>
        <v>0</v>
      </c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</row>
    <row r="206" spans="3:81" x14ac:dyDescent="0.25">
      <c r="C206" s="2">
        <f t="shared" si="52"/>
        <v>45444</v>
      </c>
      <c r="D206" s="24"/>
      <c r="H206" s="13" t="str">
        <f t="shared" si="39"/>
        <v>23.5</v>
      </c>
      <c r="J206" s="13" t="str">
        <f t="shared" si="40"/>
        <v>66.5</v>
      </c>
      <c r="M206" s="10">
        <f t="shared" si="53"/>
        <v>153</v>
      </c>
      <c r="N206" s="10">
        <f t="shared" si="50"/>
        <v>22.012753938192592</v>
      </c>
      <c r="O206" s="10">
        <f t="shared" si="41"/>
        <v>66.533837738192588</v>
      </c>
      <c r="P206" s="10">
        <f t="shared" si="51"/>
        <v>23.466162261807412</v>
      </c>
      <c r="R206" s="12">
        <f t="shared" si="42"/>
        <v>6</v>
      </c>
      <c r="S206" s="10">
        <f t="shared" si="48"/>
        <v>0</v>
      </c>
      <c r="T206" s="10">
        <f t="shared" si="48"/>
        <v>0</v>
      </c>
      <c r="U206" s="10">
        <f t="shared" si="48"/>
        <v>0</v>
      </c>
      <c r="V206" s="10">
        <f t="shared" si="49"/>
        <v>0</v>
      </c>
      <c r="W206" s="10">
        <f t="shared" si="49"/>
        <v>0</v>
      </c>
      <c r="X206" s="10">
        <f t="shared" si="49"/>
        <v>23.466162261807412</v>
      </c>
      <c r="Y206" s="10">
        <f t="shared" si="49"/>
        <v>0</v>
      </c>
      <c r="Z206" s="10">
        <f t="shared" si="49"/>
        <v>0</v>
      </c>
      <c r="AA206" s="10">
        <f t="shared" si="49"/>
        <v>0</v>
      </c>
      <c r="AB206" s="10">
        <f t="shared" si="49"/>
        <v>0</v>
      </c>
      <c r="AC206" s="10">
        <f t="shared" si="49"/>
        <v>0</v>
      </c>
      <c r="AD206" s="10">
        <f t="shared" si="49"/>
        <v>0</v>
      </c>
      <c r="AG206" s="10">
        <f t="shared" si="43"/>
        <v>0</v>
      </c>
      <c r="AH206" s="10">
        <f t="shared" si="44"/>
        <v>23.466162261807412</v>
      </c>
      <c r="AI206" s="10">
        <f t="shared" si="45"/>
        <v>0</v>
      </c>
      <c r="AJ206" s="10">
        <f t="shared" si="46"/>
        <v>0</v>
      </c>
      <c r="AK206" s="10">
        <f t="shared" si="47"/>
        <v>0</v>
      </c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</row>
    <row r="207" spans="3:81" x14ac:dyDescent="0.25">
      <c r="C207" s="2">
        <f t="shared" si="52"/>
        <v>45445</v>
      </c>
      <c r="D207" s="24"/>
      <c r="H207" s="13" t="str">
        <f t="shared" si="39"/>
        <v>23.3</v>
      </c>
      <c r="J207" s="13" t="str">
        <f t="shared" si="40"/>
        <v>66.7</v>
      </c>
      <c r="M207" s="10">
        <f t="shared" si="53"/>
        <v>154</v>
      </c>
      <c r="N207" s="10">
        <f t="shared" si="50"/>
        <v>22.148272414976852</v>
      </c>
      <c r="O207" s="10">
        <f t="shared" si="41"/>
        <v>66.669356214976844</v>
      </c>
      <c r="P207" s="10">
        <f t="shared" si="51"/>
        <v>23.330643785023156</v>
      </c>
      <c r="R207" s="12">
        <f t="shared" si="42"/>
        <v>6</v>
      </c>
      <c r="S207" s="10">
        <f t="shared" si="48"/>
        <v>0</v>
      </c>
      <c r="T207" s="10">
        <f t="shared" si="48"/>
        <v>0</v>
      </c>
      <c r="U207" s="10">
        <f t="shared" si="48"/>
        <v>0</v>
      </c>
      <c r="V207" s="10">
        <f t="shared" si="49"/>
        <v>0</v>
      </c>
      <c r="W207" s="10">
        <f t="shared" si="49"/>
        <v>0</v>
      </c>
      <c r="X207" s="10">
        <f t="shared" si="49"/>
        <v>23.330643785023156</v>
      </c>
      <c r="Y207" s="10">
        <f t="shared" si="49"/>
        <v>0</v>
      </c>
      <c r="Z207" s="10">
        <f t="shared" si="49"/>
        <v>0</v>
      </c>
      <c r="AA207" s="10">
        <f t="shared" si="49"/>
        <v>0</v>
      </c>
      <c r="AB207" s="10">
        <f t="shared" si="49"/>
        <v>0</v>
      </c>
      <c r="AC207" s="10">
        <f t="shared" si="49"/>
        <v>0</v>
      </c>
      <c r="AD207" s="10">
        <f t="shared" si="49"/>
        <v>0</v>
      </c>
      <c r="AG207" s="10">
        <f t="shared" si="43"/>
        <v>0</v>
      </c>
      <c r="AH207" s="10">
        <f t="shared" si="44"/>
        <v>23.330643785023156</v>
      </c>
      <c r="AI207" s="10">
        <f t="shared" si="45"/>
        <v>0</v>
      </c>
      <c r="AJ207" s="10">
        <f t="shared" si="46"/>
        <v>0</v>
      </c>
      <c r="AK207" s="10">
        <f t="shared" si="47"/>
        <v>0</v>
      </c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</row>
    <row r="208" spans="3:81" x14ac:dyDescent="0.25">
      <c r="C208" s="2">
        <f t="shared" si="52"/>
        <v>45446</v>
      </c>
      <c r="D208" s="24"/>
      <c r="H208" s="13" t="str">
        <f t="shared" si="39"/>
        <v>23.2</v>
      </c>
      <c r="J208" s="13" t="str">
        <f t="shared" si="40"/>
        <v>66.8</v>
      </c>
      <c r="M208" s="10">
        <f t="shared" si="53"/>
        <v>155</v>
      </c>
      <c r="N208" s="10">
        <f t="shared" si="50"/>
        <v>22.277263694221048</v>
      </c>
      <c r="O208" s="10">
        <f t="shared" si="41"/>
        <v>66.798347494221062</v>
      </c>
      <c r="P208" s="10">
        <f t="shared" si="51"/>
        <v>23.201652505778938</v>
      </c>
      <c r="R208" s="12">
        <f t="shared" si="42"/>
        <v>6</v>
      </c>
      <c r="S208" s="10">
        <f t="shared" si="48"/>
        <v>0</v>
      </c>
      <c r="T208" s="10">
        <f t="shared" si="48"/>
        <v>0</v>
      </c>
      <c r="U208" s="10">
        <f t="shared" si="48"/>
        <v>0</v>
      </c>
      <c r="V208" s="10">
        <f t="shared" si="49"/>
        <v>0</v>
      </c>
      <c r="W208" s="10">
        <f t="shared" si="49"/>
        <v>0</v>
      </c>
      <c r="X208" s="10">
        <f t="shared" si="49"/>
        <v>23.201652505778938</v>
      </c>
      <c r="Y208" s="10">
        <f t="shared" si="49"/>
        <v>0</v>
      </c>
      <c r="Z208" s="10">
        <f t="shared" si="49"/>
        <v>0</v>
      </c>
      <c r="AA208" s="10">
        <f t="shared" si="49"/>
        <v>0</v>
      </c>
      <c r="AB208" s="10">
        <f t="shared" si="49"/>
        <v>0</v>
      </c>
      <c r="AC208" s="10">
        <f t="shared" si="49"/>
        <v>0</v>
      </c>
      <c r="AD208" s="10">
        <f t="shared" si="49"/>
        <v>0</v>
      </c>
      <c r="AG208" s="10">
        <f t="shared" si="43"/>
        <v>0</v>
      </c>
      <c r="AH208" s="10">
        <f t="shared" si="44"/>
        <v>23.201652505778938</v>
      </c>
      <c r="AI208" s="10">
        <f t="shared" si="45"/>
        <v>0</v>
      </c>
      <c r="AJ208" s="10">
        <f t="shared" si="46"/>
        <v>0</v>
      </c>
      <c r="AK208" s="10">
        <f t="shared" si="47"/>
        <v>0</v>
      </c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</row>
    <row r="209" spans="3:81" x14ac:dyDescent="0.25">
      <c r="C209" s="2">
        <f t="shared" si="52"/>
        <v>45447</v>
      </c>
      <c r="D209" s="24"/>
      <c r="H209" s="13" t="str">
        <f t="shared" si="39"/>
        <v>23.1</v>
      </c>
      <c r="J209" s="13" t="str">
        <f t="shared" si="40"/>
        <v>66.9</v>
      </c>
      <c r="M209" s="10">
        <f t="shared" si="53"/>
        <v>156</v>
      </c>
      <c r="N209" s="10">
        <f t="shared" si="50"/>
        <v>22.399689761603113</v>
      </c>
      <c r="O209" s="10">
        <f t="shared" si="41"/>
        <v>66.920773561603113</v>
      </c>
      <c r="P209" s="10">
        <f t="shared" si="51"/>
        <v>23.079226438396887</v>
      </c>
      <c r="R209" s="12">
        <f t="shared" si="42"/>
        <v>6</v>
      </c>
      <c r="S209" s="10">
        <f t="shared" si="48"/>
        <v>0</v>
      </c>
      <c r="T209" s="10">
        <f t="shared" si="48"/>
        <v>0</v>
      </c>
      <c r="U209" s="10">
        <f t="shared" si="48"/>
        <v>0</v>
      </c>
      <c r="V209" s="10">
        <f t="shared" si="49"/>
        <v>0</v>
      </c>
      <c r="W209" s="10">
        <f t="shared" si="49"/>
        <v>0</v>
      </c>
      <c r="X209" s="10">
        <f t="shared" si="49"/>
        <v>23.079226438396887</v>
      </c>
      <c r="Y209" s="10">
        <f t="shared" si="49"/>
        <v>0</v>
      </c>
      <c r="Z209" s="10">
        <f t="shared" ref="V209:AD237" si="54">IF($R209=Z$41,$P209,0)</f>
        <v>0</v>
      </c>
      <c r="AA209" s="10">
        <f t="shared" si="54"/>
        <v>0</v>
      </c>
      <c r="AB209" s="10">
        <f t="shared" si="54"/>
        <v>0</v>
      </c>
      <c r="AC209" s="10">
        <f t="shared" si="54"/>
        <v>0</v>
      </c>
      <c r="AD209" s="10">
        <f t="shared" si="54"/>
        <v>0</v>
      </c>
      <c r="AG209" s="10">
        <f t="shared" si="43"/>
        <v>0</v>
      </c>
      <c r="AH209" s="10">
        <f t="shared" si="44"/>
        <v>23.079226438396887</v>
      </c>
      <c r="AI209" s="10">
        <f t="shared" si="45"/>
        <v>0</v>
      </c>
      <c r="AJ209" s="10">
        <f t="shared" si="46"/>
        <v>0</v>
      </c>
      <c r="AK209" s="10">
        <f t="shared" si="47"/>
        <v>0</v>
      </c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</row>
    <row r="210" spans="3:81" x14ac:dyDescent="0.25">
      <c r="C210" s="2">
        <f t="shared" si="52"/>
        <v>45448</v>
      </c>
      <c r="D210" s="24"/>
      <c r="H210" s="13" t="str">
        <f t="shared" si="39"/>
        <v>23.0</v>
      </c>
      <c r="J210" s="13" t="str">
        <f t="shared" si="40"/>
        <v>67.0</v>
      </c>
      <c r="M210" s="10">
        <f t="shared" si="53"/>
        <v>157</v>
      </c>
      <c r="N210" s="10">
        <f t="shared" si="50"/>
        <v>22.515514537599056</v>
      </c>
      <c r="O210" s="10">
        <f t="shared" si="41"/>
        <v>67.036598337599074</v>
      </c>
      <c r="P210" s="10">
        <f t="shared" si="51"/>
        <v>22.963401662400926</v>
      </c>
      <c r="R210" s="12">
        <f t="shared" si="42"/>
        <v>6</v>
      </c>
      <c r="S210" s="10">
        <f t="shared" si="48"/>
        <v>0</v>
      </c>
      <c r="T210" s="10">
        <f t="shared" si="48"/>
        <v>0</v>
      </c>
      <c r="U210" s="10">
        <f t="shared" si="48"/>
        <v>0</v>
      </c>
      <c r="V210" s="10">
        <f t="shared" si="54"/>
        <v>0</v>
      </c>
      <c r="W210" s="10">
        <f t="shared" si="54"/>
        <v>0</v>
      </c>
      <c r="X210" s="10">
        <f t="shared" si="54"/>
        <v>22.963401662400926</v>
      </c>
      <c r="Y210" s="10">
        <f t="shared" si="54"/>
        <v>0</v>
      </c>
      <c r="Z210" s="10">
        <f t="shared" si="54"/>
        <v>0</v>
      </c>
      <c r="AA210" s="10">
        <f t="shared" si="54"/>
        <v>0</v>
      </c>
      <c r="AB210" s="10">
        <f t="shared" si="54"/>
        <v>0</v>
      </c>
      <c r="AC210" s="10">
        <f t="shared" si="54"/>
        <v>0</v>
      </c>
      <c r="AD210" s="10">
        <f t="shared" si="54"/>
        <v>0</v>
      </c>
      <c r="AG210" s="10">
        <f t="shared" si="43"/>
        <v>0</v>
      </c>
      <c r="AH210" s="10">
        <f t="shared" si="44"/>
        <v>22.963401662400926</v>
      </c>
      <c r="AI210" s="10">
        <f t="shared" si="45"/>
        <v>0</v>
      </c>
      <c r="AJ210" s="10">
        <f t="shared" si="46"/>
        <v>0</v>
      </c>
      <c r="AK210" s="10">
        <f t="shared" si="47"/>
        <v>0</v>
      </c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</row>
    <row r="211" spans="3:81" x14ac:dyDescent="0.25">
      <c r="C211" s="2">
        <f t="shared" si="52"/>
        <v>45449</v>
      </c>
      <c r="D211" s="24"/>
      <c r="H211" s="13" t="str">
        <f t="shared" si="39"/>
        <v>22.9</v>
      </c>
      <c r="J211" s="13" t="str">
        <f t="shared" si="40"/>
        <v>67.1</v>
      </c>
      <c r="M211" s="10">
        <f t="shared" si="53"/>
        <v>158</v>
      </c>
      <c r="N211" s="10">
        <f t="shared" si="50"/>
        <v>22.624703888115778</v>
      </c>
      <c r="O211" s="10">
        <f t="shared" si="41"/>
        <v>67.145787688115774</v>
      </c>
      <c r="P211" s="10">
        <f t="shared" si="51"/>
        <v>22.854212311884226</v>
      </c>
      <c r="R211" s="12">
        <f t="shared" si="42"/>
        <v>6</v>
      </c>
      <c r="S211" s="10">
        <f t="shared" si="48"/>
        <v>0</v>
      </c>
      <c r="T211" s="10">
        <f t="shared" si="48"/>
        <v>0</v>
      </c>
      <c r="U211" s="10">
        <f t="shared" si="48"/>
        <v>0</v>
      </c>
      <c r="V211" s="10">
        <f t="shared" si="54"/>
        <v>0</v>
      </c>
      <c r="W211" s="10">
        <f t="shared" si="54"/>
        <v>0</v>
      </c>
      <c r="X211" s="10">
        <f t="shared" si="54"/>
        <v>22.854212311884226</v>
      </c>
      <c r="Y211" s="10">
        <f t="shared" si="54"/>
        <v>0</v>
      </c>
      <c r="Z211" s="10">
        <f t="shared" si="54"/>
        <v>0</v>
      </c>
      <c r="AA211" s="10">
        <f t="shared" si="54"/>
        <v>0</v>
      </c>
      <c r="AB211" s="10">
        <f t="shared" si="54"/>
        <v>0</v>
      </c>
      <c r="AC211" s="10">
        <f t="shared" si="54"/>
        <v>0</v>
      </c>
      <c r="AD211" s="10">
        <f t="shared" si="54"/>
        <v>0</v>
      </c>
      <c r="AG211" s="10">
        <f t="shared" si="43"/>
        <v>0</v>
      </c>
      <c r="AH211" s="10">
        <f t="shared" si="44"/>
        <v>22.854212311884226</v>
      </c>
      <c r="AI211" s="10">
        <f t="shared" si="45"/>
        <v>0</v>
      </c>
      <c r="AJ211" s="10">
        <f t="shared" si="46"/>
        <v>0</v>
      </c>
      <c r="AK211" s="10">
        <f t="shared" si="47"/>
        <v>0</v>
      </c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</row>
    <row r="212" spans="3:81" x14ac:dyDescent="0.25">
      <c r="C212" s="2">
        <f t="shared" si="52"/>
        <v>45450</v>
      </c>
      <c r="D212" s="24"/>
      <c r="H212" s="13" t="str">
        <f t="shared" si="39"/>
        <v>22.8</v>
      </c>
      <c r="J212" s="13" t="str">
        <f t="shared" si="40"/>
        <v>67.2</v>
      </c>
      <c r="M212" s="10">
        <f t="shared" si="53"/>
        <v>159</v>
      </c>
      <c r="N212" s="10">
        <f t="shared" si="50"/>
        <v>22.727225634550493</v>
      </c>
      <c r="O212" s="10">
        <f t="shared" si="41"/>
        <v>67.248309434550478</v>
      </c>
      <c r="P212" s="10">
        <f t="shared" si="51"/>
        <v>22.751690565449522</v>
      </c>
      <c r="R212" s="12">
        <f t="shared" si="42"/>
        <v>6</v>
      </c>
      <c r="S212" s="10">
        <f t="shared" si="48"/>
        <v>0</v>
      </c>
      <c r="T212" s="10">
        <f t="shared" si="48"/>
        <v>0</v>
      </c>
      <c r="U212" s="10">
        <f t="shared" si="48"/>
        <v>0</v>
      </c>
      <c r="V212" s="10">
        <f t="shared" si="54"/>
        <v>0</v>
      </c>
      <c r="W212" s="10">
        <f t="shared" si="54"/>
        <v>0</v>
      </c>
      <c r="X212" s="10">
        <f t="shared" si="54"/>
        <v>22.751690565449522</v>
      </c>
      <c r="Y212" s="10">
        <f t="shared" si="54"/>
        <v>0</v>
      </c>
      <c r="Z212" s="10">
        <f t="shared" si="54"/>
        <v>0</v>
      </c>
      <c r="AA212" s="10">
        <f t="shared" si="54"/>
        <v>0</v>
      </c>
      <c r="AB212" s="10">
        <f t="shared" si="54"/>
        <v>0</v>
      </c>
      <c r="AC212" s="10">
        <f t="shared" si="54"/>
        <v>0</v>
      </c>
      <c r="AD212" s="10">
        <f t="shared" si="54"/>
        <v>0</v>
      </c>
      <c r="AG212" s="10">
        <f t="shared" si="43"/>
        <v>0</v>
      </c>
      <c r="AH212" s="10">
        <f t="shared" si="44"/>
        <v>22.751690565449522</v>
      </c>
      <c r="AI212" s="10">
        <f t="shared" si="45"/>
        <v>0</v>
      </c>
      <c r="AJ212" s="10">
        <f t="shared" si="46"/>
        <v>0</v>
      </c>
      <c r="AK212" s="10">
        <f t="shared" si="47"/>
        <v>0</v>
      </c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</row>
    <row r="213" spans="3:81" x14ac:dyDescent="0.25">
      <c r="C213" s="2">
        <f t="shared" si="52"/>
        <v>45451</v>
      </c>
      <c r="D213" s="24"/>
      <c r="H213" s="13" t="str">
        <f t="shared" si="39"/>
        <v>22.7</v>
      </c>
      <c r="J213" s="13" t="str">
        <f t="shared" si="40"/>
        <v>67.3</v>
      </c>
      <c r="M213" s="10">
        <f t="shared" si="53"/>
        <v>160</v>
      </c>
      <c r="N213" s="10">
        <f t="shared" si="50"/>
        <v>22.823049563273969</v>
      </c>
      <c r="O213" s="10">
        <f t="shared" si="41"/>
        <v>67.344133363273954</v>
      </c>
      <c r="P213" s="10">
        <f t="shared" si="51"/>
        <v>22.655866636726046</v>
      </c>
      <c r="R213" s="12">
        <f t="shared" si="42"/>
        <v>6</v>
      </c>
      <c r="S213" s="10">
        <f t="shared" si="48"/>
        <v>0</v>
      </c>
      <c r="T213" s="10">
        <f t="shared" si="48"/>
        <v>0</v>
      </c>
      <c r="U213" s="10">
        <f t="shared" si="48"/>
        <v>0</v>
      </c>
      <c r="V213" s="10">
        <f t="shared" si="54"/>
        <v>0</v>
      </c>
      <c r="W213" s="10">
        <f t="shared" si="54"/>
        <v>0</v>
      </c>
      <c r="X213" s="10">
        <f t="shared" si="54"/>
        <v>22.655866636726046</v>
      </c>
      <c r="Y213" s="10">
        <f t="shared" si="54"/>
        <v>0</v>
      </c>
      <c r="Z213" s="10">
        <f t="shared" si="54"/>
        <v>0</v>
      </c>
      <c r="AA213" s="10">
        <f t="shared" si="54"/>
        <v>0</v>
      </c>
      <c r="AB213" s="10">
        <f t="shared" si="54"/>
        <v>0</v>
      </c>
      <c r="AC213" s="10">
        <f t="shared" si="54"/>
        <v>0</v>
      </c>
      <c r="AD213" s="10">
        <f t="shared" si="54"/>
        <v>0</v>
      </c>
      <c r="AG213" s="10">
        <f t="shared" si="43"/>
        <v>0</v>
      </c>
      <c r="AH213" s="10">
        <f t="shared" si="44"/>
        <v>22.655866636726046</v>
      </c>
      <c r="AI213" s="10">
        <f t="shared" si="45"/>
        <v>0</v>
      </c>
      <c r="AJ213" s="10">
        <f t="shared" si="46"/>
        <v>0</v>
      </c>
      <c r="AK213" s="10">
        <f t="shared" si="47"/>
        <v>0</v>
      </c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</row>
    <row r="214" spans="3:81" x14ac:dyDescent="0.25">
      <c r="C214" s="2">
        <f t="shared" si="52"/>
        <v>45452</v>
      </c>
      <c r="D214" s="24"/>
      <c r="H214" s="13" t="str">
        <f t="shared" si="39"/>
        <v>22.6</v>
      </c>
      <c r="J214" s="13" t="str">
        <f t="shared" si="40"/>
        <v>67.4</v>
      </c>
      <c r="M214" s="10">
        <f t="shared" si="53"/>
        <v>161</v>
      </c>
      <c r="N214" s="10">
        <f t="shared" si="50"/>
        <v>22.912147434534575</v>
      </c>
      <c r="O214" s="10">
        <f t="shared" si="41"/>
        <v>67.433231234534574</v>
      </c>
      <c r="P214" s="10">
        <f t="shared" si="51"/>
        <v>22.566768765465426</v>
      </c>
      <c r="R214" s="12">
        <f t="shared" si="42"/>
        <v>6</v>
      </c>
      <c r="S214" s="10">
        <f t="shared" si="48"/>
        <v>0</v>
      </c>
      <c r="T214" s="10">
        <f t="shared" si="48"/>
        <v>0</v>
      </c>
      <c r="U214" s="10">
        <f t="shared" si="48"/>
        <v>0</v>
      </c>
      <c r="V214" s="10">
        <f t="shared" si="54"/>
        <v>0</v>
      </c>
      <c r="W214" s="10">
        <f t="shared" si="54"/>
        <v>0</v>
      </c>
      <c r="X214" s="10">
        <f t="shared" si="54"/>
        <v>22.566768765465426</v>
      </c>
      <c r="Y214" s="10">
        <f t="shared" si="54"/>
        <v>0</v>
      </c>
      <c r="Z214" s="10">
        <f t="shared" si="54"/>
        <v>0</v>
      </c>
      <c r="AA214" s="10">
        <f t="shared" si="54"/>
        <v>0</v>
      </c>
      <c r="AB214" s="10">
        <f t="shared" si="54"/>
        <v>0</v>
      </c>
      <c r="AC214" s="10">
        <f t="shared" si="54"/>
        <v>0</v>
      </c>
      <c r="AD214" s="10">
        <f t="shared" si="54"/>
        <v>0</v>
      </c>
      <c r="AG214" s="10">
        <f t="shared" si="43"/>
        <v>0</v>
      </c>
      <c r="AH214" s="10">
        <f t="shared" si="44"/>
        <v>22.566768765465426</v>
      </c>
      <c r="AI214" s="10">
        <f t="shared" si="45"/>
        <v>0</v>
      </c>
      <c r="AJ214" s="10">
        <f t="shared" si="46"/>
        <v>0</v>
      </c>
      <c r="AK214" s="10">
        <f t="shared" si="47"/>
        <v>0</v>
      </c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</row>
    <row r="215" spans="3:81" x14ac:dyDescent="0.25">
      <c r="C215" s="2">
        <f t="shared" si="52"/>
        <v>45453</v>
      </c>
      <c r="D215" s="24"/>
      <c r="H215" s="13" t="str">
        <f t="shared" si="39"/>
        <v>22.5</v>
      </c>
      <c r="J215" s="13" t="str">
        <f t="shared" si="40"/>
        <v>67.5</v>
      </c>
      <c r="M215" s="10">
        <f t="shared" si="53"/>
        <v>162</v>
      </c>
      <c r="N215" s="10">
        <f t="shared" si="50"/>
        <v>22.994492990780699</v>
      </c>
      <c r="O215" s="10">
        <f t="shared" si="41"/>
        <v>67.515576790780699</v>
      </c>
      <c r="P215" s="10">
        <f t="shared" si="51"/>
        <v>22.484423209219301</v>
      </c>
      <c r="R215" s="12">
        <f t="shared" si="42"/>
        <v>6</v>
      </c>
      <c r="S215" s="10">
        <f t="shared" si="48"/>
        <v>0</v>
      </c>
      <c r="T215" s="10">
        <f t="shared" si="48"/>
        <v>0</v>
      </c>
      <c r="U215" s="10">
        <f t="shared" si="48"/>
        <v>0</v>
      </c>
      <c r="V215" s="10">
        <f t="shared" si="54"/>
        <v>0</v>
      </c>
      <c r="W215" s="10">
        <f t="shared" si="54"/>
        <v>0</v>
      </c>
      <c r="X215" s="10">
        <f t="shared" si="54"/>
        <v>22.484423209219301</v>
      </c>
      <c r="Y215" s="10">
        <f t="shared" si="54"/>
        <v>0</v>
      </c>
      <c r="Z215" s="10">
        <f t="shared" si="54"/>
        <v>0</v>
      </c>
      <c r="AA215" s="10">
        <f t="shared" si="54"/>
        <v>0</v>
      </c>
      <c r="AB215" s="10">
        <f t="shared" si="54"/>
        <v>0</v>
      </c>
      <c r="AC215" s="10">
        <f t="shared" si="54"/>
        <v>0</v>
      </c>
      <c r="AD215" s="10">
        <f t="shared" si="54"/>
        <v>0</v>
      </c>
      <c r="AG215" s="10">
        <f t="shared" si="43"/>
        <v>0</v>
      </c>
      <c r="AH215" s="10">
        <f t="shared" si="44"/>
        <v>22.484423209219301</v>
      </c>
      <c r="AI215" s="10">
        <f t="shared" si="45"/>
        <v>0</v>
      </c>
      <c r="AJ215" s="10">
        <f t="shared" si="46"/>
        <v>0</v>
      </c>
      <c r="AK215" s="10">
        <f t="shared" si="47"/>
        <v>0</v>
      </c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</row>
    <row r="216" spans="3:81" x14ac:dyDescent="0.25">
      <c r="C216" s="2">
        <f t="shared" si="52"/>
        <v>45454</v>
      </c>
      <c r="D216" s="24"/>
      <c r="H216" s="13" t="str">
        <f t="shared" si="39"/>
        <v>22.4</v>
      </c>
      <c r="J216" s="13" t="str">
        <f t="shared" si="40"/>
        <v>67.6</v>
      </c>
      <c r="M216" s="10">
        <f t="shared" si="53"/>
        <v>163</v>
      </c>
      <c r="N216" s="10">
        <f t="shared" si="50"/>
        <v>23.070061964398956</v>
      </c>
      <c r="O216" s="10">
        <f t="shared" si="41"/>
        <v>67.591145764398959</v>
      </c>
      <c r="P216" s="10">
        <f t="shared" si="51"/>
        <v>22.408854235601041</v>
      </c>
      <c r="R216" s="12">
        <f t="shared" si="42"/>
        <v>6</v>
      </c>
      <c r="S216" s="10">
        <f t="shared" si="48"/>
        <v>0</v>
      </c>
      <c r="T216" s="10">
        <f t="shared" si="48"/>
        <v>0</v>
      </c>
      <c r="U216" s="10">
        <f t="shared" si="48"/>
        <v>0</v>
      </c>
      <c r="V216" s="10">
        <f t="shared" si="54"/>
        <v>0</v>
      </c>
      <c r="W216" s="10">
        <f t="shared" si="54"/>
        <v>0</v>
      </c>
      <c r="X216" s="10">
        <f t="shared" si="54"/>
        <v>22.408854235601041</v>
      </c>
      <c r="Y216" s="10">
        <f t="shared" si="54"/>
        <v>0</v>
      </c>
      <c r="Z216" s="10">
        <f t="shared" si="54"/>
        <v>0</v>
      </c>
      <c r="AA216" s="10">
        <f t="shared" si="54"/>
        <v>0</v>
      </c>
      <c r="AB216" s="10">
        <f t="shared" si="54"/>
        <v>0</v>
      </c>
      <c r="AC216" s="10">
        <f t="shared" si="54"/>
        <v>0</v>
      </c>
      <c r="AD216" s="10">
        <f t="shared" si="54"/>
        <v>0</v>
      </c>
      <c r="AG216" s="10">
        <f t="shared" si="43"/>
        <v>0</v>
      </c>
      <c r="AH216" s="10">
        <f t="shared" si="44"/>
        <v>22.408854235601041</v>
      </c>
      <c r="AI216" s="10">
        <f t="shared" si="45"/>
        <v>0</v>
      </c>
      <c r="AJ216" s="10">
        <f t="shared" si="46"/>
        <v>0</v>
      </c>
      <c r="AK216" s="10">
        <f t="shared" si="47"/>
        <v>0</v>
      </c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</row>
    <row r="217" spans="3:81" x14ac:dyDescent="0.25">
      <c r="C217" s="2">
        <f t="shared" si="52"/>
        <v>45455</v>
      </c>
      <c r="D217" s="24"/>
      <c r="H217" s="13" t="str">
        <f t="shared" si="39"/>
        <v>22.3</v>
      </c>
      <c r="J217" s="13" t="str">
        <f t="shared" si="40"/>
        <v>67.7</v>
      </c>
      <c r="M217" s="10">
        <f t="shared" si="53"/>
        <v>164</v>
      </c>
      <c r="N217" s="10">
        <f t="shared" si="50"/>
        <v>23.138832084865964</v>
      </c>
      <c r="O217" s="10">
        <f t="shared" si="41"/>
        <v>67.659915884865967</v>
      </c>
      <c r="P217" s="10">
        <f t="shared" si="51"/>
        <v>22.340084115134033</v>
      </c>
      <c r="R217" s="12">
        <f t="shared" si="42"/>
        <v>6</v>
      </c>
      <c r="S217" s="10">
        <f t="shared" si="48"/>
        <v>0</v>
      </c>
      <c r="T217" s="10">
        <f t="shared" si="48"/>
        <v>0</v>
      </c>
      <c r="U217" s="10">
        <f t="shared" si="48"/>
        <v>0</v>
      </c>
      <c r="V217" s="10">
        <f t="shared" si="54"/>
        <v>0</v>
      </c>
      <c r="W217" s="10">
        <f t="shared" si="54"/>
        <v>0</v>
      </c>
      <c r="X217" s="10">
        <f t="shared" si="54"/>
        <v>22.340084115134033</v>
      </c>
      <c r="Y217" s="10">
        <f t="shared" si="54"/>
        <v>0</v>
      </c>
      <c r="Z217" s="10">
        <f t="shared" si="54"/>
        <v>0</v>
      </c>
      <c r="AA217" s="10">
        <f t="shared" si="54"/>
        <v>0</v>
      </c>
      <c r="AB217" s="10">
        <f t="shared" si="54"/>
        <v>0</v>
      </c>
      <c r="AC217" s="10">
        <f t="shared" si="54"/>
        <v>0</v>
      </c>
      <c r="AD217" s="10">
        <f t="shared" si="54"/>
        <v>0</v>
      </c>
      <c r="AG217" s="10">
        <f t="shared" si="43"/>
        <v>0</v>
      </c>
      <c r="AH217" s="10">
        <f t="shared" si="44"/>
        <v>22.340084115134033</v>
      </c>
      <c r="AI217" s="10">
        <f t="shared" si="45"/>
        <v>0</v>
      </c>
      <c r="AJ217" s="10">
        <f t="shared" si="46"/>
        <v>0</v>
      </c>
      <c r="AK217" s="10">
        <f t="shared" si="47"/>
        <v>0</v>
      </c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</row>
    <row r="218" spans="3:81" x14ac:dyDescent="0.25">
      <c r="C218" s="2">
        <f t="shared" si="52"/>
        <v>45456</v>
      </c>
      <c r="D218" s="24"/>
      <c r="H218" s="13" t="str">
        <f t="shared" si="39"/>
        <v>22.3</v>
      </c>
      <c r="J218" s="13" t="str">
        <f t="shared" si="40"/>
        <v>67.7</v>
      </c>
      <c r="M218" s="10">
        <f t="shared" si="53"/>
        <v>165</v>
      </c>
      <c r="N218" s="10">
        <f t="shared" si="50"/>
        <v>23.200783085311567</v>
      </c>
      <c r="O218" s="10">
        <f t="shared" si="41"/>
        <v>67.72186688531157</v>
      </c>
      <c r="P218" s="10">
        <f t="shared" si="51"/>
        <v>22.27813311468843</v>
      </c>
      <c r="R218" s="12">
        <f t="shared" si="42"/>
        <v>6</v>
      </c>
      <c r="S218" s="10">
        <f t="shared" si="48"/>
        <v>0</v>
      </c>
      <c r="T218" s="10">
        <f t="shared" si="48"/>
        <v>0</v>
      </c>
      <c r="U218" s="10">
        <f t="shared" si="48"/>
        <v>0</v>
      </c>
      <c r="V218" s="10">
        <f t="shared" si="54"/>
        <v>0</v>
      </c>
      <c r="W218" s="10">
        <f t="shared" si="54"/>
        <v>0</v>
      </c>
      <c r="X218" s="10">
        <f t="shared" si="54"/>
        <v>22.27813311468843</v>
      </c>
      <c r="Y218" s="10">
        <f t="shared" si="54"/>
        <v>0</v>
      </c>
      <c r="Z218" s="10">
        <f t="shared" si="54"/>
        <v>0</v>
      </c>
      <c r="AA218" s="10">
        <f t="shared" si="54"/>
        <v>0</v>
      </c>
      <c r="AB218" s="10">
        <f t="shared" si="54"/>
        <v>0</v>
      </c>
      <c r="AC218" s="10">
        <f t="shared" si="54"/>
        <v>0</v>
      </c>
      <c r="AD218" s="10">
        <f t="shared" si="54"/>
        <v>0</v>
      </c>
      <c r="AG218" s="10">
        <f t="shared" si="43"/>
        <v>0</v>
      </c>
      <c r="AH218" s="10">
        <f t="shared" si="44"/>
        <v>22.27813311468843</v>
      </c>
      <c r="AI218" s="10">
        <f t="shared" si="45"/>
        <v>0</v>
      </c>
      <c r="AJ218" s="10">
        <f t="shared" si="46"/>
        <v>0</v>
      </c>
      <c r="AK218" s="10">
        <f t="shared" si="47"/>
        <v>0</v>
      </c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</row>
    <row r="219" spans="3:81" x14ac:dyDescent="0.25">
      <c r="C219" s="2">
        <f t="shared" si="52"/>
        <v>45457</v>
      </c>
      <c r="D219" s="24"/>
      <c r="H219" s="13" t="str">
        <f t="shared" si="39"/>
        <v>22.2</v>
      </c>
      <c r="J219" s="13" t="str">
        <f t="shared" si="40"/>
        <v>67.8</v>
      </c>
      <c r="M219" s="10">
        <f t="shared" si="53"/>
        <v>166</v>
      </c>
      <c r="N219" s="10">
        <f t="shared" si="50"/>
        <v>23.255896708491576</v>
      </c>
      <c r="O219" s="10">
        <f t="shared" si="41"/>
        <v>67.77698050849159</v>
      </c>
      <c r="P219" s="10">
        <f t="shared" si="51"/>
        <v>22.22301949150841</v>
      </c>
      <c r="R219" s="12">
        <f t="shared" si="42"/>
        <v>6</v>
      </c>
      <c r="S219" s="10">
        <f t="shared" si="48"/>
        <v>0</v>
      </c>
      <c r="T219" s="10">
        <f t="shared" si="48"/>
        <v>0</v>
      </c>
      <c r="U219" s="10">
        <f t="shared" si="48"/>
        <v>0</v>
      </c>
      <c r="V219" s="10">
        <f t="shared" si="54"/>
        <v>0</v>
      </c>
      <c r="W219" s="10">
        <f t="shared" si="54"/>
        <v>0</v>
      </c>
      <c r="X219" s="10">
        <f t="shared" si="54"/>
        <v>22.22301949150841</v>
      </c>
      <c r="Y219" s="10">
        <f t="shared" si="54"/>
        <v>0</v>
      </c>
      <c r="Z219" s="10">
        <f t="shared" si="54"/>
        <v>0</v>
      </c>
      <c r="AA219" s="10">
        <f t="shared" si="54"/>
        <v>0</v>
      </c>
      <c r="AB219" s="10">
        <f t="shared" si="54"/>
        <v>0</v>
      </c>
      <c r="AC219" s="10">
        <f t="shared" si="54"/>
        <v>0</v>
      </c>
      <c r="AD219" s="10">
        <f t="shared" si="54"/>
        <v>0</v>
      </c>
      <c r="AG219" s="10">
        <f t="shared" si="43"/>
        <v>0</v>
      </c>
      <c r="AH219" s="10">
        <f t="shared" si="44"/>
        <v>22.22301949150841</v>
      </c>
      <c r="AI219" s="10">
        <f t="shared" si="45"/>
        <v>0</v>
      </c>
      <c r="AJ219" s="10">
        <f t="shared" si="46"/>
        <v>0</v>
      </c>
      <c r="AK219" s="10">
        <f t="shared" si="47"/>
        <v>0</v>
      </c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</row>
    <row r="220" spans="3:81" x14ac:dyDescent="0.25">
      <c r="C220" s="2">
        <f t="shared" si="52"/>
        <v>45458</v>
      </c>
      <c r="D220" s="24"/>
      <c r="H220" s="13" t="str">
        <f t="shared" si="39"/>
        <v>22.2</v>
      </c>
      <c r="J220" s="13" t="str">
        <f t="shared" si="40"/>
        <v>67.8</v>
      </c>
      <c r="M220" s="10">
        <f t="shared" si="53"/>
        <v>167</v>
      </c>
      <c r="N220" s="10">
        <f t="shared" si="50"/>
        <v>23.304156712168286</v>
      </c>
      <c r="O220" s="10">
        <f t="shared" si="41"/>
        <v>67.825240512168293</v>
      </c>
      <c r="P220" s="10">
        <f t="shared" si="51"/>
        <v>22.174759487831707</v>
      </c>
      <c r="R220" s="12">
        <f t="shared" si="42"/>
        <v>6</v>
      </c>
      <c r="S220" s="10">
        <f t="shared" si="48"/>
        <v>0</v>
      </c>
      <c r="T220" s="10">
        <f t="shared" si="48"/>
        <v>0</v>
      </c>
      <c r="U220" s="10">
        <f t="shared" si="48"/>
        <v>0</v>
      </c>
      <c r="V220" s="10">
        <f t="shared" si="54"/>
        <v>0</v>
      </c>
      <c r="W220" s="10">
        <f t="shared" si="54"/>
        <v>0</v>
      </c>
      <c r="X220" s="10">
        <f t="shared" si="54"/>
        <v>22.174759487831707</v>
      </c>
      <c r="Y220" s="10">
        <f t="shared" si="54"/>
        <v>0</v>
      </c>
      <c r="Z220" s="10">
        <f t="shared" si="54"/>
        <v>0</v>
      </c>
      <c r="AA220" s="10">
        <f t="shared" si="54"/>
        <v>0</v>
      </c>
      <c r="AB220" s="10">
        <f t="shared" si="54"/>
        <v>0</v>
      </c>
      <c r="AC220" s="10">
        <f t="shared" si="54"/>
        <v>0</v>
      </c>
      <c r="AD220" s="10">
        <f t="shared" si="54"/>
        <v>0</v>
      </c>
      <c r="AG220" s="10">
        <f t="shared" si="43"/>
        <v>0</v>
      </c>
      <c r="AH220" s="10">
        <f t="shared" si="44"/>
        <v>22.174759487831707</v>
      </c>
      <c r="AI220" s="10">
        <f t="shared" si="45"/>
        <v>0</v>
      </c>
      <c r="AJ220" s="10">
        <f t="shared" si="46"/>
        <v>0</v>
      </c>
      <c r="AK220" s="10">
        <f t="shared" si="47"/>
        <v>0</v>
      </c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</row>
    <row r="221" spans="3:81" x14ac:dyDescent="0.25">
      <c r="C221" s="2">
        <f t="shared" si="52"/>
        <v>45459</v>
      </c>
      <c r="D221" s="24"/>
      <c r="H221" s="13" t="str">
        <f t="shared" si="39"/>
        <v>22.1</v>
      </c>
      <c r="J221" s="13" t="str">
        <f t="shared" si="40"/>
        <v>67.9</v>
      </c>
      <c r="M221" s="10">
        <f t="shared" si="53"/>
        <v>168</v>
      </c>
      <c r="N221" s="10">
        <f t="shared" si="50"/>
        <v>23.345548873897094</v>
      </c>
      <c r="O221" s="10">
        <f t="shared" si="41"/>
        <v>67.866632673897101</v>
      </c>
      <c r="P221" s="10">
        <f t="shared" si="51"/>
        <v>22.133367326102899</v>
      </c>
      <c r="R221" s="12">
        <f t="shared" si="42"/>
        <v>6</v>
      </c>
      <c r="S221" s="10">
        <f t="shared" si="48"/>
        <v>0</v>
      </c>
      <c r="T221" s="10">
        <f t="shared" si="48"/>
        <v>0</v>
      </c>
      <c r="U221" s="10">
        <f t="shared" si="48"/>
        <v>0</v>
      </c>
      <c r="V221" s="10">
        <f t="shared" si="54"/>
        <v>0</v>
      </c>
      <c r="W221" s="10">
        <f t="shared" si="54"/>
        <v>0</v>
      </c>
      <c r="X221" s="10">
        <f t="shared" si="54"/>
        <v>22.133367326102899</v>
      </c>
      <c r="Y221" s="10">
        <f t="shared" si="54"/>
        <v>0</v>
      </c>
      <c r="Z221" s="10">
        <f t="shared" si="54"/>
        <v>0</v>
      </c>
      <c r="AA221" s="10">
        <f t="shared" si="54"/>
        <v>0</v>
      </c>
      <c r="AB221" s="10">
        <f t="shared" si="54"/>
        <v>0</v>
      </c>
      <c r="AC221" s="10">
        <f t="shared" si="54"/>
        <v>0</v>
      </c>
      <c r="AD221" s="10">
        <f t="shared" si="54"/>
        <v>0</v>
      </c>
      <c r="AG221" s="10">
        <f t="shared" si="43"/>
        <v>0</v>
      </c>
      <c r="AH221" s="10">
        <f t="shared" si="44"/>
        <v>22.133367326102899</v>
      </c>
      <c r="AI221" s="10">
        <f t="shared" si="45"/>
        <v>0</v>
      </c>
      <c r="AJ221" s="10">
        <f t="shared" si="46"/>
        <v>0</v>
      </c>
      <c r="AK221" s="10">
        <f t="shared" si="47"/>
        <v>0</v>
      </c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</row>
    <row r="222" spans="3:81" x14ac:dyDescent="0.25">
      <c r="C222" s="2">
        <f t="shared" si="52"/>
        <v>45460</v>
      </c>
      <c r="D222" s="24"/>
      <c r="H222" s="13" t="str">
        <f t="shared" si="39"/>
        <v>22.1</v>
      </c>
      <c r="J222" s="13" t="str">
        <f t="shared" si="40"/>
        <v>67.9</v>
      </c>
      <c r="M222" s="10">
        <f t="shared" si="53"/>
        <v>169</v>
      </c>
      <c r="N222" s="10">
        <f t="shared" si="50"/>
        <v>23.380060995217949</v>
      </c>
      <c r="O222" s="10">
        <f t="shared" si="41"/>
        <v>67.901144795217945</v>
      </c>
      <c r="P222" s="10">
        <f t="shared" si="51"/>
        <v>22.098855204782055</v>
      </c>
      <c r="R222" s="12">
        <f t="shared" si="42"/>
        <v>6</v>
      </c>
      <c r="S222" s="10">
        <f t="shared" si="48"/>
        <v>0</v>
      </c>
      <c r="T222" s="10">
        <f t="shared" si="48"/>
        <v>0</v>
      </c>
      <c r="U222" s="10">
        <f t="shared" si="48"/>
        <v>0</v>
      </c>
      <c r="V222" s="10">
        <f t="shared" si="54"/>
        <v>0</v>
      </c>
      <c r="W222" s="10">
        <f t="shared" si="54"/>
        <v>0</v>
      </c>
      <c r="X222" s="10">
        <f t="shared" si="54"/>
        <v>22.098855204782055</v>
      </c>
      <c r="Y222" s="10">
        <f t="shared" si="54"/>
        <v>0</v>
      </c>
      <c r="Z222" s="10">
        <f t="shared" si="54"/>
        <v>0</v>
      </c>
      <c r="AA222" s="10">
        <f t="shared" si="54"/>
        <v>0</v>
      </c>
      <c r="AB222" s="10">
        <f t="shared" si="54"/>
        <v>0</v>
      </c>
      <c r="AC222" s="10">
        <f t="shared" si="54"/>
        <v>0</v>
      </c>
      <c r="AD222" s="10">
        <f t="shared" si="54"/>
        <v>0</v>
      </c>
      <c r="AG222" s="10">
        <f t="shared" si="43"/>
        <v>0</v>
      </c>
      <c r="AH222" s="10">
        <f t="shared" si="44"/>
        <v>22.098855204782055</v>
      </c>
      <c r="AI222" s="10">
        <f t="shared" si="45"/>
        <v>0</v>
      </c>
      <c r="AJ222" s="10">
        <f t="shared" si="46"/>
        <v>0</v>
      </c>
      <c r="AK222" s="10">
        <f t="shared" si="47"/>
        <v>0</v>
      </c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</row>
    <row r="223" spans="3:81" x14ac:dyDescent="0.25">
      <c r="C223" s="2">
        <f t="shared" si="52"/>
        <v>45461</v>
      </c>
      <c r="D223" s="24"/>
      <c r="H223" s="13" t="str">
        <f t="shared" si="39"/>
        <v>22.1</v>
      </c>
      <c r="J223" s="13" t="str">
        <f t="shared" si="40"/>
        <v>67.9</v>
      </c>
      <c r="M223" s="10">
        <f t="shared" si="53"/>
        <v>170</v>
      </c>
      <c r="N223" s="10">
        <f t="shared" si="50"/>
        <v>23.407682905250294</v>
      </c>
      <c r="O223" s="10">
        <f t="shared" si="41"/>
        <v>67.928766705250311</v>
      </c>
      <c r="P223" s="10">
        <f t="shared" si="51"/>
        <v>22.071233294749689</v>
      </c>
      <c r="R223" s="12">
        <f t="shared" si="42"/>
        <v>6</v>
      </c>
      <c r="S223" s="10">
        <f t="shared" si="48"/>
        <v>0</v>
      </c>
      <c r="T223" s="10">
        <f t="shared" si="48"/>
        <v>0</v>
      </c>
      <c r="U223" s="10">
        <f t="shared" si="48"/>
        <v>0</v>
      </c>
      <c r="V223" s="10">
        <f t="shared" si="54"/>
        <v>0</v>
      </c>
      <c r="W223" s="10">
        <f t="shared" si="54"/>
        <v>0</v>
      </c>
      <c r="X223" s="10">
        <f t="shared" si="54"/>
        <v>22.071233294749689</v>
      </c>
      <c r="Y223" s="10">
        <f t="shared" si="54"/>
        <v>0</v>
      </c>
      <c r="Z223" s="10">
        <f t="shared" si="54"/>
        <v>0</v>
      </c>
      <c r="AA223" s="10">
        <f t="shared" si="54"/>
        <v>0</v>
      </c>
      <c r="AB223" s="10">
        <f t="shared" si="54"/>
        <v>0</v>
      </c>
      <c r="AC223" s="10">
        <f t="shared" si="54"/>
        <v>0</v>
      </c>
      <c r="AD223" s="10">
        <f t="shared" si="54"/>
        <v>0</v>
      </c>
      <c r="AG223" s="10">
        <f t="shared" si="43"/>
        <v>0</v>
      </c>
      <c r="AH223" s="10">
        <f t="shared" si="44"/>
        <v>22.071233294749689</v>
      </c>
      <c r="AI223" s="10">
        <f t="shared" si="45"/>
        <v>0</v>
      </c>
      <c r="AJ223" s="10">
        <f t="shared" si="46"/>
        <v>0</v>
      </c>
      <c r="AK223" s="10">
        <f t="shared" si="47"/>
        <v>0</v>
      </c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</row>
    <row r="224" spans="3:81" x14ac:dyDescent="0.25">
      <c r="C224" s="2">
        <f t="shared" si="52"/>
        <v>45462</v>
      </c>
      <c r="D224" s="24"/>
      <c r="H224" s="13" t="str">
        <f t="shared" si="39"/>
        <v>22.1</v>
      </c>
      <c r="J224" s="13" t="str">
        <f t="shared" si="40"/>
        <v>67.9</v>
      </c>
      <c r="M224" s="10">
        <f t="shared" si="53"/>
        <v>171</v>
      </c>
      <c r="N224" s="10">
        <f t="shared" si="50"/>
        <v>23.428406463690454</v>
      </c>
      <c r="O224" s="10">
        <f t="shared" si="41"/>
        <v>67.949490263690464</v>
      </c>
      <c r="P224" s="10">
        <f t="shared" si="51"/>
        <v>22.050509736309536</v>
      </c>
      <c r="R224" s="12">
        <f t="shared" si="42"/>
        <v>6</v>
      </c>
      <c r="S224" s="10">
        <f t="shared" si="48"/>
        <v>0</v>
      </c>
      <c r="T224" s="10">
        <f t="shared" si="48"/>
        <v>0</v>
      </c>
      <c r="U224" s="10">
        <f t="shared" si="48"/>
        <v>0</v>
      </c>
      <c r="V224" s="10">
        <f t="shared" si="54"/>
        <v>0</v>
      </c>
      <c r="W224" s="10">
        <f t="shared" si="54"/>
        <v>0</v>
      </c>
      <c r="X224" s="10">
        <f t="shared" si="54"/>
        <v>22.050509736309536</v>
      </c>
      <c r="Y224" s="10">
        <f t="shared" si="54"/>
        <v>0</v>
      </c>
      <c r="Z224" s="10">
        <f t="shared" si="54"/>
        <v>0</v>
      </c>
      <c r="AA224" s="10">
        <f t="shared" si="54"/>
        <v>0</v>
      </c>
      <c r="AB224" s="10">
        <f t="shared" si="54"/>
        <v>0</v>
      </c>
      <c r="AC224" s="10">
        <f t="shared" si="54"/>
        <v>0</v>
      </c>
      <c r="AD224" s="10">
        <f t="shared" si="54"/>
        <v>0</v>
      </c>
      <c r="AG224" s="10">
        <f t="shared" si="43"/>
        <v>0</v>
      </c>
      <c r="AH224" s="10">
        <f t="shared" si="44"/>
        <v>22.050509736309536</v>
      </c>
      <c r="AI224" s="10">
        <f t="shared" si="45"/>
        <v>0</v>
      </c>
      <c r="AJ224" s="10">
        <f t="shared" si="46"/>
        <v>0</v>
      </c>
      <c r="AK224" s="10">
        <f t="shared" si="47"/>
        <v>0</v>
      </c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</row>
    <row r="225" spans="3:81" x14ac:dyDescent="0.25">
      <c r="C225" s="2">
        <f t="shared" si="52"/>
        <v>45463</v>
      </c>
      <c r="D225" s="24"/>
      <c r="H225" s="13" t="str">
        <f t="shared" si="39"/>
        <v>22.0</v>
      </c>
      <c r="J225" s="13" t="str">
        <f t="shared" si="40"/>
        <v>68.0</v>
      </c>
      <c r="M225" s="10">
        <f t="shared" si="53"/>
        <v>172</v>
      </c>
      <c r="N225" s="10">
        <f t="shared" si="50"/>
        <v>23.442225563210641</v>
      </c>
      <c r="O225" s="10">
        <f t="shared" si="41"/>
        <v>67.963309363210612</v>
      </c>
      <c r="P225" s="10">
        <f t="shared" si="51"/>
        <v>22.036690636789388</v>
      </c>
      <c r="R225" s="12">
        <f t="shared" si="42"/>
        <v>6</v>
      </c>
      <c r="S225" s="10">
        <f t="shared" si="48"/>
        <v>0</v>
      </c>
      <c r="T225" s="10">
        <f t="shared" si="48"/>
        <v>0</v>
      </c>
      <c r="U225" s="10">
        <f t="shared" si="48"/>
        <v>0</v>
      </c>
      <c r="V225" s="10">
        <f t="shared" si="54"/>
        <v>0</v>
      </c>
      <c r="W225" s="10">
        <f t="shared" si="54"/>
        <v>0</v>
      </c>
      <c r="X225" s="10">
        <f t="shared" si="54"/>
        <v>22.036690636789388</v>
      </c>
      <c r="Y225" s="10">
        <f t="shared" si="54"/>
        <v>0</v>
      </c>
      <c r="Z225" s="10">
        <f t="shared" si="54"/>
        <v>0</v>
      </c>
      <c r="AA225" s="10">
        <f t="shared" si="54"/>
        <v>0</v>
      </c>
      <c r="AB225" s="10">
        <f t="shared" si="54"/>
        <v>0</v>
      </c>
      <c r="AC225" s="10">
        <f t="shared" si="54"/>
        <v>0</v>
      </c>
      <c r="AD225" s="10">
        <f t="shared" si="54"/>
        <v>0</v>
      </c>
      <c r="AG225" s="10">
        <f t="shared" si="43"/>
        <v>0</v>
      </c>
      <c r="AH225" s="10">
        <f t="shared" si="44"/>
        <v>0</v>
      </c>
      <c r="AI225" s="10">
        <f t="shared" si="45"/>
        <v>22.036690636789388</v>
      </c>
      <c r="AJ225" s="10">
        <f t="shared" si="46"/>
        <v>0</v>
      </c>
      <c r="AK225" s="10">
        <f t="shared" si="47"/>
        <v>0</v>
      </c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</row>
    <row r="226" spans="3:81" x14ac:dyDescent="0.25">
      <c r="C226" s="2">
        <f t="shared" si="52"/>
        <v>45464</v>
      </c>
      <c r="D226" s="24"/>
      <c r="H226" s="13" t="str">
        <f t="shared" si="39"/>
        <v>22.0</v>
      </c>
      <c r="J226" s="13" t="str">
        <f t="shared" si="40"/>
        <v>68.0</v>
      </c>
      <c r="M226" s="10">
        <f t="shared" si="53"/>
        <v>173</v>
      </c>
      <c r="N226" s="10">
        <f t="shared" si="50"/>
        <v>23.449136131258797</v>
      </c>
      <c r="O226" s="10">
        <f t="shared" si="41"/>
        <v>67.970219931258811</v>
      </c>
      <c r="P226" s="10">
        <f t="shared" si="51"/>
        <v>22.029780068741189</v>
      </c>
      <c r="R226" s="12">
        <f t="shared" si="42"/>
        <v>6</v>
      </c>
      <c r="S226" s="10">
        <f t="shared" si="48"/>
        <v>0</v>
      </c>
      <c r="T226" s="10">
        <f t="shared" si="48"/>
        <v>0</v>
      </c>
      <c r="U226" s="10">
        <f t="shared" si="48"/>
        <v>0</v>
      </c>
      <c r="V226" s="10">
        <f t="shared" si="54"/>
        <v>0</v>
      </c>
      <c r="W226" s="10">
        <f t="shared" si="54"/>
        <v>0</v>
      </c>
      <c r="X226" s="10">
        <f t="shared" si="54"/>
        <v>22.029780068741189</v>
      </c>
      <c r="Y226" s="10">
        <f t="shared" si="54"/>
        <v>0</v>
      </c>
      <c r="Z226" s="10">
        <f t="shared" si="54"/>
        <v>0</v>
      </c>
      <c r="AA226" s="10">
        <f t="shared" si="54"/>
        <v>0</v>
      </c>
      <c r="AB226" s="10">
        <f t="shared" si="54"/>
        <v>0</v>
      </c>
      <c r="AC226" s="10">
        <f t="shared" si="54"/>
        <v>0</v>
      </c>
      <c r="AD226" s="10">
        <f t="shared" si="54"/>
        <v>0</v>
      </c>
      <c r="AG226" s="10">
        <f t="shared" si="43"/>
        <v>0</v>
      </c>
      <c r="AH226" s="10">
        <f t="shared" si="44"/>
        <v>0</v>
      </c>
      <c r="AI226" s="10">
        <f t="shared" si="45"/>
        <v>22.029780068741189</v>
      </c>
      <c r="AJ226" s="10">
        <f t="shared" si="46"/>
        <v>0</v>
      </c>
      <c r="AK226" s="10">
        <f t="shared" si="47"/>
        <v>0</v>
      </c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</row>
    <row r="227" spans="3:81" x14ac:dyDescent="0.25">
      <c r="C227" s="2">
        <f t="shared" si="52"/>
        <v>45465</v>
      </c>
      <c r="D227" s="24"/>
      <c r="H227" s="13" t="str">
        <f t="shared" si="39"/>
        <v>22.0</v>
      </c>
      <c r="J227" s="13" t="str">
        <f t="shared" si="40"/>
        <v>68.0</v>
      </c>
      <c r="M227" s="10">
        <f t="shared" si="53"/>
        <v>174</v>
      </c>
      <c r="N227" s="10">
        <f t="shared" si="50"/>
        <v>23.449136131258797</v>
      </c>
      <c r="O227" s="10">
        <f t="shared" si="41"/>
        <v>67.970219931258811</v>
      </c>
      <c r="P227" s="10">
        <f t="shared" si="51"/>
        <v>22.029780068741189</v>
      </c>
      <c r="R227" s="12">
        <f t="shared" si="42"/>
        <v>6</v>
      </c>
      <c r="S227" s="10">
        <f t="shared" si="48"/>
        <v>0</v>
      </c>
      <c r="T227" s="10">
        <f t="shared" si="48"/>
        <v>0</v>
      </c>
      <c r="U227" s="10">
        <f t="shared" si="48"/>
        <v>0</v>
      </c>
      <c r="V227" s="10">
        <f t="shared" si="54"/>
        <v>0</v>
      </c>
      <c r="W227" s="10">
        <f t="shared" si="54"/>
        <v>0</v>
      </c>
      <c r="X227" s="10">
        <f t="shared" si="54"/>
        <v>22.029780068741189</v>
      </c>
      <c r="Y227" s="10">
        <f t="shared" si="54"/>
        <v>0</v>
      </c>
      <c r="Z227" s="10">
        <f t="shared" si="54"/>
        <v>0</v>
      </c>
      <c r="AA227" s="10">
        <f t="shared" si="54"/>
        <v>0</v>
      </c>
      <c r="AB227" s="10">
        <f t="shared" si="54"/>
        <v>0</v>
      </c>
      <c r="AC227" s="10">
        <f t="shared" si="54"/>
        <v>0</v>
      </c>
      <c r="AD227" s="10">
        <f t="shared" si="54"/>
        <v>0</v>
      </c>
      <c r="AG227" s="10">
        <f t="shared" si="43"/>
        <v>0</v>
      </c>
      <c r="AH227" s="10">
        <f t="shared" si="44"/>
        <v>0</v>
      </c>
      <c r="AI227" s="10">
        <f t="shared" si="45"/>
        <v>22.029780068741189</v>
      </c>
      <c r="AJ227" s="10">
        <f t="shared" si="46"/>
        <v>0</v>
      </c>
      <c r="AK227" s="10">
        <f t="shared" si="47"/>
        <v>0</v>
      </c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</row>
    <row r="228" spans="3:81" x14ac:dyDescent="0.25">
      <c r="C228" s="2">
        <f t="shared" si="52"/>
        <v>45466</v>
      </c>
      <c r="D228" s="24"/>
      <c r="H228" s="13" t="str">
        <f t="shared" si="39"/>
        <v>22.0</v>
      </c>
      <c r="J228" s="13" t="str">
        <f t="shared" si="40"/>
        <v>68.0</v>
      </c>
      <c r="M228" s="10">
        <f t="shared" si="53"/>
        <v>175</v>
      </c>
      <c r="N228" s="10">
        <f t="shared" si="50"/>
        <v>23.442225563210641</v>
      </c>
      <c r="O228" s="10">
        <f t="shared" si="41"/>
        <v>67.963309363210612</v>
      </c>
      <c r="P228" s="10">
        <f t="shared" si="51"/>
        <v>22.036690636789388</v>
      </c>
      <c r="R228" s="12">
        <f t="shared" si="42"/>
        <v>6</v>
      </c>
      <c r="S228" s="10">
        <f t="shared" si="48"/>
        <v>0</v>
      </c>
      <c r="T228" s="10">
        <f t="shared" si="48"/>
        <v>0</v>
      </c>
      <c r="U228" s="10">
        <f t="shared" si="48"/>
        <v>0</v>
      </c>
      <c r="V228" s="10">
        <f t="shared" si="54"/>
        <v>0</v>
      </c>
      <c r="W228" s="10">
        <f t="shared" si="54"/>
        <v>0</v>
      </c>
      <c r="X228" s="10">
        <f t="shared" si="54"/>
        <v>22.036690636789388</v>
      </c>
      <c r="Y228" s="10">
        <f t="shared" si="54"/>
        <v>0</v>
      </c>
      <c r="Z228" s="10">
        <f t="shared" si="54"/>
        <v>0</v>
      </c>
      <c r="AA228" s="10">
        <f t="shared" si="54"/>
        <v>0</v>
      </c>
      <c r="AB228" s="10">
        <f t="shared" si="54"/>
        <v>0</v>
      </c>
      <c r="AC228" s="10">
        <f t="shared" si="54"/>
        <v>0</v>
      </c>
      <c r="AD228" s="10">
        <f t="shared" si="54"/>
        <v>0</v>
      </c>
      <c r="AG228" s="10">
        <f t="shared" si="43"/>
        <v>0</v>
      </c>
      <c r="AH228" s="10">
        <f t="shared" si="44"/>
        <v>0</v>
      </c>
      <c r="AI228" s="10">
        <f t="shared" si="45"/>
        <v>22.036690636789388</v>
      </c>
      <c r="AJ228" s="10">
        <f t="shared" si="46"/>
        <v>0</v>
      </c>
      <c r="AK228" s="10">
        <f t="shared" si="47"/>
        <v>0</v>
      </c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</row>
    <row r="229" spans="3:81" x14ac:dyDescent="0.25">
      <c r="C229" s="2">
        <f t="shared" si="52"/>
        <v>45467</v>
      </c>
      <c r="D229" s="24"/>
      <c r="H229" s="13" t="str">
        <f t="shared" si="39"/>
        <v>22.1</v>
      </c>
      <c r="J229" s="13" t="str">
        <f t="shared" si="40"/>
        <v>67.9</v>
      </c>
      <c r="M229" s="10">
        <f t="shared" si="53"/>
        <v>176</v>
      </c>
      <c r="N229" s="10">
        <f t="shared" si="50"/>
        <v>23.428406463690454</v>
      </c>
      <c r="O229" s="10">
        <f t="shared" si="41"/>
        <v>67.949490263690464</v>
      </c>
      <c r="P229" s="10">
        <f t="shared" si="51"/>
        <v>22.050509736309536</v>
      </c>
      <c r="R229" s="12">
        <f t="shared" si="42"/>
        <v>6</v>
      </c>
      <c r="S229" s="10">
        <f t="shared" si="48"/>
        <v>0</v>
      </c>
      <c r="T229" s="10">
        <f t="shared" si="48"/>
        <v>0</v>
      </c>
      <c r="U229" s="10">
        <f t="shared" si="48"/>
        <v>0</v>
      </c>
      <c r="V229" s="10">
        <f t="shared" si="54"/>
        <v>0</v>
      </c>
      <c r="W229" s="10">
        <f t="shared" si="54"/>
        <v>0</v>
      </c>
      <c r="X229" s="10">
        <f t="shared" si="54"/>
        <v>22.050509736309536</v>
      </c>
      <c r="Y229" s="10">
        <f t="shared" si="54"/>
        <v>0</v>
      </c>
      <c r="Z229" s="10">
        <f t="shared" si="54"/>
        <v>0</v>
      </c>
      <c r="AA229" s="10">
        <f t="shared" si="54"/>
        <v>0</v>
      </c>
      <c r="AB229" s="10">
        <f t="shared" si="54"/>
        <v>0</v>
      </c>
      <c r="AC229" s="10">
        <f t="shared" si="54"/>
        <v>0</v>
      </c>
      <c r="AD229" s="10">
        <f t="shared" si="54"/>
        <v>0</v>
      </c>
      <c r="AG229" s="10">
        <f t="shared" si="43"/>
        <v>0</v>
      </c>
      <c r="AH229" s="10">
        <f t="shared" si="44"/>
        <v>0</v>
      </c>
      <c r="AI229" s="10">
        <f t="shared" si="45"/>
        <v>22.050509736309536</v>
      </c>
      <c r="AJ229" s="10">
        <f t="shared" si="46"/>
        <v>0</v>
      </c>
      <c r="AK229" s="10">
        <f t="shared" si="47"/>
        <v>0</v>
      </c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</row>
    <row r="230" spans="3:81" x14ac:dyDescent="0.25">
      <c r="C230" s="2">
        <f t="shared" si="52"/>
        <v>45468</v>
      </c>
      <c r="D230" s="24"/>
      <c r="H230" s="13" t="str">
        <f t="shared" si="39"/>
        <v>22.1</v>
      </c>
      <c r="J230" s="13" t="str">
        <f t="shared" si="40"/>
        <v>67.9</v>
      </c>
      <c r="M230" s="10">
        <f t="shared" si="53"/>
        <v>177</v>
      </c>
      <c r="N230" s="10">
        <f t="shared" si="50"/>
        <v>23.407682905250294</v>
      </c>
      <c r="O230" s="10">
        <f t="shared" si="41"/>
        <v>67.928766705250311</v>
      </c>
      <c r="P230" s="10">
        <f t="shared" si="51"/>
        <v>22.071233294749689</v>
      </c>
      <c r="R230" s="12">
        <f t="shared" si="42"/>
        <v>6</v>
      </c>
      <c r="S230" s="10">
        <f t="shared" si="48"/>
        <v>0</v>
      </c>
      <c r="T230" s="10">
        <f t="shared" si="48"/>
        <v>0</v>
      </c>
      <c r="U230" s="10">
        <f t="shared" si="48"/>
        <v>0</v>
      </c>
      <c r="V230" s="10">
        <f t="shared" si="54"/>
        <v>0</v>
      </c>
      <c r="W230" s="10">
        <f t="shared" si="54"/>
        <v>0</v>
      </c>
      <c r="X230" s="10">
        <f t="shared" si="54"/>
        <v>22.071233294749689</v>
      </c>
      <c r="Y230" s="10">
        <f t="shared" si="54"/>
        <v>0</v>
      </c>
      <c r="Z230" s="10">
        <f t="shared" si="54"/>
        <v>0</v>
      </c>
      <c r="AA230" s="10">
        <f t="shared" si="54"/>
        <v>0</v>
      </c>
      <c r="AB230" s="10">
        <f t="shared" si="54"/>
        <v>0</v>
      </c>
      <c r="AC230" s="10">
        <f t="shared" si="54"/>
        <v>0</v>
      </c>
      <c r="AD230" s="10">
        <f t="shared" si="54"/>
        <v>0</v>
      </c>
      <c r="AG230" s="10">
        <f t="shared" si="43"/>
        <v>0</v>
      </c>
      <c r="AH230" s="10">
        <f t="shared" si="44"/>
        <v>0</v>
      </c>
      <c r="AI230" s="10">
        <f t="shared" si="45"/>
        <v>22.071233294749689</v>
      </c>
      <c r="AJ230" s="10">
        <f t="shared" si="46"/>
        <v>0</v>
      </c>
      <c r="AK230" s="10">
        <f t="shared" si="47"/>
        <v>0</v>
      </c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</row>
    <row r="231" spans="3:81" x14ac:dyDescent="0.25">
      <c r="C231" s="2">
        <f t="shared" si="52"/>
        <v>45469</v>
      </c>
      <c r="D231" s="24"/>
      <c r="H231" s="13" t="str">
        <f t="shared" si="39"/>
        <v>22.1</v>
      </c>
      <c r="J231" s="13" t="str">
        <f t="shared" si="40"/>
        <v>67.9</v>
      </c>
      <c r="M231" s="10">
        <f t="shared" si="53"/>
        <v>178</v>
      </c>
      <c r="N231" s="10">
        <f t="shared" si="50"/>
        <v>23.380060995217949</v>
      </c>
      <c r="O231" s="10">
        <f t="shared" si="41"/>
        <v>67.901144795217945</v>
      </c>
      <c r="P231" s="10">
        <f t="shared" si="51"/>
        <v>22.098855204782055</v>
      </c>
      <c r="R231" s="12">
        <f t="shared" si="42"/>
        <v>6</v>
      </c>
      <c r="S231" s="10">
        <f t="shared" si="48"/>
        <v>0</v>
      </c>
      <c r="T231" s="10">
        <f t="shared" si="48"/>
        <v>0</v>
      </c>
      <c r="U231" s="10">
        <f t="shared" si="48"/>
        <v>0</v>
      </c>
      <c r="V231" s="10">
        <f t="shared" si="54"/>
        <v>0</v>
      </c>
      <c r="W231" s="10">
        <f t="shared" si="54"/>
        <v>0</v>
      </c>
      <c r="X231" s="10">
        <f t="shared" si="54"/>
        <v>22.098855204782055</v>
      </c>
      <c r="Y231" s="10">
        <f t="shared" si="54"/>
        <v>0</v>
      </c>
      <c r="Z231" s="10">
        <f t="shared" si="54"/>
        <v>0</v>
      </c>
      <c r="AA231" s="10">
        <f t="shared" si="54"/>
        <v>0</v>
      </c>
      <c r="AB231" s="10">
        <f t="shared" si="54"/>
        <v>0</v>
      </c>
      <c r="AC231" s="10">
        <f t="shared" si="54"/>
        <v>0</v>
      </c>
      <c r="AD231" s="10">
        <f t="shared" si="54"/>
        <v>0</v>
      </c>
      <c r="AG231" s="10">
        <f t="shared" si="43"/>
        <v>0</v>
      </c>
      <c r="AH231" s="10">
        <f t="shared" si="44"/>
        <v>0</v>
      </c>
      <c r="AI231" s="10">
        <f t="shared" si="45"/>
        <v>22.098855204782055</v>
      </c>
      <c r="AJ231" s="10">
        <f t="shared" si="46"/>
        <v>0</v>
      </c>
      <c r="AK231" s="10">
        <f t="shared" si="47"/>
        <v>0</v>
      </c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</row>
    <row r="232" spans="3:81" x14ac:dyDescent="0.25">
      <c r="C232" s="2">
        <f t="shared" si="52"/>
        <v>45470</v>
      </c>
      <c r="D232" s="24"/>
      <c r="H232" s="13" t="str">
        <f t="shared" si="39"/>
        <v>22.1</v>
      </c>
      <c r="J232" s="13" t="str">
        <f t="shared" si="40"/>
        <v>67.9</v>
      </c>
      <c r="M232" s="10">
        <f t="shared" si="53"/>
        <v>179</v>
      </c>
      <c r="N232" s="10">
        <f t="shared" si="50"/>
        <v>23.345548873897094</v>
      </c>
      <c r="O232" s="10">
        <f t="shared" si="41"/>
        <v>67.866632673897101</v>
      </c>
      <c r="P232" s="10">
        <f t="shared" si="51"/>
        <v>22.133367326102899</v>
      </c>
      <c r="R232" s="12">
        <f t="shared" si="42"/>
        <v>6</v>
      </c>
      <c r="S232" s="10">
        <f t="shared" si="48"/>
        <v>0</v>
      </c>
      <c r="T232" s="10">
        <f t="shared" si="48"/>
        <v>0</v>
      </c>
      <c r="U232" s="10">
        <f t="shared" si="48"/>
        <v>0</v>
      </c>
      <c r="V232" s="10">
        <f t="shared" si="54"/>
        <v>0</v>
      </c>
      <c r="W232" s="10">
        <f t="shared" si="54"/>
        <v>0</v>
      </c>
      <c r="X232" s="10">
        <f t="shared" si="54"/>
        <v>22.133367326102899</v>
      </c>
      <c r="Y232" s="10">
        <f t="shared" si="54"/>
        <v>0</v>
      </c>
      <c r="Z232" s="10">
        <f t="shared" si="54"/>
        <v>0</v>
      </c>
      <c r="AA232" s="10">
        <f t="shared" si="54"/>
        <v>0</v>
      </c>
      <c r="AB232" s="10">
        <f t="shared" si="54"/>
        <v>0</v>
      </c>
      <c r="AC232" s="10">
        <f t="shared" si="54"/>
        <v>0</v>
      </c>
      <c r="AD232" s="10">
        <f t="shared" si="54"/>
        <v>0</v>
      </c>
      <c r="AG232" s="10">
        <f t="shared" si="43"/>
        <v>0</v>
      </c>
      <c r="AH232" s="10">
        <f t="shared" si="44"/>
        <v>0</v>
      </c>
      <c r="AI232" s="10">
        <f t="shared" si="45"/>
        <v>22.133367326102899</v>
      </c>
      <c r="AJ232" s="10">
        <f t="shared" si="46"/>
        <v>0</v>
      </c>
      <c r="AK232" s="10">
        <f t="shared" si="47"/>
        <v>0</v>
      </c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</row>
    <row r="233" spans="3:81" x14ac:dyDescent="0.25">
      <c r="C233" s="2">
        <f t="shared" si="52"/>
        <v>45471</v>
      </c>
      <c r="D233" s="24"/>
      <c r="H233" s="13" t="str">
        <f t="shared" si="39"/>
        <v>22.2</v>
      </c>
      <c r="J233" s="13" t="str">
        <f t="shared" si="40"/>
        <v>67.8</v>
      </c>
      <c r="M233" s="10">
        <f t="shared" si="53"/>
        <v>180</v>
      </c>
      <c r="N233" s="10">
        <f t="shared" si="50"/>
        <v>23.30415671216829</v>
      </c>
      <c r="O233" s="10">
        <f t="shared" si="41"/>
        <v>67.825240512168293</v>
      </c>
      <c r="P233" s="10">
        <f t="shared" si="51"/>
        <v>22.174759487831707</v>
      </c>
      <c r="R233" s="12">
        <f t="shared" si="42"/>
        <v>6</v>
      </c>
      <c r="S233" s="10">
        <f t="shared" si="48"/>
        <v>0</v>
      </c>
      <c r="T233" s="10">
        <f t="shared" si="48"/>
        <v>0</v>
      </c>
      <c r="U233" s="10">
        <f t="shared" si="48"/>
        <v>0</v>
      </c>
      <c r="V233" s="10">
        <f t="shared" si="54"/>
        <v>0</v>
      </c>
      <c r="W233" s="10">
        <f t="shared" si="54"/>
        <v>0</v>
      </c>
      <c r="X233" s="10">
        <f t="shared" si="54"/>
        <v>22.174759487831707</v>
      </c>
      <c r="Y233" s="10">
        <f t="shared" si="54"/>
        <v>0</v>
      </c>
      <c r="Z233" s="10">
        <f t="shared" si="54"/>
        <v>0</v>
      </c>
      <c r="AA233" s="10">
        <f t="shared" si="54"/>
        <v>0</v>
      </c>
      <c r="AB233" s="10">
        <f t="shared" si="54"/>
        <v>0</v>
      </c>
      <c r="AC233" s="10">
        <f t="shared" si="54"/>
        <v>0</v>
      </c>
      <c r="AD233" s="10">
        <f t="shared" si="54"/>
        <v>0</v>
      </c>
      <c r="AG233" s="10">
        <f t="shared" si="43"/>
        <v>0</v>
      </c>
      <c r="AH233" s="10">
        <f t="shared" si="44"/>
        <v>0</v>
      </c>
      <c r="AI233" s="10">
        <f t="shared" si="45"/>
        <v>22.174759487831707</v>
      </c>
      <c r="AJ233" s="10">
        <f t="shared" si="46"/>
        <v>0</v>
      </c>
      <c r="AK233" s="10">
        <f t="shared" si="47"/>
        <v>0</v>
      </c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</row>
    <row r="234" spans="3:81" x14ac:dyDescent="0.25">
      <c r="C234" s="2">
        <f t="shared" si="52"/>
        <v>45472</v>
      </c>
      <c r="D234" s="24"/>
      <c r="H234" s="13" t="str">
        <f t="shared" si="39"/>
        <v>22.2</v>
      </c>
      <c r="J234" s="13" t="str">
        <f t="shared" si="40"/>
        <v>67.8</v>
      </c>
      <c r="M234" s="10">
        <f t="shared" si="53"/>
        <v>181</v>
      </c>
      <c r="N234" s="10">
        <f t="shared" si="50"/>
        <v>23.255896708491584</v>
      </c>
      <c r="O234" s="10">
        <f t="shared" si="41"/>
        <v>67.77698050849159</v>
      </c>
      <c r="P234" s="10">
        <f t="shared" si="51"/>
        <v>22.22301949150841</v>
      </c>
      <c r="R234" s="12">
        <f t="shared" si="42"/>
        <v>6</v>
      </c>
      <c r="S234" s="10">
        <f t="shared" si="48"/>
        <v>0</v>
      </c>
      <c r="T234" s="10">
        <f t="shared" si="48"/>
        <v>0</v>
      </c>
      <c r="U234" s="10">
        <f t="shared" si="48"/>
        <v>0</v>
      </c>
      <c r="V234" s="10">
        <f t="shared" si="54"/>
        <v>0</v>
      </c>
      <c r="W234" s="10">
        <f t="shared" si="54"/>
        <v>0</v>
      </c>
      <c r="X234" s="10">
        <f t="shared" si="54"/>
        <v>22.22301949150841</v>
      </c>
      <c r="Y234" s="10">
        <f t="shared" si="54"/>
        <v>0</v>
      </c>
      <c r="Z234" s="10">
        <f t="shared" si="54"/>
        <v>0</v>
      </c>
      <c r="AA234" s="10">
        <f t="shared" si="54"/>
        <v>0</v>
      </c>
      <c r="AB234" s="10">
        <f t="shared" si="54"/>
        <v>0</v>
      </c>
      <c r="AC234" s="10">
        <f t="shared" si="54"/>
        <v>0</v>
      </c>
      <c r="AD234" s="10">
        <f t="shared" si="54"/>
        <v>0</v>
      </c>
      <c r="AG234" s="10">
        <f t="shared" si="43"/>
        <v>0</v>
      </c>
      <c r="AH234" s="10">
        <f t="shared" si="44"/>
        <v>0</v>
      </c>
      <c r="AI234" s="10">
        <f t="shared" si="45"/>
        <v>22.22301949150841</v>
      </c>
      <c r="AJ234" s="10">
        <f t="shared" si="46"/>
        <v>0</v>
      </c>
      <c r="AK234" s="10">
        <f t="shared" si="47"/>
        <v>0</v>
      </c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</row>
    <row r="235" spans="3:81" x14ac:dyDescent="0.25">
      <c r="C235" s="2">
        <f t="shared" si="52"/>
        <v>45473</v>
      </c>
      <c r="D235" s="24"/>
      <c r="H235" s="13" t="str">
        <f t="shared" ref="H235:H298" si="55">FIXED(P235,DecimalPlaces)</f>
        <v>22.3</v>
      </c>
      <c r="J235" s="13" t="str">
        <f t="shared" ref="J235:J298" si="56">FIXED(90-H235,DecimalPlaces)</f>
        <v>67.7</v>
      </c>
      <c r="M235" s="10">
        <f t="shared" si="53"/>
        <v>182</v>
      </c>
      <c r="N235" s="10">
        <f t="shared" si="50"/>
        <v>23.200783085311564</v>
      </c>
      <c r="O235" s="10">
        <f t="shared" ref="O235:O298" si="57">DEGREES(ASIN(SIN(RADIANS(Latitude))*SIN(RADIANS(N235))+COS(RADIANS(Latitude))*COS(RADIANS(N235))*COS(RADIANS(SolarHourAngle))))</f>
        <v>67.72186688531157</v>
      </c>
      <c r="P235" s="10">
        <f t="shared" si="51"/>
        <v>22.27813311468843</v>
      </c>
      <c r="R235" s="12">
        <f t="shared" ref="R235:R298" si="58">MONTH(C235)</f>
        <v>6</v>
      </c>
      <c r="S235" s="10">
        <f t="shared" si="48"/>
        <v>0</v>
      </c>
      <c r="T235" s="10">
        <f t="shared" si="48"/>
        <v>0</v>
      </c>
      <c r="U235" s="10">
        <f t="shared" ref="U235:U298" si="59">IF($R235=U$41,$P235,0)</f>
        <v>0</v>
      </c>
      <c r="V235" s="10">
        <f t="shared" si="54"/>
        <v>0</v>
      </c>
      <c r="W235" s="10">
        <f t="shared" si="54"/>
        <v>0</v>
      </c>
      <c r="X235" s="10">
        <f t="shared" si="54"/>
        <v>22.27813311468843</v>
      </c>
      <c r="Y235" s="10">
        <f t="shared" si="54"/>
        <v>0</v>
      </c>
      <c r="Z235" s="10">
        <f t="shared" si="54"/>
        <v>0</v>
      </c>
      <c r="AA235" s="10">
        <f t="shared" si="54"/>
        <v>0</v>
      </c>
      <c r="AB235" s="10">
        <f t="shared" si="54"/>
        <v>0</v>
      </c>
      <c r="AC235" s="10">
        <f t="shared" si="54"/>
        <v>0</v>
      </c>
      <c r="AD235" s="10">
        <f t="shared" si="54"/>
        <v>0</v>
      </c>
      <c r="AG235" s="10">
        <f t="shared" ref="AG235:AG298" si="60">IF(AND($C235&gt;=$C$21,$C235&lt;=$E$21),$P235,0)</f>
        <v>0</v>
      </c>
      <c r="AH235" s="10">
        <f t="shared" ref="AH235:AH298" si="61">IF(AND($C235&gt;=$C$22,$C235&lt;=$E$22),$P235,0)</f>
        <v>0</v>
      </c>
      <c r="AI235" s="10">
        <f t="shared" ref="AI235:AI298" si="62">IF(AND($C235&gt;=$C$23,$C235&lt;=$E$23),$P235,0)</f>
        <v>22.27813311468843</v>
      </c>
      <c r="AJ235" s="10">
        <f t="shared" ref="AJ235:AJ298" si="63">IF(AND($C235&gt;=$C$24,$C235&lt;=$E$24),$P235,0)</f>
        <v>0</v>
      </c>
      <c r="AK235" s="10">
        <f t="shared" ref="AK235:AK298" si="64">IF(AND($C235&gt;=$C$25,$C235&lt;=$E$25),$P235,0)</f>
        <v>0</v>
      </c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</row>
    <row r="236" spans="3:81" x14ac:dyDescent="0.25">
      <c r="C236" s="2">
        <f t="shared" si="52"/>
        <v>45474</v>
      </c>
      <c r="D236" s="24"/>
      <c r="H236" s="13" t="str">
        <f t="shared" si="55"/>
        <v>22.3</v>
      </c>
      <c r="J236" s="13" t="str">
        <f t="shared" si="56"/>
        <v>67.7</v>
      </c>
      <c r="M236" s="10">
        <f t="shared" si="53"/>
        <v>183</v>
      </c>
      <c r="N236" s="10">
        <f t="shared" si="50"/>
        <v>23.138832084865964</v>
      </c>
      <c r="O236" s="10">
        <f t="shared" si="57"/>
        <v>67.659915884865967</v>
      </c>
      <c r="P236" s="10">
        <f t="shared" si="51"/>
        <v>22.340084115134033</v>
      </c>
      <c r="R236" s="12">
        <f t="shared" si="58"/>
        <v>7</v>
      </c>
      <c r="S236" s="10">
        <f t="shared" ref="S236:U299" si="65">IF($R236=S$41,$P236,0)</f>
        <v>0</v>
      </c>
      <c r="T236" s="10">
        <f t="shared" si="65"/>
        <v>0</v>
      </c>
      <c r="U236" s="10">
        <f t="shared" si="59"/>
        <v>0</v>
      </c>
      <c r="V236" s="10">
        <f t="shared" si="54"/>
        <v>0</v>
      </c>
      <c r="W236" s="10">
        <f t="shared" si="54"/>
        <v>0</v>
      </c>
      <c r="X236" s="10">
        <f t="shared" si="54"/>
        <v>0</v>
      </c>
      <c r="Y236" s="10">
        <f t="shared" si="54"/>
        <v>22.340084115134033</v>
      </c>
      <c r="Z236" s="10">
        <f t="shared" si="54"/>
        <v>0</v>
      </c>
      <c r="AA236" s="10">
        <f t="shared" si="54"/>
        <v>0</v>
      </c>
      <c r="AB236" s="10">
        <f t="shared" si="54"/>
        <v>0</v>
      </c>
      <c r="AC236" s="10">
        <f t="shared" si="54"/>
        <v>0</v>
      </c>
      <c r="AD236" s="10">
        <f t="shared" si="54"/>
        <v>0</v>
      </c>
      <c r="AG236" s="10">
        <f t="shared" si="60"/>
        <v>0</v>
      </c>
      <c r="AH236" s="10">
        <f t="shared" si="61"/>
        <v>0</v>
      </c>
      <c r="AI236" s="10">
        <f t="shared" si="62"/>
        <v>22.340084115134033</v>
      </c>
      <c r="AJ236" s="10">
        <f t="shared" si="63"/>
        <v>0</v>
      </c>
      <c r="AK236" s="10">
        <f t="shared" si="64"/>
        <v>0</v>
      </c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</row>
    <row r="237" spans="3:81" x14ac:dyDescent="0.25">
      <c r="C237" s="2">
        <f t="shared" si="52"/>
        <v>45475</v>
      </c>
      <c r="D237" s="24"/>
      <c r="H237" s="13" t="str">
        <f t="shared" si="55"/>
        <v>22.4</v>
      </c>
      <c r="J237" s="13" t="str">
        <f t="shared" si="56"/>
        <v>67.6</v>
      </c>
      <c r="M237" s="10">
        <f t="shared" si="53"/>
        <v>184</v>
      </c>
      <c r="N237" s="10">
        <f t="shared" si="50"/>
        <v>23.070061964398956</v>
      </c>
      <c r="O237" s="10">
        <f t="shared" si="57"/>
        <v>67.591145764398959</v>
      </c>
      <c r="P237" s="10">
        <f t="shared" si="51"/>
        <v>22.408854235601041</v>
      </c>
      <c r="R237" s="12">
        <f t="shared" si="58"/>
        <v>7</v>
      </c>
      <c r="S237" s="10">
        <f t="shared" si="65"/>
        <v>0</v>
      </c>
      <c r="T237" s="10">
        <f t="shared" si="65"/>
        <v>0</v>
      </c>
      <c r="U237" s="10">
        <f t="shared" si="59"/>
        <v>0</v>
      </c>
      <c r="V237" s="10">
        <f t="shared" si="54"/>
        <v>0</v>
      </c>
      <c r="W237" s="10">
        <f t="shared" si="54"/>
        <v>0</v>
      </c>
      <c r="X237" s="10">
        <f t="shared" si="54"/>
        <v>0</v>
      </c>
      <c r="Y237" s="10">
        <f t="shared" si="54"/>
        <v>22.408854235601041</v>
      </c>
      <c r="Z237" s="10">
        <f t="shared" si="54"/>
        <v>0</v>
      </c>
      <c r="AA237" s="10">
        <f t="shared" si="54"/>
        <v>0</v>
      </c>
      <c r="AB237" s="10">
        <f t="shared" si="54"/>
        <v>0</v>
      </c>
      <c r="AC237" s="10">
        <f t="shared" ref="V237:AD266" si="66">IF($R237=AC$41,$P237,0)</f>
        <v>0</v>
      </c>
      <c r="AD237" s="10">
        <f t="shared" si="66"/>
        <v>0</v>
      </c>
      <c r="AG237" s="10">
        <f t="shared" si="60"/>
        <v>0</v>
      </c>
      <c r="AH237" s="10">
        <f t="shared" si="61"/>
        <v>0</v>
      </c>
      <c r="AI237" s="10">
        <f t="shared" si="62"/>
        <v>22.408854235601041</v>
      </c>
      <c r="AJ237" s="10">
        <f t="shared" si="63"/>
        <v>0</v>
      </c>
      <c r="AK237" s="10">
        <f t="shared" si="64"/>
        <v>0</v>
      </c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</row>
    <row r="238" spans="3:81" x14ac:dyDescent="0.25">
      <c r="C238" s="2">
        <f t="shared" si="52"/>
        <v>45476</v>
      </c>
      <c r="D238" s="24"/>
      <c r="H238" s="13" t="str">
        <f t="shared" si="55"/>
        <v>22.5</v>
      </c>
      <c r="J238" s="13" t="str">
        <f t="shared" si="56"/>
        <v>67.5</v>
      </c>
      <c r="M238" s="10">
        <f t="shared" si="53"/>
        <v>185</v>
      </c>
      <c r="N238" s="10">
        <f t="shared" si="50"/>
        <v>22.994492990780699</v>
      </c>
      <c r="O238" s="10">
        <f t="shared" si="57"/>
        <v>67.515576790780699</v>
      </c>
      <c r="P238" s="10">
        <f t="shared" si="51"/>
        <v>22.484423209219301</v>
      </c>
      <c r="R238" s="12">
        <f t="shared" si="58"/>
        <v>7</v>
      </c>
      <c r="S238" s="10">
        <f t="shared" si="65"/>
        <v>0</v>
      </c>
      <c r="T238" s="10">
        <f t="shared" si="65"/>
        <v>0</v>
      </c>
      <c r="U238" s="10">
        <f t="shared" si="59"/>
        <v>0</v>
      </c>
      <c r="V238" s="10">
        <f t="shared" si="66"/>
        <v>0</v>
      </c>
      <c r="W238" s="10">
        <f t="shared" si="66"/>
        <v>0</v>
      </c>
      <c r="X238" s="10">
        <f t="shared" si="66"/>
        <v>0</v>
      </c>
      <c r="Y238" s="10">
        <f t="shared" si="66"/>
        <v>22.484423209219301</v>
      </c>
      <c r="Z238" s="10">
        <f t="shared" si="66"/>
        <v>0</v>
      </c>
      <c r="AA238" s="10">
        <f t="shared" si="66"/>
        <v>0</v>
      </c>
      <c r="AB238" s="10">
        <f t="shared" si="66"/>
        <v>0</v>
      </c>
      <c r="AC238" s="10">
        <f t="shared" si="66"/>
        <v>0</v>
      </c>
      <c r="AD238" s="10">
        <f t="shared" si="66"/>
        <v>0</v>
      </c>
      <c r="AG238" s="10">
        <f t="shared" si="60"/>
        <v>0</v>
      </c>
      <c r="AH238" s="10">
        <f t="shared" si="61"/>
        <v>0</v>
      </c>
      <c r="AI238" s="10">
        <f t="shared" si="62"/>
        <v>22.484423209219301</v>
      </c>
      <c r="AJ238" s="10">
        <f t="shared" si="63"/>
        <v>0</v>
      </c>
      <c r="AK238" s="10">
        <f t="shared" si="64"/>
        <v>0</v>
      </c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</row>
    <row r="239" spans="3:81" x14ac:dyDescent="0.25">
      <c r="C239" s="2">
        <f t="shared" si="52"/>
        <v>45477</v>
      </c>
      <c r="D239" s="24"/>
      <c r="H239" s="13" t="str">
        <f t="shared" si="55"/>
        <v>22.6</v>
      </c>
      <c r="J239" s="13" t="str">
        <f t="shared" si="56"/>
        <v>67.4</v>
      </c>
      <c r="M239" s="10">
        <f t="shared" si="53"/>
        <v>186</v>
      </c>
      <c r="N239" s="10">
        <f t="shared" si="50"/>
        <v>22.912147434534578</v>
      </c>
      <c r="O239" s="10">
        <f t="shared" si="57"/>
        <v>67.43323123453456</v>
      </c>
      <c r="P239" s="10">
        <f t="shared" si="51"/>
        <v>22.56676876546544</v>
      </c>
      <c r="R239" s="12">
        <f t="shared" si="58"/>
        <v>7</v>
      </c>
      <c r="S239" s="10">
        <f t="shared" si="65"/>
        <v>0</v>
      </c>
      <c r="T239" s="10">
        <f t="shared" si="65"/>
        <v>0</v>
      </c>
      <c r="U239" s="10">
        <f t="shared" si="59"/>
        <v>0</v>
      </c>
      <c r="V239" s="10">
        <f t="shared" si="66"/>
        <v>0</v>
      </c>
      <c r="W239" s="10">
        <f t="shared" si="66"/>
        <v>0</v>
      </c>
      <c r="X239" s="10">
        <f t="shared" si="66"/>
        <v>0</v>
      </c>
      <c r="Y239" s="10">
        <f t="shared" si="66"/>
        <v>22.56676876546544</v>
      </c>
      <c r="Z239" s="10">
        <f t="shared" si="66"/>
        <v>0</v>
      </c>
      <c r="AA239" s="10">
        <f t="shared" si="66"/>
        <v>0</v>
      </c>
      <c r="AB239" s="10">
        <f t="shared" si="66"/>
        <v>0</v>
      </c>
      <c r="AC239" s="10">
        <f t="shared" si="66"/>
        <v>0</v>
      </c>
      <c r="AD239" s="10">
        <f t="shared" si="66"/>
        <v>0</v>
      </c>
      <c r="AG239" s="10">
        <f t="shared" si="60"/>
        <v>0</v>
      </c>
      <c r="AH239" s="10">
        <f t="shared" si="61"/>
        <v>0</v>
      </c>
      <c r="AI239" s="10">
        <f t="shared" si="62"/>
        <v>22.56676876546544</v>
      </c>
      <c r="AJ239" s="10">
        <f t="shared" si="63"/>
        <v>0</v>
      </c>
      <c r="AK239" s="10">
        <f t="shared" si="64"/>
        <v>0</v>
      </c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</row>
    <row r="240" spans="3:81" x14ac:dyDescent="0.25">
      <c r="C240" s="2">
        <f t="shared" si="52"/>
        <v>45478</v>
      </c>
      <c r="D240" s="24"/>
      <c r="H240" s="13" t="str">
        <f t="shared" si="55"/>
        <v>22.7</v>
      </c>
      <c r="J240" s="13" t="str">
        <f t="shared" si="56"/>
        <v>67.3</v>
      </c>
      <c r="M240" s="10">
        <f t="shared" si="53"/>
        <v>187</v>
      </c>
      <c r="N240" s="10">
        <f t="shared" si="50"/>
        <v>22.823049563273969</v>
      </c>
      <c r="O240" s="10">
        <f t="shared" si="57"/>
        <v>67.344133363273954</v>
      </c>
      <c r="P240" s="10">
        <f t="shared" si="51"/>
        <v>22.655866636726046</v>
      </c>
      <c r="R240" s="12">
        <f t="shared" si="58"/>
        <v>7</v>
      </c>
      <c r="S240" s="10">
        <f t="shared" si="65"/>
        <v>0</v>
      </c>
      <c r="T240" s="10">
        <f t="shared" si="65"/>
        <v>0</v>
      </c>
      <c r="U240" s="10">
        <f t="shared" si="59"/>
        <v>0</v>
      </c>
      <c r="V240" s="10">
        <f t="shared" si="66"/>
        <v>0</v>
      </c>
      <c r="W240" s="10">
        <f t="shared" si="66"/>
        <v>0</v>
      </c>
      <c r="X240" s="10">
        <f t="shared" si="66"/>
        <v>0</v>
      </c>
      <c r="Y240" s="10">
        <f t="shared" si="66"/>
        <v>22.655866636726046</v>
      </c>
      <c r="Z240" s="10">
        <f t="shared" si="66"/>
        <v>0</v>
      </c>
      <c r="AA240" s="10">
        <f t="shared" si="66"/>
        <v>0</v>
      </c>
      <c r="AB240" s="10">
        <f t="shared" si="66"/>
        <v>0</v>
      </c>
      <c r="AC240" s="10">
        <f t="shared" si="66"/>
        <v>0</v>
      </c>
      <c r="AD240" s="10">
        <f t="shared" si="66"/>
        <v>0</v>
      </c>
      <c r="AG240" s="10">
        <f t="shared" si="60"/>
        <v>0</v>
      </c>
      <c r="AH240" s="10">
        <f t="shared" si="61"/>
        <v>0</v>
      </c>
      <c r="AI240" s="10">
        <f t="shared" si="62"/>
        <v>22.655866636726046</v>
      </c>
      <c r="AJ240" s="10">
        <f t="shared" si="63"/>
        <v>0</v>
      </c>
      <c r="AK240" s="10">
        <f t="shared" si="64"/>
        <v>0</v>
      </c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</row>
    <row r="241" spans="3:81" x14ac:dyDescent="0.25">
      <c r="C241" s="2">
        <f t="shared" si="52"/>
        <v>45479</v>
      </c>
      <c r="D241" s="24"/>
      <c r="H241" s="13" t="str">
        <f t="shared" si="55"/>
        <v>22.8</v>
      </c>
      <c r="J241" s="13" t="str">
        <f t="shared" si="56"/>
        <v>67.2</v>
      </c>
      <c r="M241" s="10">
        <f t="shared" si="53"/>
        <v>188</v>
      </c>
      <c r="N241" s="10">
        <f t="shared" si="50"/>
        <v>22.727225634550496</v>
      </c>
      <c r="O241" s="10">
        <f t="shared" si="57"/>
        <v>67.248309434550492</v>
      </c>
      <c r="P241" s="10">
        <f t="shared" si="51"/>
        <v>22.751690565449508</v>
      </c>
      <c r="R241" s="12">
        <f t="shared" si="58"/>
        <v>7</v>
      </c>
      <c r="S241" s="10">
        <f t="shared" si="65"/>
        <v>0</v>
      </c>
      <c r="T241" s="10">
        <f t="shared" si="65"/>
        <v>0</v>
      </c>
      <c r="U241" s="10">
        <f t="shared" si="59"/>
        <v>0</v>
      </c>
      <c r="V241" s="10">
        <f t="shared" si="66"/>
        <v>0</v>
      </c>
      <c r="W241" s="10">
        <f t="shared" si="66"/>
        <v>0</v>
      </c>
      <c r="X241" s="10">
        <f t="shared" si="66"/>
        <v>0</v>
      </c>
      <c r="Y241" s="10">
        <f t="shared" si="66"/>
        <v>22.751690565449508</v>
      </c>
      <c r="Z241" s="10">
        <f t="shared" si="66"/>
        <v>0</v>
      </c>
      <c r="AA241" s="10">
        <f t="shared" si="66"/>
        <v>0</v>
      </c>
      <c r="AB241" s="10">
        <f t="shared" si="66"/>
        <v>0</v>
      </c>
      <c r="AC241" s="10">
        <f t="shared" si="66"/>
        <v>0</v>
      </c>
      <c r="AD241" s="10">
        <f t="shared" si="66"/>
        <v>0</v>
      </c>
      <c r="AG241" s="10">
        <f t="shared" si="60"/>
        <v>0</v>
      </c>
      <c r="AH241" s="10">
        <f t="shared" si="61"/>
        <v>0</v>
      </c>
      <c r="AI241" s="10">
        <f t="shared" si="62"/>
        <v>22.751690565449508</v>
      </c>
      <c r="AJ241" s="10">
        <f t="shared" si="63"/>
        <v>0</v>
      </c>
      <c r="AK241" s="10">
        <f t="shared" si="64"/>
        <v>0</v>
      </c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</row>
    <row r="242" spans="3:81" x14ac:dyDescent="0.25">
      <c r="C242" s="2">
        <f t="shared" si="52"/>
        <v>45480</v>
      </c>
      <c r="D242" s="24"/>
      <c r="H242" s="13" t="str">
        <f t="shared" si="55"/>
        <v>22.9</v>
      </c>
      <c r="J242" s="13" t="str">
        <f t="shared" si="56"/>
        <v>67.1</v>
      </c>
      <c r="M242" s="10">
        <f t="shared" si="53"/>
        <v>189</v>
      </c>
      <c r="N242" s="10">
        <f t="shared" si="50"/>
        <v>22.624703888115778</v>
      </c>
      <c r="O242" s="10">
        <f t="shared" si="57"/>
        <v>67.145787688115774</v>
      </c>
      <c r="P242" s="10">
        <f t="shared" si="51"/>
        <v>22.854212311884226</v>
      </c>
      <c r="R242" s="12">
        <f t="shared" si="58"/>
        <v>7</v>
      </c>
      <c r="S242" s="10">
        <f t="shared" si="65"/>
        <v>0</v>
      </c>
      <c r="T242" s="10">
        <f t="shared" si="65"/>
        <v>0</v>
      </c>
      <c r="U242" s="10">
        <f t="shared" si="59"/>
        <v>0</v>
      </c>
      <c r="V242" s="10">
        <f t="shared" si="66"/>
        <v>0</v>
      </c>
      <c r="W242" s="10">
        <f t="shared" si="66"/>
        <v>0</v>
      </c>
      <c r="X242" s="10">
        <f t="shared" si="66"/>
        <v>0</v>
      </c>
      <c r="Y242" s="10">
        <f t="shared" si="66"/>
        <v>22.854212311884226</v>
      </c>
      <c r="Z242" s="10">
        <f t="shared" si="66"/>
        <v>0</v>
      </c>
      <c r="AA242" s="10">
        <f t="shared" si="66"/>
        <v>0</v>
      </c>
      <c r="AB242" s="10">
        <f t="shared" si="66"/>
        <v>0</v>
      </c>
      <c r="AC242" s="10">
        <f t="shared" si="66"/>
        <v>0</v>
      </c>
      <c r="AD242" s="10">
        <f t="shared" si="66"/>
        <v>0</v>
      </c>
      <c r="AG242" s="10">
        <f t="shared" si="60"/>
        <v>0</v>
      </c>
      <c r="AH242" s="10">
        <f t="shared" si="61"/>
        <v>0</v>
      </c>
      <c r="AI242" s="10">
        <f t="shared" si="62"/>
        <v>22.854212311884226</v>
      </c>
      <c r="AJ242" s="10">
        <f t="shared" si="63"/>
        <v>0</v>
      </c>
      <c r="AK242" s="10">
        <f t="shared" si="64"/>
        <v>0</v>
      </c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</row>
    <row r="243" spans="3:81" x14ac:dyDescent="0.25">
      <c r="C243" s="2">
        <f t="shared" si="52"/>
        <v>45481</v>
      </c>
      <c r="D243" s="24"/>
      <c r="H243" s="13" t="str">
        <f t="shared" si="55"/>
        <v>23.0</v>
      </c>
      <c r="J243" s="13" t="str">
        <f t="shared" si="56"/>
        <v>67.0</v>
      </c>
      <c r="M243" s="10">
        <f t="shared" si="53"/>
        <v>190</v>
      </c>
      <c r="N243" s="10">
        <f t="shared" si="50"/>
        <v>22.51551453759906</v>
      </c>
      <c r="O243" s="10">
        <f t="shared" si="57"/>
        <v>67.036598337599074</v>
      </c>
      <c r="P243" s="10">
        <f t="shared" si="51"/>
        <v>22.963401662400926</v>
      </c>
      <c r="R243" s="12">
        <f t="shared" si="58"/>
        <v>7</v>
      </c>
      <c r="S243" s="10">
        <f t="shared" si="65"/>
        <v>0</v>
      </c>
      <c r="T243" s="10">
        <f t="shared" si="65"/>
        <v>0</v>
      </c>
      <c r="U243" s="10">
        <f t="shared" si="59"/>
        <v>0</v>
      </c>
      <c r="V243" s="10">
        <f t="shared" si="66"/>
        <v>0</v>
      </c>
      <c r="W243" s="10">
        <f t="shared" si="66"/>
        <v>0</v>
      </c>
      <c r="X243" s="10">
        <f t="shared" si="66"/>
        <v>0</v>
      </c>
      <c r="Y243" s="10">
        <f t="shared" si="66"/>
        <v>22.963401662400926</v>
      </c>
      <c r="Z243" s="10">
        <f t="shared" si="66"/>
        <v>0</v>
      </c>
      <c r="AA243" s="10">
        <f t="shared" si="66"/>
        <v>0</v>
      </c>
      <c r="AB243" s="10">
        <f t="shared" si="66"/>
        <v>0</v>
      </c>
      <c r="AC243" s="10">
        <f t="shared" si="66"/>
        <v>0</v>
      </c>
      <c r="AD243" s="10">
        <f t="shared" si="66"/>
        <v>0</v>
      </c>
      <c r="AG243" s="10">
        <f t="shared" si="60"/>
        <v>0</v>
      </c>
      <c r="AH243" s="10">
        <f t="shared" si="61"/>
        <v>0</v>
      </c>
      <c r="AI243" s="10">
        <f t="shared" si="62"/>
        <v>22.963401662400926</v>
      </c>
      <c r="AJ243" s="10">
        <f t="shared" si="63"/>
        <v>0</v>
      </c>
      <c r="AK243" s="10">
        <f t="shared" si="64"/>
        <v>0</v>
      </c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</row>
    <row r="244" spans="3:81" x14ac:dyDescent="0.25">
      <c r="C244" s="2">
        <f t="shared" si="52"/>
        <v>45482</v>
      </c>
      <c r="D244" s="24"/>
      <c r="H244" s="13" t="str">
        <f t="shared" si="55"/>
        <v>23.1</v>
      </c>
      <c r="J244" s="13" t="str">
        <f t="shared" si="56"/>
        <v>66.9</v>
      </c>
      <c r="M244" s="10">
        <f t="shared" si="53"/>
        <v>191</v>
      </c>
      <c r="N244" s="10">
        <f t="shared" si="50"/>
        <v>22.399689761603113</v>
      </c>
      <c r="O244" s="10">
        <f t="shared" si="57"/>
        <v>66.920773561603113</v>
      </c>
      <c r="P244" s="10">
        <f t="shared" si="51"/>
        <v>23.079226438396887</v>
      </c>
      <c r="R244" s="12">
        <f t="shared" si="58"/>
        <v>7</v>
      </c>
      <c r="S244" s="10">
        <f t="shared" si="65"/>
        <v>0</v>
      </c>
      <c r="T244" s="10">
        <f t="shared" si="65"/>
        <v>0</v>
      </c>
      <c r="U244" s="10">
        <f t="shared" si="59"/>
        <v>0</v>
      </c>
      <c r="V244" s="10">
        <f t="shared" si="66"/>
        <v>0</v>
      </c>
      <c r="W244" s="10">
        <f t="shared" si="66"/>
        <v>0</v>
      </c>
      <c r="X244" s="10">
        <f t="shared" si="66"/>
        <v>0</v>
      </c>
      <c r="Y244" s="10">
        <f t="shared" si="66"/>
        <v>23.079226438396887</v>
      </c>
      <c r="Z244" s="10">
        <f t="shared" si="66"/>
        <v>0</v>
      </c>
      <c r="AA244" s="10">
        <f t="shared" si="66"/>
        <v>0</v>
      </c>
      <c r="AB244" s="10">
        <f t="shared" si="66"/>
        <v>0</v>
      </c>
      <c r="AC244" s="10">
        <f t="shared" si="66"/>
        <v>0</v>
      </c>
      <c r="AD244" s="10">
        <f t="shared" si="66"/>
        <v>0</v>
      </c>
      <c r="AG244" s="10">
        <f t="shared" si="60"/>
        <v>0</v>
      </c>
      <c r="AH244" s="10">
        <f t="shared" si="61"/>
        <v>0</v>
      </c>
      <c r="AI244" s="10">
        <f t="shared" si="62"/>
        <v>23.079226438396887</v>
      </c>
      <c r="AJ244" s="10">
        <f t="shared" si="63"/>
        <v>0</v>
      </c>
      <c r="AK244" s="10">
        <f t="shared" si="64"/>
        <v>0</v>
      </c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</row>
    <row r="245" spans="3:81" x14ac:dyDescent="0.25">
      <c r="C245" s="2">
        <f t="shared" si="52"/>
        <v>45483</v>
      </c>
      <c r="D245" s="24"/>
      <c r="H245" s="13" t="str">
        <f t="shared" si="55"/>
        <v>23.2</v>
      </c>
      <c r="J245" s="13" t="str">
        <f t="shared" si="56"/>
        <v>66.8</v>
      </c>
      <c r="M245" s="10">
        <f t="shared" si="53"/>
        <v>192</v>
      </c>
      <c r="N245" s="10">
        <f t="shared" si="50"/>
        <v>22.277263694221048</v>
      </c>
      <c r="O245" s="10">
        <f t="shared" si="57"/>
        <v>66.798347494221062</v>
      </c>
      <c r="P245" s="10">
        <f t="shared" si="51"/>
        <v>23.201652505778938</v>
      </c>
      <c r="R245" s="12">
        <f t="shared" si="58"/>
        <v>7</v>
      </c>
      <c r="S245" s="10">
        <f t="shared" si="65"/>
        <v>0</v>
      </c>
      <c r="T245" s="10">
        <f t="shared" si="65"/>
        <v>0</v>
      </c>
      <c r="U245" s="10">
        <f t="shared" si="59"/>
        <v>0</v>
      </c>
      <c r="V245" s="10">
        <f t="shared" si="66"/>
        <v>0</v>
      </c>
      <c r="W245" s="10">
        <f t="shared" si="66"/>
        <v>0</v>
      </c>
      <c r="X245" s="10">
        <f t="shared" si="66"/>
        <v>0</v>
      </c>
      <c r="Y245" s="10">
        <f t="shared" si="66"/>
        <v>23.201652505778938</v>
      </c>
      <c r="Z245" s="10">
        <f t="shared" si="66"/>
        <v>0</v>
      </c>
      <c r="AA245" s="10">
        <f t="shared" si="66"/>
        <v>0</v>
      </c>
      <c r="AB245" s="10">
        <f t="shared" si="66"/>
        <v>0</v>
      </c>
      <c r="AC245" s="10">
        <f t="shared" si="66"/>
        <v>0</v>
      </c>
      <c r="AD245" s="10">
        <f t="shared" si="66"/>
        <v>0</v>
      </c>
      <c r="AG245" s="10">
        <f t="shared" si="60"/>
        <v>0</v>
      </c>
      <c r="AH245" s="10">
        <f t="shared" si="61"/>
        <v>0</v>
      </c>
      <c r="AI245" s="10">
        <f t="shared" si="62"/>
        <v>23.201652505778938</v>
      </c>
      <c r="AJ245" s="10">
        <f t="shared" si="63"/>
        <v>0</v>
      </c>
      <c r="AK245" s="10">
        <f t="shared" si="64"/>
        <v>0</v>
      </c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</row>
    <row r="246" spans="3:81" x14ac:dyDescent="0.25">
      <c r="C246" s="2">
        <f t="shared" si="52"/>
        <v>45484</v>
      </c>
      <c r="D246" s="24"/>
      <c r="H246" s="13" t="str">
        <f t="shared" si="55"/>
        <v>23.3</v>
      </c>
      <c r="J246" s="13" t="str">
        <f t="shared" si="56"/>
        <v>66.7</v>
      </c>
      <c r="M246" s="10">
        <f t="shared" si="53"/>
        <v>193</v>
      </c>
      <c r="N246" s="10">
        <f t="shared" ref="N246:N309" si="67">EarthsTilt*SIN(RADIANS(MOD((360/DaysInYear)*(284+M246),360)))</f>
        <v>22.148272414976859</v>
      </c>
      <c r="O246" s="10">
        <f t="shared" si="57"/>
        <v>66.669356214976872</v>
      </c>
      <c r="P246" s="10">
        <f t="shared" ref="P246:P309" si="68">90-O246</f>
        <v>23.330643785023128</v>
      </c>
      <c r="R246" s="12">
        <f t="shared" si="58"/>
        <v>7</v>
      </c>
      <c r="S246" s="10">
        <f t="shared" si="65"/>
        <v>0</v>
      </c>
      <c r="T246" s="10">
        <f t="shared" si="65"/>
        <v>0</v>
      </c>
      <c r="U246" s="10">
        <f t="shared" si="59"/>
        <v>0</v>
      </c>
      <c r="V246" s="10">
        <f t="shared" si="66"/>
        <v>0</v>
      </c>
      <c r="W246" s="10">
        <f t="shared" si="66"/>
        <v>0</v>
      </c>
      <c r="X246" s="10">
        <f t="shared" si="66"/>
        <v>0</v>
      </c>
      <c r="Y246" s="10">
        <f t="shared" si="66"/>
        <v>23.330643785023128</v>
      </c>
      <c r="Z246" s="10">
        <f t="shared" si="66"/>
        <v>0</v>
      </c>
      <c r="AA246" s="10">
        <f t="shared" si="66"/>
        <v>0</v>
      </c>
      <c r="AB246" s="10">
        <f t="shared" si="66"/>
        <v>0</v>
      </c>
      <c r="AC246" s="10">
        <f t="shared" si="66"/>
        <v>0</v>
      </c>
      <c r="AD246" s="10">
        <f t="shared" si="66"/>
        <v>0</v>
      </c>
      <c r="AG246" s="10">
        <f t="shared" si="60"/>
        <v>0</v>
      </c>
      <c r="AH246" s="10">
        <f t="shared" si="61"/>
        <v>0</v>
      </c>
      <c r="AI246" s="10">
        <f t="shared" si="62"/>
        <v>23.330643785023128</v>
      </c>
      <c r="AJ246" s="10">
        <f t="shared" si="63"/>
        <v>0</v>
      </c>
      <c r="AK246" s="10">
        <f t="shared" si="64"/>
        <v>0</v>
      </c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</row>
    <row r="247" spans="3:81" x14ac:dyDescent="0.25">
      <c r="C247" s="2">
        <f t="shared" si="52"/>
        <v>45485</v>
      </c>
      <c r="D247" s="24"/>
      <c r="H247" s="13" t="str">
        <f t="shared" si="55"/>
        <v>23.5</v>
      </c>
      <c r="J247" s="13" t="str">
        <f t="shared" si="56"/>
        <v>66.5</v>
      </c>
      <c r="M247" s="10">
        <f t="shared" si="53"/>
        <v>194</v>
      </c>
      <c r="N247" s="10">
        <f t="shared" si="67"/>
        <v>22.012753938192592</v>
      </c>
      <c r="O247" s="10">
        <f t="shared" si="57"/>
        <v>66.533837738192588</v>
      </c>
      <c r="P247" s="10">
        <f t="shared" si="68"/>
        <v>23.466162261807412</v>
      </c>
      <c r="R247" s="12">
        <f t="shared" si="58"/>
        <v>7</v>
      </c>
      <c r="S247" s="10">
        <f t="shared" si="65"/>
        <v>0</v>
      </c>
      <c r="T247" s="10">
        <f t="shared" si="65"/>
        <v>0</v>
      </c>
      <c r="U247" s="10">
        <f t="shared" si="59"/>
        <v>0</v>
      </c>
      <c r="V247" s="10">
        <f t="shared" si="66"/>
        <v>0</v>
      </c>
      <c r="W247" s="10">
        <f t="shared" si="66"/>
        <v>0</v>
      </c>
      <c r="X247" s="10">
        <f t="shared" si="66"/>
        <v>0</v>
      </c>
      <c r="Y247" s="10">
        <f t="shared" si="66"/>
        <v>23.466162261807412</v>
      </c>
      <c r="Z247" s="10">
        <f t="shared" si="66"/>
        <v>0</v>
      </c>
      <c r="AA247" s="10">
        <f t="shared" si="66"/>
        <v>0</v>
      </c>
      <c r="AB247" s="10">
        <f t="shared" si="66"/>
        <v>0</v>
      </c>
      <c r="AC247" s="10">
        <f t="shared" si="66"/>
        <v>0</v>
      </c>
      <c r="AD247" s="10">
        <f t="shared" si="66"/>
        <v>0</v>
      </c>
      <c r="AG247" s="10">
        <f t="shared" si="60"/>
        <v>0</v>
      </c>
      <c r="AH247" s="10">
        <f t="shared" si="61"/>
        <v>0</v>
      </c>
      <c r="AI247" s="10">
        <f t="shared" si="62"/>
        <v>23.466162261807412</v>
      </c>
      <c r="AJ247" s="10">
        <f t="shared" si="63"/>
        <v>0</v>
      </c>
      <c r="AK247" s="10">
        <f t="shared" si="64"/>
        <v>0</v>
      </c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</row>
    <row r="248" spans="3:81" x14ac:dyDescent="0.25">
      <c r="C248" s="2">
        <f t="shared" ref="C248:C311" si="69">C247+1</f>
        <v>45486</v>
      </c>
      <c r="D248" s="24"/>
      <c r="H248" s="13" t="str">
        <f t="shared" si="55"/>
        <v>23.6</v>
      </c>
      <c r="J248" s="13" t="str">
        <f t="shared" si="56"/>
        <v>66.4</v>
      </c>
      <c r="M248" s="10">
        <f t="shared" ref="M248:M311" si="70">M247+1</f>
        <v>195</v>
      </c>
      <c r="N248" s="10">
        <f t="shared" si="67"/>
        <v>21.870748201785386</v>
      </c>
      <c r="O248" s="10">
        <f t="shared" si="57"/>
        <v>66.391832001785389</v>
      </c>
      <c r="P248" s="10">
        <f t="shared" si="68"/>
        <v>23.608167998214611</v>
      </c>
      <c r="R248" s="12">
        <f t="shared" si="58"/>
        <v>7</v>
      </c>
      <c r="S248" s="10">
        <f t="shared" si="65"/>
        <v>0</v>
      </c>
      <c r="T248" s="10">
        <f t="shared" si="65"/>
        <v>0</v>
      </c>
      <c r="U248" s="10">
        <f t="shared" si="59"/>
        <v>0</v>
      </c>
      <c r="V248" s="10">
        <f t="shared" si="66"/>
        <v>0</v>
      </c>
      <c r="W248" s="10">
        <f t="shared" si="66"/>
        <v>0</v>
      </c>
      <c r="X248" s="10">
        <f t="shared" si="66"/>
        <v>0</v>
      </c>
      <c r="Y248" s="10">
        <f t="shared" si="66"/>
        <v>23.608167998214611</v>
      </c>
      <c r="Z248" s="10">
        <f t="shared" si="66"/>
        <v>0</v>
      </c>
      <c r="AA248" s="10">
        <f t="shared" si="66"/>
        <v>0</v>
      </c>
      <c r="AB248" s="10">
        <f t="shared" si="66"/>
        <v>0</v>
      </c>
      <c r="AC248" s="10">
        <f t="shared" si="66"/>
        <v>0</v>
      </c>
      <c r="AD248" s="10">
        <f t="shared" si="66"/>
        <v>0</v>
      </c>
      <c r="AG248" s="10">
        <f t="shared" si="60"/>
        <v>0</v>
      </c>
      <c r="AH248" s="10">
        <f t="shared" si="61"/>
        <v>0</v>
      </c>
      <c r="AI248" s="10">
        <f t="shared" si="62"/>
        <v>23.608167998214611</v>
      </c>
      <c r="AJ248" s="10">
        <f t="shared" si="63"/>
        <v>0</v>
      </c>
      <c r="AK248" s="10">
        <f t="shared" si="64"/>
        <v>0</v>
      </c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</row>
    <row r="249" spans="3:81" x14ac:dyDescent="0.25">
      <c r="C249" s="2">
        <f t="shared" si="69"/>
        <v>45487</v>
      </c>
      <c r="D249" s="24"/>
      <c r="H249" s="13" t="str">
        <f t="shared" si="55"/>
        <v>23.8</v>
      </c>
      <c r="J249" s="13" t="str">
        <f t="shared" si="56"/>
        <v>66.2</v>
      </c>
      <c r="M249" s="10">
        <f t="shared" si="70"/>
        <v>196</v>
      </c>
      <c r="N249" s="10">
        <f t="shared" si="67"/>
        <v>21.72229705549756</v>
      </c>
      <c r="O249" s="10">
        <f t="shared" si="57"/>
        <v>66.243380855497549</v>
      </c>
      <c r="P249" s="10">
        <f t="shared" si="68"/>
        <v>23.756619144502451</v>
      </c>
      <c r="R249" s="12">
        <f t="shared" si="58"/>
        <v>7</v>
      </c>
      <c r="S249" s="10">
        <f t="shared" si="65"/>
        <v>0</v>
      </c>
      <c r="T249" s="10">
        <f t="shared" si="65"/>
        <v>0</v>
      </c>
      <c r="U249" s="10">
        <f t="shared" si="59"/>
        <v>0</v>
      </c>
      <c r="V249" s="10">
        <f t="shared" si="66"/>
        <v>0</v>
      </c>
      <c r="W249" s="10">
        <f t="shared" si="66"/>
        <v>0</v>
      </c>
      <c r="X249" s="10">
        <f t="shared" si="66"/>
        <v>0</v>
      </c>
      <c r="Y249" s="10">
        <f t="shared" si="66"/>
        <v>23.756619144502451</v>
      </c>
      <c r="Z249" s="10">
        <f t="shared" si="66"/>
        <v>0</v>
      </c>
      <c r="AA249" s="10">
        <f t="shared" si="66"/>
        <v>0</v>
      </c>
      <c r="AB249" s="10">
        <f t="shared" si="66"/>
        <v>0</v>
      </c>
      <c r="AC249" s="10">
        <f t="shared" si="66"/>
        <v>0</v>
      </c>
      <c r="AD249" s="10">
        <f t="shared" si="66"/>
        <v>0</v>
      </c>
      <c r="AG249" s="10">
        <f t="shared" si="60"/>
        <v>0</v>
      </c>
      <c r="AH249" s="10">
        <f t="shared" si="61"/>
        <v>0</v>
      </c>
      <c r="AI249" s="10">
        <f t="shared" si="62"/>
        <v>23.756619144502451</v>
      </c>
      <c r="AJ249" s="10">
        <f t="shared" si="63"/>
        <v>0</v>
      </c>
      <c r="AK249" s="10">
        <f t="shared" si="64"/>
        <v>0</v>
      </c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</row>
    <row r="250" spans="3:81" x14ac:dyDescent="0.25">
      <c r="C250" s="2">
        <f t="shared" si="69"/>
        <v>45488</v>
      </c>
      <c r="D250" s="24"/>
      <c r="H250" s="13" t="str">
        <f t="shared" si="55"/>
        <v>23.9</v>
      </c>
      <c r="J250" s="13" t="str">
        <f t="shared" si="56"/>
        <v>66.1</v>
      </c>
      <c r="M250" s="10">
        <f t="shared" si="70"/>
        <v>197</v>
      </c>
      <c r="N250" s="10">
        <f t="shared" si="67"/>
        <v>21.567444248563298</v>
      </c>
      <c r="O250" s="10">
        <f t="shared" si="57"/>
        <v>66.08852804856329</v>
      </c>
      <c r="P250" s="10">
        <f t="shared" si="68"/>
        <v>23.91147195143671</v>
      </c>
      <c r="R250" s="12">
        <f t="shared" si="58"/>
        <v>7</v>
      </c>
      <c r="S250" s="10">
        <f t="shared" si="65"/>
        <v>0</v>
      </c>
      <c r="T250" s="10">
        <f t="shared" si="65"/>
        <v>0</v>
      </c>
      <c r="U250" s="10">
        <f t="shared" si="59"/>
        <v>0</v>
      </c>
      <c r="V250" s="10">
        <f t="shared" si="66"/>
        <v>0</v>
      </c>
      <c r="W250" s="10">
        <f t="shared" si="66"/>
        <v>0</v>
      </c>
      <c r="X250" s="10">
        <f t="shared" si="66"/>
        <v>0</v>
      </c>
      <c r="Y250" s="10">
        <f t="shared" si="66"/>
        <v>23.91147195143671</v>
      </c>
      <c r="Z250" s="10">
        <f t="shared" si="66"/>
        <v>0</v>
      </c>
      <c r="AA250" s="10">
        <f t="shared" si="66"/>
        <v>0</v>
      </c>
      <c r="AB250" s="10">
        <f t="shared" si="66"/>
        <v>0</v>
      </c>
      <c r="AC250" s="10">
        <f t="shared" si="66"/>
        <v>0</v>
      </c>
      <c r="AD250" s="10">
        <f t="shared" si="66"/>
        <v>0</v>
      </c>
      <c r="AG250" s="10">
        <f t="shared" si="60"/>
        <v>0</v>
      </c>
      <c r="AH250" s="10">
        <f t="shared" si="61"/>
        <v>0</v>
      </c>
      <c r="AI250" s="10">
        <f t="shared" si="62"/>
        <v>23.91147195143671</v>
      </c>
      <c r="AJ250" s="10">
        <f t="shared" si="63"/>
        <v>0</v>
      </c>
      <c r="AK250" s="10">
        <f t="shared" si="64"/>
        <v>0</v>
      </c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</row>
    <row r="251" spans="3:81" x14ac:dyDescent="0.25">
      <c r="C251" s="2">
        <f t="shared" si="69"/>
        <v>45489</v>
      </c>
      <c r="D251" s="24"/>
      <c r="H251" s="13" t="str">
        <f t="shared" si="55"/>
        <v>24.1</v>
      </c>
      <c r="J251" s="13" t="str">
        <f t="shared" si="56"/>
        <v>65.9</v>
      </c>
      <c r="M251" s="10">
        <f t="shared" si="70"/>
        <v>198</v>
      </c>
      <c r="N251" s="10">
        <f t="shared" si="67"/>
        <v>21.406235416815584</v>
      </c>
      <c r="O251" s="10">
        <f t="shared" si="57"/>
        <v>65.927319216815562</v>
      </c>
      <c r="P251" s="10">
        <f t="shared" si="68"/>
        <v>24.072680783184438</v>
      </c>
      <c r="R251" s="12">
        <f t="shared" si="58"/>
        <v>7</v>
      </c>
      <c r="S251" s="10">
        <f t="shared" si="65"/>
        <v>0</v>
      </c>
      <c r="T251" s="10">
        <f t="shared" si="65"/>
        <v>0</v>
      </c>
      <c r="U251" s="10">
        <f t="shared" si="59"/>
        <v>0</v>
      </c>
      <c r="V251" s="10">
        <f t="shared" si="66"/>
        <v>0</v>
      </c>
      <c r="W251" s="10">
        <f t="shared" si="66"/>
        <v>0</v>
      </c>
      <c r="X251" s="10">
        <f t="shared" si="66"/>
        <v>0</v>
      </c>
      <c r="Y251" s="10">
        <f t="shared" si="66"/>
        <v>24.072680783184438</v>
      </c>
      <c r="Z251" s="10">
        <f t="shared" si="66"/>
        <v>0</v>
      </c>
      <c r="AA251" s="10">
        <f t="shared" si="66"/>
        <v>0</v>
      </c>
      <c r="AB251" s="10">
        <f t="shared" si="66"/>
        <v>0</v>
      </c>
      <c r="AC251" s="10">
        <f t="shared" si="66"/>
        <v>0</v>
      </c>
      <c r="AD251" s="10">
        <f t="shared" si="66"/>
        <v>0</v>
      </c>
      <c r="AG251" s="10">
        <f t="shared" si="60"/>
        <v>0</v>
      </c>
      <c r="AH251" s="10">
        <f t="shared" si="61"/>
        <v>0</v>
      </c>
      <c r="AI251" s="10">
        <f t="shared" si="62"/>
        <v>24.072680783184438</v>
      </c>
      <c r="AJ251" s="10">
        <f t="shared" si="63"/>
        <v>0</v>
      </c>
      <c r="AK251" s="10">
        <f t="shared" si="64"/>
        <v>0</v>
      </c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</row>
    <row r="252" spans="3:81" x14ac:dyDescent="0.25">
      <c r="C252" s="2">
        <f t="shared" si="69"/>
        <v>45490</v>
      </c>
      <c r="D252" s="24"/>
      <c r="H252" s="13" t="str">
        <f t="shared" si="55"/>
        <v>24.2</v>
      </c>
      <c r="J252" s="13" t="str">
        <f t="shared" si="56"/>
        <v>65.8</v>
      </c>
      <c r="M252" s="10">
        <f t="shared" si="70"/>
        <v>199</v>
      </c>
      <c r="N252" s="10">
        <f t="shared" si="67"/>
        <v>21.238718069237056</v>
      </c>
      <c r="O252" s="10">
        <f t="shared" si="57"/>
        <v>65.759801869237052</v>
      </c>
      <c r="P252" s="10">
        <f t="shared" si="68"/>
        <v>24.240198130762948</v>
      </c>
      <c r="R252" s="12">
        <f t="shared" si="58"/>
        <v>7</v>
      </c>
      <c r="S252" s="10">
        <f t="shared" si="65"/>
        <v>0</v>
      </c>
      <c r="T252" s="10">
        <f t="shared" si="65"/>
        <v>0</v>
      </c>
      <c r="U252" s="10">
        <f t="shared" si="59"/>
        <v>0</v>
      </c>
      <c r="V252" s="10">
        <f t="shared" si="66"/>
        <v>0</v>
      </c>
      <c r="W252" s="10">
        <f t="shared" si="66"/>
        <v>0</v>
      </c>
      <c r="X252" s="10">
        <f t="shared" si="66"/>
        <v>0</v>
      </c>
      <c r="Y252" s="10">
        <f t="shared" si="66"/>
        <v>24.240198130762948</v>
      </c>
      <c r="Z252" s="10">
        <f t="shared" si="66"/>
        <v>0</v>
      </c>
      <c r="AA252" s="10">
        <f t="shared" si="66"/>
        <v>0</v>
      </c>
      <c r="AB252" s="10">
        <f t="shared" si="66"/>
        <v>0</v>
      </c>
      <c r="AC252" s="10">
        <f t="shared" si="66"/>
        <v>0</v>
      </c>
      <c r="AD252" s="10">
        <f t="shared" si="66"/>
        <v>0</v>
      </c>
      <c r="AG252" s="10">
        <f t="shared" si="60"/>
        <v>0</v>
      </c>
      <c r="AH252" s="10">
        <f t="shared" si="61"/>
        <v>0</v>
      </c>
      <c r="AI252" s="10">
        <f t="shared" si="62"/>
        <v>24.240198130762948</v>
      </c>
      <c r="AJ252" s="10">
        <f t="shared" si="63"/>
        <v>0</v>
      </c>
      <c r="AK252" s="10">
        <f t="shared" si="64"/>
        <v>0</v>
      </c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</row>
    <row r="253" spans="3:81" x14ac:dyDescent="0.25">
      <c r="C253" s="2">
        <f t="shared" si="69"/>
        <v>45491</v>
      </c>
      <c r="D253" s="24"/>
      <c r="H253" s="13" t="str">
        <f t="shared" si="55"/>
        <v>24.4</v>
      </c>
      <c r="J253" s="13" t="str">
        <f t="shared" si="56"/>
        <v>65.6</v>
      </c>
      <c r="M253" s="10">
        <f t="shared" si="70"/>
        <v>200</v>
      </c>
      <c r="N253" s="10">
        <f t="shared" si="67"/>
        <v>21.064941573958961</v>
      </c>
      <c r="O253" s="10">
        <f t="shared" si="57"/>
        <v>65.586025373958961</v>
      </c>
      <c r="P253" s="10">
        <f t="shared" si="68"/>
        <v>24.413974626041039</v>
      </c>
      <c r="R253" s="12">
        <f t="shared" si="58"/>
        <v>7</v>
      </c>
      <c r="S253" s="10">
        <f t="shared" si="65"/>
        <v>0</v>
      </c>
      <c r="T253" s="10">
        <f t="shared" si="65"/>
        <v>0</v>
      </c>
      <c r="U253" s="10">
        <f t="shared" si="59"/>
        <v>0</v>
      </c>
      <c r="V253" s="10">
        <f t="shared" si="66"/>
        <v>0</v>
      </c>
      <c r="W253" s="10">
        <f t="shared" si="66"/>
        <v>0</v>
      </c>
      <c r="X253" s="10">
        <f t="shared" si="66"/>
        <v>0</v>
      </c>
      <c r="Y253" s="10">
        <f t="shared" si="66"/>
        <v>24.413974626041039</v>
      </c>
      <c r="Z253" s="10">
        <f t="shared" si="66"/>
        <v>0</v>
      </c>
      <c r="AA253" s="10">
        <f t="shared" si="66"/>
        <v>0</v>
      </c>
      <c r="AB253" s="10">
        <f t="shared" si="66"/>
        <v>0</v>
      </c>
      <c r="AC253" s="10">
        <f t="shared" si="66"/>
        <v>0</v>
      </c>
      <c r="AD253" s="10">
        <f t="shared" si="66"/>
        <v>0</v>
      </c>
      <c r="AG253" s="10">
        <f t="shared" si="60"/>
        <v>0</v>
      </c>
      <c r="AH253" s="10">
        <f t="shared" si="61"/>
        <v>0</v>
      </c>
      <c r="AI253" s="10">
        <f t="shared" si="62"/>
        <v>24.413974626041039</v>
      </c>
      <c r="AJ253" s="10">
        <f t="shared" si="63"/>
        <v>0</v>
      </c>
      <c r="AK253" s="10">
        <f t="shared" si="64"/>
        <v>0</v>
      </c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</row>
    <row r="254" spans="3:81" x14ac:dyDescent="0.25">
      <c r="C254" s="2">
        <f t="shared" si="69"/>
        <v>45492</v>
      </c>
      <c r="D254" s="24"/>
      <c r="H254" s="13" t="str">
        <f t="shared" si="55"/>
        <v>24.6</v>
      </c>
      <c r="J254" s="13" t="str">
        <f t="shared" si="56"/>
        <v>65.4</v>
      </c>
      <c r="M254" s="10">
        <f t="shared" si="70"/>
        <v>201</v>
      </c>
      <c r="N254" s="10">
        <f t="shared" si="67"/>
        <v>20.884957143712064</v>
      </c>
      <c r="O254" s="10">
        <f t="shared" si="57"/>
        <v>65.406040943712071</v>
      </c>
      <c r="P254" s="10">
        <f t="shared" si="68"/>
        <v>24.593959056287929</v>
      </c>
      <c r="R254" s="12">
        <f t="shared" si="58"/>
        <v>7</v>
      </c>
      <c r="S254" s="10">
        <f t="shared" si="65"/>
        <v>0</v>
      </c>
      <c r="T254" s="10">
        <f t="shared" si="65"/>
        <v>0</v>
      </c>
      <c r="U254" s="10">
        <f t="shared" si="59"/>
        <v>0</v>
      </c>
      <c r="V254" s="10">
        <f t="shared" si="66"/>
        <v>0</v>
      </c>
      <c r="W254" s="10">
        <f t="shared" si="66"/>
        <v>0</v>
      </c>
      <c r="X254" s="10">
        <f t="shared" si="66"/>
        <v>0</v>
      </c>
      <c r="Y254" s="10">
        <f t="shared" si="66"/>
        <v>24.593959056287929</v>
      </c>
      <c r="Z254" s="10">
        <f t="shared" si="66"/>
        <v>0</v>
      </c>
      <c r="AA254" s="10">
        <f t="shared" si="66"/>
        <v>0</v>
      </c>
      <c r="AB254" s="10">
        <f t="shared" si="66"/>
        <v>0</v>
      </c>
      <c r="AC254" s="10">
        <f t="shared" si="66"/>
        <v>0</v>
      </c>
      <c r="AD254" s="10">
        <f t="shared" si="66"/>
        <v>0</v>
      </c>
      <c r="AG254" s="10">
        <f t="shared" si="60"/>
        <v>0</v>
      </c>
      <c r="AH254" s="10">
        <f t="shared" si="61"/>
        <v>0</v>
      </c>
      <c r="AI254" s="10">
        <f t="shared" si="62"/>
        <v>24.593959056287929</v>
      </c>
      <c r="AJ254" s="10">
        <f t="shared" si="63"/>
        <v>0</v>
      </c>
      <c r="AK254" s="10">
        <f t="shared" si="64"/>
        <v>0</v>
      </c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</row>
    <row r="255" spans="3:81" x14ac:dyDescent="0.25">
      <c r="C255" s="2">
        <f t="shared" si="69"/>
        <v>45493</v>
      </c>
      <c r="D255" s="24"/>
      <c r="H255" s="13" t="str">
        <f t="shared" si="55"/>
        <v>24.8</v>
      </c>
      <c r="J255" s="13" t="str">
        <f t="shared" si="56"/>
        <v>65.2</v>
      </c>
      <c r="M255" s="10">
        <f t="shared" si="70"/>
        <v>202</v>
      </c>
      <c r="N255" s="10">
        <f t="shared" si="67"/>
        <v>20.698817820734085</v>
      </c>
      <c r="O255" s="10">
        <f t="shared" si="57"/>
        <v>65.219901620734092</v>
      </c>
      <c r="P255" s="10">
        <f t="shared" si="68"/>
        <v>24.780098379265908</v>
      </c>
      <c r="R255" s="12">
        <f t="shared" si="58"/>
        <v>7</v>
      </c>
      <c r="S255" s="10">
        <f t="shared" si="65"/>
        <v>0</v>
      </c>
      <c r="T255" s="10">
        <f t="shared" si="65"/>
        <v>0</v>
      </c>
      <c r="U255" s="10">
        <f t="shared" si="59"/>
        <v>0</v>
      </c>
      <c r="V255" s="10">
        <f t="shared" si="66"/>
        <v>0</v>
      </c>
      <c r="W255" s="10">
        <f t="shared" si="66"/>
        <v>0</v>
      </c>
      <c r="X255" s="10">
        <f t="shared" si="66"/>
        <v>0</v>
      </c>
      <c r="Y255" s="10">
        <f t="shared" si="66"/>
        <v>24.780098379265908</v>
      </c>
      <c r="Z255" s="10">
        <f t="shared" si="66"/>
        <v>0</v>
      </c>
      <c r="AA255" s="10">
        <f t="shared" si="66"/>
        <v>0</v>
      </c>
      <c r="AB255" s="10">
        <f t="shared" si="66"/>
        <v>0</v>
      </c>
      <c r="AC255" s="10">
        <f t="shared" si="66"/>
        <v>0</v>
      </c>
      <c r="AD255" s="10">
        <f t="shared" si="66"/>
        <v>0</v>
      </c>
      <c r="AG255" s="10">
        <f t="shared" si="60"/>
        <v>0</v>
      </c>
      <c r="AH255" s="10">
        <f t="shared" si="61"/>
        <v>0</v>
      </c>
      <c r="AI255" s="10">
        <f t="shared" si="62"/>
        <v>24.780098379265908</v>
      </c>
      <c r="AJ255" s="10">
        <f t="shared" si="63"/>
        <v>0</v>
      </c>
      <c r="AK255" s="10">
        <f t="shared" si="64"/>
        <v>0</v>
      </c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</row>
    <row r="256" spans="3:81" x14ac:dyDescent="0.25">
      <c r="C256" s="2">
        <f t="shared" si="69"/>
        <v>45494</v>
      </c>
      <c r="D256" s="24"/>
      <c r="H256" s="13" t="str">
        <f t="shared" si="55"/>
        <v>25.0</v>
      </c>
      <c r="J256" s="13" t="str">
        <f t="shared" si="56"/>
        <v>65.0</v>
      </c>
      <c r="M256" s="10">
        <f t="shared" si="70"/>
        <v>203</v>
      </c>
      <c r="N256" s="10">
        <f t="shared" si="67"/>
        <v>20.506578461137888</v>
      </c>
      <c r="O256" s="10">
        <f t="shared" si="57"/>
        <v>65.027662261137877</v>
      </c>
      <c r="P256" s="10">
        <f t="shared" si="68"/>
        <v>24.972337738862123</v>
      </c>
      <c r="R256" s="12">
        <f t="shared" si="58"/>
        <v>7</v>
      </c>
      <c r="S256" s="10">
        <f t="shared" si="65"/>
        <v>0</v>
      </c>
      <c r="T256" s="10">
        <f t="shared" si="65"/>
        <v>0</v>
      </c>
      <c r="U256" s="10">
        <f t="shared" si="59"/>
        <v>0</v>
      </c>
      <c r="V256" s="10">
        <f t="shared" si="66"/>
        <v>0</v>
      </c>
      <c r="W256" s="10">
        <f t="shared" si="66"/>
        <v>0</v>
      </c>
      <c r="X256" s="10">
        <f t="shared" si="66"/>
        <v>0</v>
      </c>
      <c r="Y256" s="10">
        <f t="shared" si="66"/>
        <v>24.972337738862123</v>
      </c>
      <c r="Z256" s="10">
        <f t="shared" si="66"/>
        <v>0</v>
      </c>
      <c r="AA256" s="10">
        <f t="shared" si="66"/>
        <v>0</v>
      </c>
      <c r="AB256" s="10">
        <f t="shared" si="66"/>
        <v>0</v>
      </c>
      <c r="AC256" s="10">
        <f t="shared" si="66"/>
        <v>0</v>
      </c>
      <c r="AD256" s="10">
        <f t="shared" si="66"/>
        <v>0</v>
      </c>
      <c r="AG256" s="10">
        <f t="shared" si="60"/>
        <v>0</v>
      </c>
      <c r="AH256" s="10">
        <f t="shared" si="61"/>
        <v>0</v>
      </c>
      <c r="AI256" s="10">
        <f t="shared" si="62"/>
        <v>24.972337738862123</v>
      </c>
      <c r="AJ256" s="10">
        <f t="shared" si="63"/>
        <v>0</v>
      </c>
      <c r="AK256" s="10">
        <f t="shared" si="64"/>
        <v>0</v>
      </c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</row>
    <row r="257" spans="3:81" x14ac:dyDescent="0.25">
      <c r="C257" s="2">
        <f t="shared" si="69"/>
        <v>45495</v>
      </c>
      <c r="D257" s="24"/>
      <c r="H257" s="13" t="str">
        <f t="shared" si="55"/>
        <v>25.2</v>
      </c>
      <c r="J257" s="13" t="str">
        <f t="shared" si="56"/>
        <v>64.8</v>
      </c>
      <c r="M257" s="10">
        <f t="shared" si="70"/>
        <v>204</v>
      </c>
      <c r="N257" s="10">
        <f t="shared" si="67"/>
        <v>20.308295718745086</v>
      </c>
      <c r="O257" s="10">
        <f t="shared" si="57"/>
        <v>64.829379518745085</v>
      </c>
      <c r="P257" s="10">
        <f t="shared" si="68"/>
        <v>25.170620481254915</v>
      </c>
      <c r="R257" s="12">
        <f t="shared" si="58"/>
        <v>7</v>
      </c>
      <c r="S257" s="10">
        <f t="shared" si="65"/>
        <v>0</v>
      </c>
      <c r="T257" s="10">
        <f t="shared" si="65"/>
        <v>0</v>
      </c>
      <c r="U257" s="10">
        <f t="shared" si="59"/>
        <v>0</v>
      </c>
      <c r="V257" s="10">
        <f t="shared" si="66"/>
        <v>0</v>
      </c>
      <c r="W257" s="10">
        <f t="shared" si="66"/>
        <v>0</v>
      </c>
      <c r="X257" s="10">
        <f t="shared" si="66"/>
        <v>0</v>
      </c>
      <c r="Y257" s="10">
        <f t="shared" si="66"/>
        <v>25.170620481254915</v>
      </c>
      <c r="Z257" s="10">
        <f t="shared" si="66"/>
        <v>0</v>
      </c>
      <c r="AA257" s="10">
        <f t="shared" si="66"/>
        <v>0</v>
      </c>
      <c r="AB257" s="10">
        <f t="shared" si="66"/>
        <v>0</v>
      </c>
      <c r="AC257" s="10">
        <f t="shared" si="66"/>
        <v>0</v>
      </c>
      <c r="AD257" s="10">
        <f t="shared" si="66"/>
        <v>0</v>
      </c>
      <c r="AG257" s="10">
        <f t="shared" si="60"/>
        <v>0</v>
      </c>
      <c r="AH257" s="10">
        <f t="shared" si="61"/>
        <v>0</v>
      </c>
      <c r="AI257" s="10">
        <f t="shared" si="62"/>
        <v>25.170620481254915</v>
      </c>
      <c r="AJ257" s="10">
        <f t="shared" si="63"/>
        <v>0</v>
      </c>
      <c r="AK257" s="10">
        <f t="shared" si="64"/>
        <v>0</v>
      </c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</row>
    <row r="258" spans="3:81" x14ac:dyDescent="0.25">
      <c r="C258" s="2">
        <f t="shared" si="69"/>
        <v>45496</v>
      </c>
      <c r="D258" s="24"/>
      <c r="H258" s="13" t="str">
        <f t="shared" si="55"/>
        <v>25.4</v>
      </c>
      <c r="J258" s="13" t="str">
        <f t="shared" si="56"/>
        <v>64.6</v>
      </c>
      <c r="M258" s="10">
        <f t="shared" si="70"/>
        <v>205</v>
      </c>
      <c r="N258" s="10">
        <f t="shared" si="67"/>
        <v>20.104028028390001</v>
      </c>
      <c r="O258" s="10">
        <f t="shared" si="57"/>
        <v>64.625111828390018</v>
      </c>
      <c r="P258" s="10">
        <f t="shared" si="68"/>
        <v>25.374888171609982</v>
      </c>
      <c r="R258" s="12">
        <f t="shared" si="58"/>
        <v>7</v>
      </c>
      <c r="S258" s="10">
        <f t="shared" si="65"/>
        <v>0</v>
      </c>
      <c r="T258" s="10">
        <f t="shared" si="65"/>
        <v>0</v>
      </c>
      <c r="U258" s="10">
        <f t="shared" si="59"/>
        <v>0</v>
      </c>
      <c r="V258" s="10">
        <f t="shared" si="66"/>
        <v>0</v>
      </c>
      <c r="W258" s="10">
        <f t="shared" si="66"/>
        <v>0</v>
      </c>
      <c r="X258" s="10">
        <f t="shared" si="66"/>
        <v>0</v>
      </c>
      <c r="Y258" s="10">
        <f t="shared" si="66"/>
        <v>25.374888171609982</v>
      </c>
      <c r="Z258" s="10">
        <f t="shared" si="66"/>
        <v>0</v>
      </c>
      <c r="AA258" s="10">
        <f t="shared" si="66"/>
        <v>0</v>
      </c>
      <c r="AB258" s="10">
        <f t="shared" si="66"/>
        <v>0</v>
      </c>
      <c r="AC258" s="10">
        <f t="shared" si="66"/>
        <v>0</v>
      </c>
      <c r="AD258" s="10">
        <f t="shared" si="66"/>
        <v>0</v>
      </c>
      <c r="AG258" s="10">
        <f t="shared" si="60"/>
        <v>0</v>
      </c>
      <c r="AH258" s="10">
        <f t="shared" si="61"/>
        <v>0</v>
      </c>
      <c r="AI258" s="10">
        <f t="shared" si="62"/>
        <v>25.374888171609982</v>
      </c>
      <c r="AJ258" s="10">
        <f t="shared" si="63"/>
        <v>0</v>
      </c>
      <c r="AK258" s="10">
        <f t="shared" si="64"/>
        <v>0</v>
      </c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</row>
    <row r="259" spans="3:81" x14ac:dyDescent="0.25">
      <c r="C259" s="2">
        <f t="shared" si="69"/>
        <v>45497</v>
      </c>
      <c r="D259" s="24"/>
      <c r="H259" s="13" t="str">
        <f t="shared" si="55"/>
        <v>25.6</v>
      </c>
      <c r="J259" s="13" t="str">
        <f t="shared" si="56"/>
        <v>64.4</v>
      </c>
      <c r="M259" s="10">
        <f t="shared" si="70"/>
        <v>206</v>
      </c>
      <c r="N259" s="10">
        <f t="shared" si="67"/>
        <v>19.893835588698526</v>
      </c>
      <c r="O259" s="10">
        <f t="shared" si="57"/>
        <v>64.414919388698522</v>
      </c>
      <c r="P259" s="10">
        <f t="shared" si="68"/>
        <v>25.585080611301478</v>
      </c>
      <c r="R259" s="12">
        <f t="shared" si="58"/>
        <v>7</v>
      </c>
      <c r="S259" s="10">
        <f t="shared" si="65"/>
        <v>0</v>
      </c>
      <c r="T259" s="10">
        <f t="shared" si="65"/>
        <v>0</v>
      </c>
      <c r="U259" s="10">
        <f t="shared" si="59"/>
        <v>0</v>
      </c>
      <c r="V259" s="10">
        <f t="shared" si="66"/>
        <v>0</v>
      </c>
      <c r="W259" s="10">
        <f t="shared" si="66"/>
        <v>0</v>
      </c>
      <c r="X259" s="10">
        <f t="shared" si="66"/>
        <v>0</v>
      </c>
      <c r="Y259" s="10">
        <f t="shared" si="66"/>
        <v>25.585080611301478</v>
      </c>
      <c r="Z259" s="10">
        <f t="shared" si="66"/>
        <v>0</v>
      </c>
      <c r="AA259" s="10">
        <f t="shared" si="66"/>
        <v>0</v>
      </c>
      <c r="AB259" s="10">
        <f t="shared" si="66"/>
        <v>0</v>
      </c>
      <c r="AC259" s="10">
        <f t="shared" si="66"/>
        <v>0</v>
      </c>
      <c r="AD259" s="10">
        <f t="shared" si="66"/>
        <v>0</v>
      </c>
      <c r="AG259" s="10">
        <f t="shared" si="60"/>
        <v>0</v>
      </c>
      <c r="AH259" s="10">
        <f t="shared" si="61"/>
        <v>0</v>
      </c>
      <c r="AI259" s="10">
        <f t="shared" si="62"/>
        <v>25.585080611301478</v>
      </c>
      <c r="AJ259" s="10">
        <f t="shared" si="63"/>
        <v>0</v>
      </c>
      <c r="AK259" s="10">
        <f t="shared" si="64"/>
        <v>0</v>
      </c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</row>
    <row r="260" spans="3:81" x14ac:dyDescent="0.25">
      <c r="C260" s="2">
        <f t="shared" si="69"/>
        <v>45498</v>
      </c>
      <c r="D260" s="24"/>
      <c r="H260" s="13" t="str">
        <f t="shared" si="55"/>
        <v>25.8</v>
      </c>
      <c r="J260" s="13" t="str">
        <f t="shared" si="56"/>
        <v>64.2</v>
      </c>
      <c r="M260" s="10">
        <f t="shared" si="70"/>
        <v>207</v>
      </c>
      <c r="N260" s="10">
        <f t="shared" si="67"/>
        <v>19.677780344347433</v>
      </c>
      <c r="O260" s="10">
        <f t="shared" si="57"/>
        <v>64.198864144347453</v>
      </c>
      <c r="P260" s="10">
        <f t="shared" si="68"/>
        <v>25.801135855652547</v>
      </c>
      <c r="R260" s="12">
        <f t="shared" si="58"/>
        <v>7</v>
      </c>
      <c r="S260" s="10">
        <f t="shared" si="65"/>
        <v>0</v>
      </c>
      <c r="T260" s="10">
        <f t="shared" si="65"/>
        <v>0</v>
      </c>
      <c r="U260" s="10">
        <f t="shared" si="59"/>
        <v>0</v>
      </c>
      <c r="V260" s="10">
        <f t="shared" si="66"/>
        <v>0</v>
      </c>
      <c r="W260" s="10">
        <f t="shared" si="66"/>
        <v>0</v>
      </c>
      <c r="X260" s="10">
        <f t="shared" si="66"/>
        <v>0</v>
      </c>
      <c r="Y260" s="10">
        <f t="shared" si="66"/>
        <v>25.801135855652547</v>
      </c>
      <c r="Z260" s="10">
        <f t="shared" si="66"/>
        <v>0</v>
      </c>
      <c r="AA260" s="10">
        <f t="shared" si="66"/>
        <v>0</v>
      </c>
      <c r="AB260" s="10">
        <f t="shared" si="66"/>
        <v>0</v>
      </c>
      <c r="AC260" s="10">
        <f t="shared" si="66"/>
        <v>0</v>
      </c>
      <c r="AD260" s="10">
        <f t="shared" si="66"/>
        <v>0</v>
      </c>
      <c r="AG260" s="10">
        <f t="shared" si="60"/>
        <v>0</v>
      </c>
      <c r="AH260" s="10">
        <f t="shared" si="61"/>
        <v>0</v>
      </c>
      <c r="AI260" s="10">
        <f t="shared" si="62"/>
        <v>25.801135855652547</v>
      </c>
      <c r="AJ260" s="10">
        <f t="shared" si="63"/>
        <v>0</v>
      </c>
      <c r="AK260" s="10">
        <f t="shared" si="64"/>
        <v>0</v>
      </c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</row>
    <row r="261" spans="3:81" x14ac:dyDescent="0.25">
      <c r="C261" s="2">
        <f t="shared" si="69"/>
        <v>45499</v>
      </c>
      <c r="D261" s="24"/>
      <c r="H261" s="13" t="str">
        <f t="shared" si="55"/>
        <v>26.0</v>
      </c>
      <c r="J261" s="13" t="str">
        <f t="shared" si="56"/>
        <v>64.0</v>
      </c>
      <c r="M261" s="10">
        <f t="shared" si="70"/>
        <v>208</v>
      </c>
      <c r="N261" s="10">
        <f t="shared" si="67"/>
        <v>19.455925967808916</v>
      </c>
      <c r="O261" s="10">
        <f t="shared" si="57"/>
        <v>63.977009767808923</v>
      </c>
      <c r="P261" s="10">
        <f t="shared" si="68"/>
        <v>26.022990232191077</v>
      </c>
      <c r="R261" s="12">
        <f t="shared" si="58"/>
        <v>7</v>
      </c>
      <c r="S261" s="10">
        <f t="shared" si="65"/>
        <v>0</v>
      </c>
      <c r="T261" s="10">
        <f t="shared" si="65"/>
        <v>0</v>
      </c>
      <c r="U261" s="10">
        <f t="shared" si="59"/>
        <v>0</v>
      </c>
      <c r="V261" s="10">
        <f t="shared" si="66"/>
        <v>0</v>
      </c>
      <c r="W261" s="10">
        <f t="shared" si="66"/>
        <v>0</v>
      </c>
      <c r="X261" s="10">
        <f t="shared" si="66"/>
        <v>0</v>
      </c>
      <c r="Y261" s="10">
        <f t="shared" si="66"/>
        <v>26.022990232191077</v>
      </c>
      <c r="Z261" s="10">
        <f t="shared" si="66"/>
        <v>0</v>
      </c>
      <c r="AA261" s="10">
        <f t="shared" si="66"/>
        <v>0</v>
      </c>
      <c r="AB261" s="10">
        <f t="shared" si="66"/>
        <v>0</v>
      </c>
      <c r="AC261" s="10">
        <f t="shared" si="66"/>
        <v>0</v>
      </c>
      <c r="AD261" s="10">
        <f t="shared" si="66"/>
        <v>0</v>
      </c>
      <c r="AG261" s="10">
        <f t="shared" si="60"/>
        <v>0</v>
      </c>
      <c r="AH261" s="10">
        <f t="shared" si="61"/>
        <v>0</v>
      </c>
      <c r="AI261" s="10">
        <f t="shared" si="62"/>
        <v>26.022990232191077</v>
      </c>
      <c r="AJ261" s="10">
        <f t="shared" si="63"/>
        <v>0</v>
      </c>
      <c r="AK261" s="10">
        <f t="shared" si="64"/>
        <v>0</v>
      </c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</row>
    <row r="262" spans="3:81" x14ac:dyDescent="0.25">
      <c r="C262" s="2">
        <f t="shared" si="69"/>
        <v>45500</v>
      </c>
      <c r="D262" s="24"/>
      <c r="H262" s="13" t="str">
        <f t="shared" si="55"/>
        <v>26.3</v>
      </c>
      <c r="J262" s="13" t="str">
        <f t="shared" si="56"/>
        <v>63.7</v>
      </c>
      <c r="M262" s="10">
        <f t="shared" si="70"/>
        <v>209</v>
      </c>
      <c r="N262" s="10">
        <f t="shared" si="67"/>
        <v>19.228337840586022</v>
      </c>
      <c r="O262" s="10">
        <f t="shared" si="57"/>
        <v>63.749421640586007</v>
      </c>
      <c r="P262" s="10">
        <f t="shared" si="68"/>
        <v>26.250578359413993</v>
      </c>
      <c r="R262" s="12">
        <f t="shared" si="58"/>
        <v>7</v>
      </c>
      <c r="S262" s="10">
        <f t="shared" si="65"/>
        <v>0</v>
      </c>
      <c r="T262" s="10">
        <f t="shared" si="65"/>
        <v>0</v>
      </c>
      <c r="U262" s="10">
        <f t="shared" si="59"/>
        <v>0</v>
      </c>
      <c r="V262" s="10">
        <f t="shared" si="66"/>
        <v>0</v>
      </c>
      <c r="W262" s="10">
        <f t="shared" si="66"/>
        <v>0</v>
      </c>
      <c r="X262" s="10">
        <f t="shared" si="66"/>
        <v>0</v>
      </c>
      <c r="Y262" s="10">
        <f t="shared" si="66"/>
        <v>26.250578359413993</v>
      </c>
      <c r="Z262" s="10">
        <f t="shared" si="66"/>
        <v>0</v>
      </c>
      <c r="AA262" s="10">
        <f t="shared" si="66"/>
        <v>0</v>
      </c>
      <c r="AB262" s="10">
        <f t="shared" si="66"/>
        <v>0</v>
      </c>
      <c r="AC262" s="10">
        <f t="shared" si="66"/>
        <v>0</v>
      </c>
      <c r="AD262" s="10">
        <f t="shared" si="66"/>
        <v>0</v>
      </c>
      <c r="AG262" s="10">
        <f t="shared" si="60"/>
        <v>0</v>
      </c>
      <c r="AH262" s="10">
        <f t="shared" si="61"/>
        <v>0</v>
      </c>
      <c r="AI262" s="10">
        <f t="shared" si="62"/>
        <v>26.250578359413993</v>
      </c>
      <c r="AJ262" s="10">
        <f t="shared" si="63"/>
        <v>0</v>
      </c>
      <c r="AK262" s="10">
        <f t="shared" si="64"/>
        <v>0</v>
      </c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</row>
    <row r="263" spans="3:81" x14ac:dyDescent="0.25">
      <c r="C263" s="2">
        <f t="shared" si="69"/>
        <v>45501</v>
      </c>
      <c r="D263" s="24"/>
      <c r="H263" s="13" t="str">
        <f t="shared" si="55"/>
        <v>26.5</v>
      </c>
      <c r="J263" s="13" t="str">
        <f t="shared" si="56"/>
        <v>63.5</v>
      </c>
      <c r="M263" s="10">
        <f t="shared" si="70"/>
        <v>210</v>
      </c>
      <c r="N263" s="10">
        <f t="shared" si="67"/>
        <v>18.995083033944486</v>
      </c>
      <c r="O263" s="10">
        <f t="shared" si="57"/>
        <v>63.516166833944474</v>
      </c>
      <c r="P263" s="10">
        <f t="shared" si="68"/>
        <v>26.483833166055526</v>
      </c>
      <c r="R263" s="12">
        <f t="shared" si="58"/>
        <v>7</v>
      </c>
      <c r="S263" s="10">
        <f t="shared" si="65"/>
        <v>0</v>
      </c>
      <c r="T263" s="10">
        <f t="shared" si="65"/>
        <v>0</v>
      </c>
      <c r="U263" s="10">
        <f t="shared" si="59"/>
        <v>0</v>
      </c>
      <c r="V263" s="10">
        <f t="shared" si="66"/>
        <v>0</v>
      </c>
      <c r="W263" s="10">
        <f t="shared" si="66"/>
        <v>0</v>
      </c>
      <c r="X263" s="10">
        <f t="shared" si="66"/>
        <v>0</v>
      </c>
      <c r="Y263" s="10">
        <f t="shared" si="66"/>
        <v>26.483833166055526</v>
      </c>
      <c r="Z263" s="10">
        <f t="shared" si="66"/>
        <v>0</v>
      </c>
      <c r="AA263" s="10">
        <f t="shared" si="66"/>
        <v>0</v>
      </c>
      <c r="AB263" s="10">
        <f t="shared" si="66"/>
        <v>0</v>
      </c>
      <c r="AC263" s="10">
        <f t="shared" si="66"/>
        <v>0</v>
      </c>
      <c r="AD263" s="10">
        <f t="shared" si="66"/>
        <v>0</v>
      </c>
      <c r="AG263" s="10">
        <f t="shared" si="60"/>
        <v>0</v>
      </c>
      <c r="AH263" s="10">
        <f t="shared" si="61"/>
        <v>0</v>
      </c>
      <c r="AI263" s="10">
        <f t="shared" si="62"/>
        <v>26.483833166055526</v>
      </c>
      <c r="AJ263" s="10">
        <f t="shared" si="63"/>
        <v>0</v>
      </c>
      <c r="AK263" s="10">
        <f t="shared" si="64"/>
        <v>0</v>
      </c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</row>
    <row r="264" spans="3:81" x14ac:dyDescent="0.25">
      <c r="C264" s="2">
        <f t="shared" si="69"/>
        <v>45502</v>
      </c>
      <c r="D264" s="24"/>
      <c r="H264" s="13" t="str">
        <f t="shared" si="55"/>
        <v>26.7</v>
      </c>
      <c r="J264" s="13" t="str">
        <f t="shared" si="56"/>
        <v>63.3</v>
      </c>
      <c r="M264" s="10">
        <f t="shared" si="70"/>
        <v>211</v>
      </c>
      <c r="N264" s="10">
        <f t="shared" si="67"/>
        <v>18.756230289146419</v>
      </c>
      <c r="O264" s="10">
        <f t="shared" si="57"/>
        <v>63.277314089146429</v>
      </c>
      <c r="P264" s="10">
        <f t="shared" si="68"/>
        <v>26.722685910853571</v>
      </c>
      <c r="R264" s="12">
        <f t="shared" si="58"/>
        <v>7</v>
      </c>
      <c r="S264" s="10">
        <f t="shared" si="65"/>
        <v>0</v>
      </c>
      <c r="T264" s="10">
        <f t="shared" si="65"/>
        <v>0</v>
      </c>
      <c r="U264" s="10">
        <f t="shared" si="59"/>
        <v>0</v>
      </c>
      <c r="V264" s="10">
        <f t="shared" si="66"/>
        <v>0</v>
      </c>
      <c r="W264" s="10">
        <f t="shared" si="66"/>
        <v>0</v>
      </c>
      <c r="X264" s="10">
        <f t="shared" si="66"/>
        <v>0</v>
      </c>
      <c r="Y264" s="10">
        <f t="shared" si="66"/>
        <v>26.722685910853571</v>
      </c>
      <c r="Z264" s="10">
        <f t="shared" si="66"/>
        <v>0</v>
      </c>
      <c r="AA264" s="10">
        <f t="shared" si="66"/>
        <v>0</v>
      </c>
      <c r="AB264" s="10">
        <f t="shared" si="66"/>
        <v>0</v>
      </c>
      <c r="AC264" s="10">
        <f t="shared" si="66"/>
        <v>0</v>
      </c>
      <c r="AD264" s="10">
        <f t="shared" si="66"/>
        <v>0</v>
      </c>
      <c r="AG264" s="10">
        <f t="shared" si="60"/>
        <v>0</v>
      </c>
      <c r="AH264" s="10">
        <f t="shared" si="61"/>
        <v>0</v>
      </c>
      <c r="AI264" s="10">
        <f t="shared" si="62"/>
        <v>26.722685910853571</v>
      </c>
      <c r="AJ264" s="10">
        <f t="shared" si="63"/>
        <v>0</v>
      </c>
      <c r="AK264" s="10">
        <f t="shared" si="64"/>
        <v>0</v>
      </c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</row>
    <row r="265" spans="3:81" x14ac:dyDescent="0.25">
      <c r="C265" s="2">
        <f t="shared" si="69"/>
        <v>45503</v>
      </c>
      <c r="D265" s="24"/>
      <c r="H265" s="13" t="str">
        <f t="shared" si="55"/>
        <v>27.0</v>
      </c>
      <c r="J265" s="13" t="str">
        <f t="shared" si="56"/>
        <v>63.0</v>
      </c>
      <c r="M265" s="10">
        <f t="shared" si="70"/>
        <v>212</v>
      </c>
      <c r="N265" s="10">
        <f t="shared" si="67"/>
        <v>18.511849997192062</v>
      </c>
      <c r="O265" s="10">
        <f t="shared" si="57"/>
        <v>63.032933797192051</v>
      </c>
      <c r="P265" s="10">
        <f t="shared" si="68"/>
        <v>26.967066202807949</v>
      </c>
      <c r="R265" s="12">
        <f t="shared" si="58"/>
        <v>7</v>
      </c>
      <c r="S265" s="10">
        <f t="shared" si="65"/>
        <v>0</v>
      </c>
      <c r="T265" s="10">
        <f t="shared" si="65"/>
        <v>0</v>
      </c>
      <c r="U265" s="10">
        <f t="shared" si="59"/>
        <v>0</v>
      </c>
      <c r="V265" s="10">
        <f t="shared" si="66"/>
        <v>0</v>
      </c>
      <c r="W265" s="10">
        <f t="shared" si="66"/>
        <v>0</v>
      </c>
      <c r="X265" s="10">
        <f t="shared" si="66"/>
        <v>0</v>
      </c>
      <c r="Y265" s="10">
        <f t="shared" si="66"/>
        <v>26.967066202807949</v>
      </c>
      <c r="Z265" s="10">
        <f t="shared" si="66"/>
        <v>0</v>
      </c>
      <c r="AA265" s="10">
        <f t="shared" si="66"/>
        <v>0</v>
      </c>
      <c r="AB265" s="10">
        <f t="shared" si="66"/>
        <v>0</v>
      </c>
      <c r="AC265" s="10">
        <f t="shared" si="66"/>
        <v>0</v>
      </c>
      <c r="AD265" s="10">
        <f t="shared" si="66"/>
        <v>0</v>
      </c>
      <c r="AG265" s="10">
        <f t="shared" si="60"/>
        <v>0</v>
      </c>
      <c r="AH265" s="10">
        <f t="shared" si="61"/>
        <v>0</v>
      </c>
      <c r="AI265" s="10">
        <f t="shared" si="62"/>
        <v>26.967066202807949</v>
      </c>
      <c r="AJ265" s="10">
        <f t="shared" si="63"/>
        <v>0</v>
      </c>
      <c r="AK265" s="10">
        <f t="shared" si="64"/>
        <v>0</v>
      </c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</row>
    <row r="266" spans="3:81" x14ac:dyDescent="0.25">
      <c r="C266" s="2">
        <f t="shared" si="69"/>
        <v>45504</v>
      </c>
      <c r="D266" s="24"/>
      <c r="H266" s="13" t="str">
        <f t="shared" si="55"/>
        <v>27.2</v>
      </c>
      <c r="J266" s="13" t="str">
        <f t="shared" si="56"/>
        <v>62.8</v>
      </c>
      <c r="M266" s="10">
        <f t="shared" si="70"/>
        <v>213</v>
      </c>
      <c r="N266" s="10">
        <f t="shared" si="67"/>
        <v>18.262014178075145</v>
      </c>
      <c r="O266" s="10">
        <f t="shared" si="57"/>
        <v>62.783097978075141</v>
      </c>
      <c r="P266" s="10">
        <f t="shared" si="68"/>
        <v>27.216902021924859</v>
      </c>
      <c r="R266" s="12">
        <f t="shared" si="58"/>
        <v>7</v>
      </c>
      <c r="S266" s="10">
        <f t="shared" si="65"/>
        <v>0</v>
      </c>
      <c r="T266" s="10">
        <f t="shared" si="65"/>
        <v>0</v>
      </c>
      <c r="U266" s="10">
        <f t="shared" si="59"/>
        <v>0</v>
      </c>
      <c r="V266" s="10">
        <f t="shared" si="66"/>
        <v>0</v>
      </c>
      <c r="W266" s="10">
        <f t="shared" ref="V266:AD294" si="71">IF($R266=W$41,$P266,0)</f>
        <v>0</v>
      </c>
      <c r="X266" s="10">
        <f t="shared" si="71"/>
        <v>0</v>
      </c>
      <c r="Y266" s="10">
        <f t="shared" si="71"/>
        <v>27.216902021924859</v>
      </c>
      <c r="Z266" s="10">
        <f t="shared" si="71"/>
        <v>0</v>
      </c>
      <c r="AA266" s="10">
        <f t="shared" si="71"/>
        <v>0</v>
      </c>
      <c r="AB266" s="10">
        <f t="shared" si="71"/>
        <v>0</v>
      </c>
      <c r="AC266" s="10">
        <f t="shared" si="71"/>
        <v>0</v>
      </c>
      <c r="AD266" s="10">
        <f t="shared" si="71"/>
        <v>0</v>
      </c>
      <c r="AG266" s="10">
        <f t="shared" si="60"/>
        <v>0</v>
      </c>
      <c r="AH266" s="10">
        <f t="shared" si="61"/>
        <v>0</v>
      </c>
      <c r="AI266" s="10">
        <f t="shared" si="62"/>
        <v>27.216902021924859</v>
      </c>
      <c r="AJ266" s="10">
        <f t="shared" si="63"/>
        <v>0</v>
      </c>
      <c r="AK266" s="10">
        <f t="shared" si="64"/>
        <v>0</v>
      </c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</row>
    <row r="267" spans="3:81" x14ac:dyDescent="0.25">
      <c r="C267" s="2">
        <f t="shared" si="69"/>
        <v>45505</v>
      </c>
      <c r="D267" s="24"/>
      <c r="H267" s="13" t="str">
        <f t="shared" si="55"/>
        <v>27.5</v>
      </c>
      <c r="J267" s="13" t="str">
        <f t="shared" si="56"/>
        <v>62.5</v>
      </c>
      <c r="M267" s="10">
        <f t="shared" si="70"/>
        <v>214</v>
      </c>
      <c r="N267" s="10">
        <f t="shared" si="67"/>
        <v>18.006796459558274</v>
      </c>
      <c r="O267" s="10">
        <f t="shared" si="57"/>
        <v>62.52788025955828</v>
      </c>
      <c r="P267" s="10">
        <f t="shared" si="68"/>
        <v>27.47211974044172</v>
      </c>
      <c r="R267" s="12">
        <f t="shared" si="58"/>
        <v>8</v>
      </c>
      <c r="S267" s="10">
        <f t="shared" si="65"/>
        <v>0</v>
      </c>
      <c r="T267" s="10">
        <f t="shared" si="65"/>
        <v>0</v>
      </c>
      <c r="U267" s="10">
        <f t="shared" si="59"/>
        <v>0</v>
      </c>
      <c r="V267" s="10">
        <f t="shared" si="71"/>
        <v>0</v>
      </c>
      <c r="W267" s="10">
        <f t="shared" si="71"/>
        <v>0</v>
      </c>
      <c r="X267" s="10">
        <f t="shared" si="71"/>
        <v>0</v>
      </c>
      <c r="Y267" s="10">
        <f t="shared" si="71"/>
        <v>0</v>
      </c>
      <c r="Z267" s="10">
        <f t="shared" si="71"/>
        <v>27.47211974044172</v>
      </c>
      <c r="AA267" s="10">
        <f t="shared" si="71"/>
        <v>0</v>
      </c>
      <c r="AB267" s="10">
        <f t="shared" si="71"/>
        <v>0</v>
      </c>
      <c r="AC267" s="10">
        <f t="shared" si="71"/>
        <v>0</v>
      </c>
      <c r="AD267" s="10">
        <f t="shared" si="71"/>
        <v>0</v>
      </c>
      <c r="AG267" s="10">
        <f t="shared" si="60"/>
        <v>0</v>
      </c>
      <c r="AH267" s="10">
        <f t="shared" si="61"/>
        <v>0</v>
      </c>
      <c r="AI267" s="10">
        <f t="shared" si="62"/>
        <v>27.47211974044172</v>
      </c>
      <c r="AJ267" s="10">
        <f t="shared" si="63"/>
        <v>0</v>
      </c>
      <c r="AK267" s="10">
        <f t="shared" si="64"/>
        <v>0</v>
      </c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</row>
    <row r="268" spans="3:81" x14ac:dyDescent="0.25">
      <c r="C268" s="2">
        <f t="shared" si="69"/>
        <v>45506</v>
      </c>
      <c r="D268" s="24"/>
      <c r="H268" s="13" t="str">
        <f t="shared" si="55"/>
        <v>27.7</v>
      </c>
      <c r="J268" s="13" t="str">
        <f t="shared" si="56"/>
        <v>62.3</v>
      </c>
      <c r="M268" s="10">
        <f t="shared" si="70"/>
        <v>215</v>
      </c>
      <c r="N268" s="10">
        <f t="shared" si="67"/>
        <v>17.746272055474556</v>
      </c>
      <c r="O268" s="10">
        <f t="shared" si="57"/>
        <v>62.267355855474563</v>
      </c>
      <c r="P268" s="10">
        <f t="shared" si="68"/>
        <v>27.732644144525437</v>
      </c>
      <c r="R268" s="12">
        <f t="shared" si="58"/>
        <v>8</v>
      </c>
      <c r="S268" s="10">
        <f t="shared" si="65"/>
        <v>0</v>
      </c>
      <c r="T268" s="10">
        <f t="shared" si="65"/>
        <v>0</v>
      </c>
      <c r="U268" s="10">
        <f t="shared" si="59"/>
        <v>0</v>
      </c>
      <c r="V268" s="10">
        <f t="shared" si="71"/>
        <v>0</v>
      </c>
      <c r="W268" s="10">
        <f t="shared" si="71"/>
        <v>0</v>
      </c>
      <c r="X268" s="10">
        <f t="shared" si="71"/>
        <v>0</v>
      </c>
      <c r="Y268" s="10">
        <f t="shared" si="71"/>
        <v>0</v>
      </c>
      <c r="Z268" s="10">
        <f t="shared" si="71"/>
        <v>27.732644144525437</v>
      </c>
      <c r="AA268" s="10">
        <f t="shared" si="71"/>
        <v>0</v>
      </c>
      <c r="AB268" s="10">
        <f t="shared" si="71"/>
        <v>0</v>
      </c>
      <c r="AC268" s="10">
        <f t="shared" si="71"/>
        <v>0</v>
      </c>
      <c r="AD268" s="10">
        <f t="shared" si="71"/>
        <v>0</v>
      </c>
      <c r="AG268" s="10">
        <f t="shared" si="60"/>
        <v>0</v>
      </c>
      <c r="AH268" s="10">
        <f t="shared" si="61"/>
        <v>0</v>
      </c>
      <c r="AI268" s="10">
        <f t="shared" si="62"/>
        <v>27.732644144525437</v>
      </c>
      <c r="AJ268" s="10">
        <f t="shared" si="63"/>
        <v>0</v>
      </c>
      <c r="AK268" s="10">
        <f t="shared" si="64"/>
        <v>0</v>
      </c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</row>
    <row r="269" spans="3:81" x14ac:dyDescent="0.25">
      <c r="C269" s="2">
        <f t="shared" si="69"/>
        <v>45507</v>
      </c>
      <c r="D269" s="24"/>
      <c r="H269" s="13" t="str">
        <f t="shared" si="55"/>
        <v>28.0</v>
      </c>
      <c r="J269" s="13" t="str">
        <f t="shared" si="56"/>
        <v>62.0</v>
      </c>
      <c r="M269" s="10">
        <f t="shared" si="70"/>
        <v>216</v>
      </c>
      <c r="N269" s="10">
        <f t="shared" si="67"/>
        <v>17.480517743561638</v>
      </c>
      <c r="O269" s="10">
        <f t="shared" si="57"/>
        <v>62.001601543561634</v>
      </c>
      <c r="P269" s="10">
        <f t="shared" si="68"/>
        <v>27.998398456438366</v>
      </c>
      <c r="R269" s="12">
        <f t="shared" si="58"/>
        <v>8</v>
      </c>
      <c r="S269" s="10">
        <f t="shared" si="65"/>
        <v>0</v>
      </c>
      <c r="T269" s="10">
        <f t="shared" si="65"/>
        <v>0</v>
      </c>
      <c r="U269" s="10">
        <f t="shared" si="59"/>
        <v>0</v>
      </c>
      <c r="V269" s="10">
        <f t="shared" si="71"/>
        <v>0</v>
      </c>
      <c r="W269" s="10">
        <f t="shared" si="71"/>
        <v>0</v>
      </c>
      <c r="X269" s="10">
        <f t="shared" si="71"/>
        <v>0</v>
      </c>
      <c r="Y269" s="10">
        <f t="shared" si="71"/>
        <v>0</v>
      </c>
      <c r="Z269" s="10">
        <f t="shared" si="71"/>
        <v>27.998398456438366</v>
      </c>
      <c r="AA269" s="10">
        <f t="shared" si="71"/>
        <v>0</v>
      </c>
      <c r="AB269" s="10">
        <f t="shared" si="71"/>
        <v>0</v>
      </c>
      <c r="AC269" s="10">
        <f t="shared" si="71"/>
        <v>0</v>
      </c>
      <c r="AD269" s="10">
        <f t="shared" si="71"/>
        <v>0</v>
      </c>
      <c r="AG269" s="10">
        <f t="shared" si="60"/>
        <v>0</v>
      </c>
      <c r="AH269" s="10">
        <f t="shared" si="61"/>
        <v>0</v>
      </c>
      <c r="AI269" s="10">
        <f t="shared" si="62"/>
        <v>27.998398456438366</v>
      </c>
      <c r="AJ269" s="10">
        <f t="shared" si="63"/>
        <v>0</v>
      </c>
      <c r="AK269" s="10">
        <f t="shared" si="64"/>
        <v>0</v>
      </c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</row>
    <row r="270" spans="3:81" x14ac:dyDescent="0.25">
      <c r="C270" s="2">
        <f t="shared" si="69"/>
        <v>45508</v>
      </c>
      <c r="D270" s="24"/>
      <c r="H270" s="13" t="str">
        <f t="shared" si="55"/>
        <v>28.3</v>
      </c>
      <c r="J270" s="13" t="str">
        <f t="shared" si="56"/>
        <v>61.7</v>
      </c>
      <c r="M270" s="10">
        <f t="shared" si="70"/>
        <v>217</v>
      </c>
      <c r="N270" s="10">
        <f t="shared" si="67"/>
        <v>17.209611842835063</v>
      </c>
      <c r="O270" s="10">
        <f t="shared" si="57"/>
        <v>61.730695642835066</v>
      </c>
      <c r="P270" s="10">
        <f t="shared" si="68"/>
        <v>28.269304357164934</v>
      </c>
      <c r="R270" s="12">
        <f t="shared" si="58"/>
        <v>8</v>
      </c>
      <c r="S270" s="10">
        <f t="shared" si="65"/>
        <v>0</v>
      </c>
      <c r="T270" s="10">
        <f t="shared" si="65"/>
        <v>0</v>
      </c>
      <c r="U270" s="10">
        <f t="shared" si="59"/>
        <v>0</v>
      </c>
      <c r="V270" s="10">
        <f t="shared" si="71"/>
        <v>0</v>
      </c>
      <c r="W270" s="10">
        <f t="shared" si="71"/>
        <v>0</v>
      </c>
      <c r="X270" s="10">
        <f t="shared" si="71"/>
        <v>0</v>
      </c>
      <c r="Y270" s="10">
        <f t="shared" si="71"/>
        <v>0</v>
      </c>
      <c r="Z270" s="10">
        <f t="shared" si="71"/>
        <v>28.269304357164934</v>
      </c>
      <c r="AA270" s="10">
        <f t="shared" si="71"/>
        <v>0</v>
      </c>
      <c r="AB270" s="10">
        <f t="shared" si="71"/>
        <v>0</v>
      </c>
      <c r="AC270" s="10">
        <f t="shared" si="71"/>
        <v>0</v>
      </c>
      <c r="AD270" s="10">
        <f t="shared" si="71"/>
        <v>0</v>
      </c>
      <c r="AG270" s="10">
        <f t="shared" si="60"/>
        <v>0</v>
      </c>
      <c r="AH270" s="10">
        <f t="shared" si="61"/>
        <v>0</v>
      </c>
      <c r="AI270" s="10">
        <f t="shared" si="62"/>
        <v>28.269304357164934</v>
      </c>
      <c r="AJ270" s="10">
        <f t="shared" si="63"/>
        <v>0</v>
      </c>
      <c r="AK270" s="10">
        <f t="shared" si="64"/>
        <v>0</v>
      </c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</row>
    <row r="271" spans="3:81" x14ac:dyDescent="0.25">
      <c r="C271" s="2">
        <f t="shared" si="69"/>
        <v>45509</v>
      </c>
      <c r="D271" s="24"/>
      <c r="H271" s="13" t="str">
        <f t="shared" si="55"/>
        <v>28.5</v>
      </c>
      <c r="J271" s="13" t="str">
        <f t="shared" si="56"/>
        <v>61.5</v>
      </c>
      <c r="M271" s="10">
        <f t="shared" si="70"/>
        <v>218</v>
      </c>
      <c r="N271" s="10">
        <f t="shared" si="67"/>
        <v>16.933634190507227</v>
      </c>
      <c r="O271" s="10">
        <f t="shared" si="57"/>
        <v>61.454717990507227</v>
      </c>
      <c r="P271" s="10">
        <f t="shared" si="68"/>
        <v>28.545282009492773</v>
      </c>
      <c r="R271" s="12">
        <f t="shared" si="58"/>
        <v>8</v>
      </c>
      <c r="S271" s="10">
        <f t="shared" si="65"/>
        <v>0</v>
      </c>
      <c r="T271" s="10">
        <f t="shared" si="65"/>
        <v>0</v>
      </c>
      <c r="U271" s="10">
        <f t="shared" si="59"/>
        <v>0</v>
      </c>
      <c r="V271" s="10">
        <f t="shared" si="71"/>
        <v>0</v>
      </c>
      <c r="W271" s="10">
        <f t="shared" si="71"/>
        <v>0</v>
      </c>
      <c r="X271" s="10">
        <f t="shared" si="71"/>
        <v>0</v>
      </c>
      <c r="Y271" s="10">
        <f t="shared" si="71"/>
        <v>0</v>
      </c>
      <c r="Z271" s="10">
        <f t="shared" si="71"/>
        <v>28.545282009492773</v>
      </c>
      <c r="AA271" s="10">
        <f t="shared" si="71"/>
        <v>0</v>
      </c>
      <c r="AB271" s="10">
        <f t="shared" si="71"/>
        <v>0</v>
      </c>
      <c r="AC271" s="10">
        <f t="shared" si="71"/>
        <v>0</v>
      </c>
      <c r="AD271" s="10">
        <f t="shared" si="71"/>
        <v>0</v>
      </c>
      <c r="AG271" s="10">
        <f t="shared" si="60"/>
        <v>0</v>
      </c>
      <c r="AH271" s="10">
        <f t="shared" si="61"/>
        <v>0</v>
      </c>
      <c r="AI271" s="10">
        <f t="shared" si="62"/>
        <v>28.545282009492773</v>
      </c>
      <c r="AJ271" s="10">
        <f t="shared" si="63"/>
        <v>0</v>
      </c>
      <c r="AK271" s="10">
        <f t="shared" si="64"/>
        <v>0</v>
      </c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</row>
    <row r="272" spans="3:81" x14ac:dyDescent="0.25">
      <c r="C272" s="2">
        <f t="shared" si="69"/>
        <v>45510</v>
      </c>
      <c r="D272" s="24"/>
      <c r="H272" s="13" t="str">
        <f t="shared" si="55"/>
        <v>28.8</v>
      </c>
      <c r="J272" s="13" t="str">
        <f t="shared" si="56"/>
        <v>61.2</v>
      </c>
      <c r="M272" s="10">
        <f t="shared" si="70"/>
        <v>219</v>
      </c>
      <c r="N272" s="10">
        <f t="shared" si="67"/>
        <v>16.65266611845896</v>
      </c>
      <c r="O272" s="10">
        <f t="shared" si="57"/>
        <v>61.173749918458967</v>
      </c>
      <c r="P272" s="10">
        <f t="shared" si="68"/>
        <v>28.826250081541033</v>
      </c>
      <c r="R272" s="12">
        <f t="shared" si="58"/>
        <v>8</v>
      </c>
      <c r="S272" s="10">
        <f t="shared" si="65"/>
        <v>0</v>
      </c>
      <c r="T272" s="10">
        <f t="shared" si="65"/>
        <v>0</v>
      </c>
      <c r="U272" s="10">
        <f t="shared" si="59"/>
        <v>0</v>
      </c>
      <c r="V272" s="10">
        <f t="shared" si="71"/>
        <v>0</v>
      </c>
      <c r="W272" s="10">
        <f t="shared" si="71"/>
        <v>0</v>
      </c>
      <c r="X272" s="10">
        <f t="shared" si="71"/>
        <v>0</v>
      </c>
      <c r="Y272" s="10">
        <f t="shared" si="71"/>
        <v>0</v>
      </c>
      <c r="Z272" s="10">
        <f t="shared" si="71"/>
        <v>28.826250081541033</v>
      </c>
      <c r="AA272" s="10">
        <f t="shared" si="71"/>
        <v>0</v>
      </c>
      <c r="AB272" s="10">
        <f t="shared" si="71"/>
        <v>0</v>
      </c>
      <c r="AC272" s="10">
        <f t="shared" si="71"/>
        <v>0</v>
      </c>
      <c r="AD272" s="10">
        <f t="shared" si="71"/>
        <v>0</v>
      </c>
      <c r="AG272" s="10">
        <f t="shared" si="60"/>
        <v>0</v>
      </c>
      <c r="AH272" s="10">
        <f t="shared" si="61"/>
        <v>0</v>
      </c>
      <c r="AI272" s="10">
        <f t="shared" si="62"/>
        <v>28.826250081541033</v>
      </c>
      <c r="AJ272" s="10">
        <f t="shared" si="63"/>
        <v>0</v>
      </c>
      <c r="AK272" s="10">
        <f t="shared" si="64"/>
        <v>0</v>
      </c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</row>
    <row r="273" spans="3:81" x14ac:dyDescent="0.25">
      <c r="C273" s="2">
        <f t="shared" si="69"/>
        <v>45511</v>
      </c>
      <c r="D273" s="24"/>
      <c r="H273" s="13" t="str">
        <f t="shared" si="55"/>
        <v>29.1</v>
      </c>
      <c r="J273" s="13" t="str">
        <f t="shared" si="56"/>
        <v>60.9</v>
      </c>
      <c r="M273" s="10">
        <f t="shared" si="70"/>
        <v>220</v>
      </c>
      <c r="N273" s="10">
        <f t="shared" si="67"/>
        <v>16.366790429270765</v>
      </c>
      <c r="O273" s="10">
        <f t="shared" si="57"/>
        <v>60.887874229270771</v>
      </c>
      <c r="P273" s="10">
        <f t="shared" si="68"/>
        <v>29.112125770729229</v>
      </c>
      <c r="R273" s="12">
        <f t="shared" si="58"/>
        <v>8</v>
      </c>
      <c r="S273" s="10">
        <f t="shared" si="65"/>
        <v>0</v>
      </c>
      <c r="T273" s="10">
        <f t="shared" si="65"/>
        <v>0</v>
      </c>
      <c r="U273" s="10">
        <f t="shared" si="59"/>
        <v>0</v>
      </c>
      <c r="V273" s="10">
        <f t="shared" si="71"/>
        <v>0</v>
      </c>
      <c r="W273" s="10">
        <f t="shared" si="71"/>
        <v>0</v>
      </c>
      <c r="X273" s="10">
        <f t="shared" si="71"/>
        <v>0</v>
      </c>
      <c r="Y273" s="10">
        <f t="shared" si="71"/>
        <v>0</v>
      </c>
      <c r="Z273" s="10">
        <f t="shared" si="71"/>
        <v>29.112125770729229</v>
      </c>
      <c r="AA273" s="10">
        <f t="shared" si="71"/>
        <v>0</v>
      </c>
      <c r="AB273" s="10">
        <f t="shared" si="71"/>
        <v>0</v>
      </c>
      <c r="AC273" s="10">
        <f t="shared" si="71"/>
        <v>0</v>
      </c>
      <c r="AD273" s="10">
        <f t="shared" si="71"/>
        <v>0</v>
      </c>
      <c r="AG273" s="10">
        <f t="shared" si="60"/>
        <v>0</v>
      </c>
      <c r="AH273" s="10">
        <f t="shared" si="61"/>
        <v>0</v>
      </c>
      <c r="AI273" s="10">
        <f t="shared" si="62"/>
        <v>29.112125770729229</v>
      </c>
      <c r="AJ273" s="10">
        <f t="shared" si="63"/>
        <v>0</v>
      </c>
      <c r="AK273" s="10">
        <f t="shared" si="64"/>
        <v>0</v>
      </c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</row>
    <row r="274" spans="3:81" x14ac:dyDescent="0.25">
      <c r="C274" s="2">
        <f t="shared" si="69"/>
        <v>45512</v>
      </c>
      <c r="D274" s="24"/>
      <c r="H274" s="13" t="str">
        <f t="shared" si="55"/>
        <v>29.4</v>
      </c>
      <c r="J274" s="13" t="str">
        <f t="shared" si="56"/>
        <v>60.6</v>
      </c>
      <c r="M274" s="10">
        <f t="shared" si="70"/>
        <v>221</v>
      </c>
      <c r="N274" s="10">
        <f t="shared" si="67"/>
        <v>16.076091371820354</v>
      </c>
      <c r="O274" s="10">
        <f t="shared" si="57"/>
        <v>60.597175171820354</v>
      </c>
      <c r="P274" s="10">
        <f t="shared" si="68"/>
        <v>29.402824828179646</v>
      </c>
      <c r="R274" s="12">
        <f t="shared" si="58"/>
        <v>8</v>
      </c>
      <c r="S274" s="10">
        <f t="shared" si="65"/>
        <v>0</v>
      </c>
      <c r="T274" s="10">
        <f t="shared" si="65"/>
        <v>0</v>
      </c>
      <c r="U274" s="10">
        <f t="shared" si="59"/>
        <v>0</v>
      </c>
      <c r="V274" s="10">
        <f t="shared" si="71"/>
        <v>0</v>
      </c>
      <c r="W274" s="10">
        <f t="shared" si="71"/>
        <v>0</v>
      </c>
      <c r="X274" s="10">
        <f t="shared" si="71"/>
        <v>0</v>
      </c>
      <c r="Y274" s="10">
        <f t="shared" si="71"/>
        <v>0</v>
      </c>
      <c r="Z274" s="10">
        <f t="shared" si="71"/>
        <v>29.402824828179646</v>
      </c>
      <c r="AA274" s="10">
        <f t="shared" si="71"/>
        <v>0</v>
      </c>
      <c r="AB274" s="10">
        <f t="shared" si="71"/>
        <v>0</v>
      </c>
      <c r="AC274" s="10">
        <f t="shared" si="71"/>
        <v>0</v>
      </c>
      <c r="AD274" s="10">
        <f t="shared" si="71"/>
        <v>0</v>
      </c>
      <c r="AG274" s="10">
        <f t="shared" si="60"/>
        <v>0</v>
      </c>
      <c r="AH274" s="10">
        <f t="shared" si="61"/>
        <v>0</v>
      </c>
      <c r="AI274" s="10">
        <f t="shared" si="62"/>
        <v>29.402824828179646</v>
      </c>
      <c r="AJ274" s="10">
        <f t="shared" si="63"/>
        <v>0</v>
      </c>
      <c r="AK274" s="10">
        <f t="shared" si="64"/>
        <v>0</v>
      </c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</row>
    <row r="275" spans="3:81" x14ac:dyDescent="0.25">
      <c r="C275" s="2">
        <f t="shared" si="69"/>
        <v>45513</v>
      </c>
      <c r="D275" s="24"/>
      <c r="H275" s="13" t="str">
        <f t="shared" si="55"/>
        <v>29.7</v>
      </c>
      <c r="J275" s="13" t="str">
        <f t="shared" si="56"/>
        <v>60.3</v>
      </c>
      <c r="M275" s="10">
        <f t="shared" si="70"/>
        <v>222</v>
      </c>
      <c r="N275" s="10">
        <f t="shared" si="67"/>
        <v>15.780654616454292</v>
      </c>
      <c r="O275" s="10">
        <f t="shared" si="57"/>
        <v>60.301738416454292</v>
      </c>
      <c r="P275" s="10">
        <f t="shared" si="68"/>
        <v>29.698261583545708</v>
      </c>
      <c r="R275" s="12">
        <f t="shared" si="58"/>
        <v>8</v>
      </c>
      <c r="S275" s="10">
        <f t="shared" si="65"/>
        <v>0</v>
      </c>
      <c r="T275" s="10">
        <f t="shared" si="65"/>
        <v>0</v>
      </c>
      <c r="U275" s="10">
        <f t="shared" si="59"/>
        <v>0</v>
      </c>
      <c r="V275" s="10">
        <f t="shared" si="71"/>
        <v>0</v>
      </c>
      <c r="W275" s="10">
        <f t="shared" si="71"/>
        <v>0</v>
      </c>
      <c r="X275" s="10">
        <f t="shared" si="71"/>
        <v>0</v>
      </c>
      <c r="Y275" s="10">
        <f t="shared" si="71"/>
        <v>0</v>
      </c>
      <c r="Z275" s="10">
        <f t="shared" si="71"/>
        <v>29.698261583545708</v>
      </c>
      <c r="AA275" s="10">
        <f t="shared" si="71"/>
        <v>0</v>
      </c>
      <c r="AB275" s="10">
        <f t="shared" si="71"/>
        <v>0</v>
      </c>
      <c r="AC275" s="10">
        <f t="shared" si="71"/>
        <v>0</v>
      </c>
      <c r="AD275" s="10">
        <f t="shared" si="71"/>
        <v>0</v>
      </c>
      <c r="AG275" s="10">
        <f t="shared" si="60"/>
        <v>0</v>
      </c>
      <c r="AH275" s="10">
        <f t="shared" si="61"/>
        <v>0</v>
      </c>
      <c r="AI275" s="10">
        <f t="shared" si="62"/>
        <v>29.698261583545708</v>
      </c>
      <c r="AJ275" s="10">
        <f t="shared" si="63"/>
        <v>0</v>
      </c>
      <c r="AK275" s="10">
        <f t="shared" si="64"/>
        <v>0</v>
      </c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</row>
    <row r="276" spans="3:81" x14ac:dyDescent="0.25">
      <c r="C276" s="2">
        <f t="shared" si="69"/>
        <v>45514</v>
      </c>
      <c r="D276" s="24"/>
      <c r="H276" s="13" t="str">
        <f t="shared" si="55"/>
        <v>30.0</v>
      </c>
      <c r="J276" s="13" t="str">
        <f t="shared" si="56"/>
        <v>60.0</v>
      </c>
      <c r="M276" s="10">
        <f t="shared" si="70"/>
        <v>223</v>
      </c>
      <c r="N276" s="10">
        <f t="shared" si="67"/>
        <v>15.480567229740389</v>
      </c>
      <c r="O276" s="10">
        <f t="shared" si="57"/>
        <v>60.001651029740387</v>
      </c>
      <c r="P276" s="10">
        <f t="shared" si="68"/>
        <v>29.998348970259613</v>
      </c>
      <c r="R276" s="12">
        <f t="shared" si="58"/>
        <v>8</v>
      </c>
      <c r="S276" s="10">
        <f t="shared" si="65"/>
        <v>0</v>
      </c>
      <c r="T276" s="10">
        <f t="shared" si="65"/>
        <v>0</v>
      </c>
      <c r="U276" s="10">
        <f t="shared" si="59"/>
        <v>0</v>
      </c>
      <c r="V276" s="10">
        <f t="shared" si="71"/>
        <v>0</v>
      </c>
      <c r="W276" s="10">
        <f t="shared" si="71"/>
        <v>0</v>
      </c>
      <c r="X276" s="10">
        <f t="shared" si="71"/>
        <v>0</v>
      </c>
      <c r="Y276" s="10">
        <f t="shared" si="71"/>
        <v>0</v>
      </c>
      <c r="Z276" s="10">
        <f t="shared" si="71"/>
        <v>29.998348970259613</v>
      </c>
      <c r="AA276" s="10">
        <f t="shared" si="71"/>
        <v>0</v>
      </c>
      <c r="AB276" s="10">
        <f t="shared" si="71"/>
        <v>0</v>
      </c>
      <c r="AC276" s="10">
        <f t="shared" si="71"/>
        <v>0</v>
      </c>
      <c r="AD276" s="10">
        <f t="shared" si="71"/>
        <v>0</v>
      </c>
      <c r="AG276" s="10">
        <f t="shared" si="60"/>
        <v>0</v>
      </c>
      <c r="AH276" s="10">
        <f t="shared" si="61"/>
        <v>0</v>
      </c>
      <c r="AI276" s="10">
        <f t="shared" si="62"/>
        <v>29.998348970259613</v>
      </c>
      <c r="AJ276" s="10">
        <f t="shared" si="63"/>
        <v>0</v>
      </c>
      <c r="AK276" s="10">
        <f t="shared" si="64"/>
        <v>0</v>
      </c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</row>
    <row r="277" spans="3:81" x14ac:dyDescent="0.25">
      <c r="C277" s="2">
        <f t="shared" si="69"/>
        <v>45515</v>
      </c>
      <c r="D277" s="24"/>
      <c r="H277" s="13" t="str">
        <f t="shared" si="55"/>
        <v>30.3</v>
      </c>
      <c r="J277" s="13" t="str">
        <f t="shared" si="56"/>
        <v>59.7</v>
      </c>
      <c r="M277" s="10">
        <f t="shared" si="70"/>
        <v>224</v>
      </c>
      <c r="N277" s="10">
        <f t="shared" si="67"/>
        <v>15.175917648808911</v>
      </c>
      <c r="O277" s="10">
        <f t="shared" si="57"/>
        <v>59.697001448808898</v>
      </c>
      <c r="P277" s="10">
        <f t="shared" si="68"/>
        <v>30.302998551191102</v>
      </c>
      <c r="R277" s="12">
        <f t="shared" si="58"/>
        <v>8</v>
      </c>
      <c r="S277" s="10">
        <f t="shared" si="65"/>
        <v>0</v>
      </c>
      <c r="T277" s="10">
        <f t="shared" si="65"/>
        <v>0</v>
      </c>
      <c r="U277" s="10">
        <f t="shared" si="59"/>
        <v>0</v>
      </c>
      <c r="V277" s="10">
        <f t="shared" si="71"/>
        <v>0</v>
      </c>
      <c r="W277" s="10">
        <f t="shared" si="71"/>
        <v>0</v>
      </c>
      <c r="X277" s="10">
        <f t="shared" si="71"/>
        <v>0</v>
      </c>
      <c r="Y277" s="10">
        <f t="shared" si="71"/>
        <v>0</v>
      </c>
      <c r="Z277" s="10">
        <f t="shared" si="71"/>
        <v>30.302998551191102</v>
      </c>
      <c r="AA277" s="10">
        <f t="shared" si="71"/>
        <v>0</v>
      </c>
      <c r="AB277" s="10">
        <f t="shared" si="71"/>
        <v>0</v>
      </c>
      <c r="AC277" s="10">
        <f t="shared" si="71"/>
        <v>0</v>
      </c>
      <c r="AD277" s="10">
        <f t="shared" si="71"/>
        <v>0</v>
      </c>
      <c r="AG277" s="10">
        <f t="shared" si="60"/>
        <v>0</v>
      </c>
      <c r="AH277" s="10">
        <f t="shared" si="61"/>
        <v>0</v>
      </c>
      <c r="AI277" s="10">
        <f t="shared" si="62"/>
        <v>30.302998551191102</v>
      </c>
      <c r="AJ277" s="10">
        <f t="shared" si="63"/>
        <v>0</v>
      </c>
      <c r="AK277" s="10">
        <f t="shared" si="64"/>
        <v>0</v>
      </c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</row>
    <row r="278" spans="3:81" x14ac:dyDescent="0.25">
      <c r="C278" s="2">
        <f t="shared" si="69"/>
        <v>45516</v>
      </c>
      <c r="D278" s="24"/>
      <c r="H278" s="13" t="str">
        <f t="shared" si="55"/>
        <v>30.6</v>
      </c>
      <c r="J278" s="13" t="str">
        <f t="shared" si="56"/>
        <v>59.4</v>
      </c>
      <c r="M278" s="10">
        <f t="shared" si="70"/>
        <v>225</v>
      </c>
      <c r="N278" s="10">
        <f t="shared" si="67"/>
        <v>14.866795655289701</v>
      </c>
      <c r="O278" s="10">
        <f t="shared" si="57"/>
        <v>59.387879455289706</v>
      </c>
      <c r="P278" s="10">
        <f t="shared" si="68"/>
        <v>30.612120544710294</v>
      </c>
      <c r="R278" s="12">
        <f t="shared" si="58"/>
        <v>8</v>
      </c>
      <c r="S278" s="10">
        <f t="shared" si="65"/>
        <v>0</v>
      </c>
      <c r="T278" s="10">
        <f t="shared" si="65"/>
        <v>0</v>
      </c>
      <c r="U278" s="10">
        <f t="shared" si="59"/>
        <v>0</v>
      </c>
      <c r="V278" s="10">
        <f t="shared" si="71"/>
        <v>0</v>
      </c>
      <c r="W278" s="10">
        <f t="shared" si="71"/>
        <v>0</v>
      </c>
      <c r="X278" s="10">
        <f t="shared" si="71"/>
        <v>0</v>
      </c>
      <c r="Y278" s="10">
        <f t="shared" si="71"/>
        <v>0</v>
      </c>
      <c r="Z278" s="10">
        <f t="shared" si="71"/>
        <v>30.612120544710294</v>
      </c>
      <c r="AA278" s="10">
        <f t="shared" si="71"/>
        <v>0</v>
      </c>
      <c r="AB278" s="10">
        <f t="shared" si="71"/>
        <v>0</v>
      </c>
      <c r="AC278" s="10">
        <f t="shared" si="71"/>
        <v>0</v>
      </c>
      <c r="AD278" s="10">
        <f t="shared" si="71"/>
        <v>0</v>
      </c>
      <c r="AG278" s="10">
        <f t="shared" si="60"/>
        <v>0</v>
      </c>
      <c r="AH278" s="10">
        <f t="shared" si="61"/>
        <v>0</v>
      </c>
      <c r="AI278" s="10">
        <f t="shared" si="62"/>
        <v>30.612120544710294</v>
      </c>
      <c r="AJ278" s="10">
        <f t="shared" si="63"/>
        <v>0</v>
      </c>
      <c r="AK278" s="10">
        <f t="shared" si="64"/>
        <v>0</v>
      </c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</row>
    <row r="279" spans="3:81" x14ac:dyDescent="0.25">
      <c r="C279" s="2">
        <f t="shared" si="69"/>
        <v>45517</v>
      </c>
      <c r="D279" s="24"/>
      <c r="H279" s="13" t="str">
        <f t="shared" si="55"/>
        <v>30.9</v>
      </c>
      <c r="J279" s="13" t="str">
        <f t="shared" si="56"/>
        <v>59.1</v>
      </c>
      <c r="M279" s="10">
        <f t="shared" si="70"/>
        <v>226</v>
      </c>
      <c r="N279" s="10">
        <f t="shared" si="67"/>
        <v>14.553292348853059</v>
      </c>
      <c r="O279" s="10">
        <f t="shared" si="57"/>
        <v>59.074376148853069</v>
      </c>
      <c r="P279" s="10">
        <f t="shared" si="68"/>
        <v>30.925623851146931</v>
      </c>
      <c r="R279" s="12">
        <f t="shared" si="58"/>
        <v>8</v>
      </c>
      <c r="S279" s="10">
        <f t="shared" si="65"/>
        <v>0</v>
      </c>
      <c r="T279" s="10">
        <f t="shared" si="65"/>
        <v>0</v>
      </c>
      <c r="U279" s="10">
        <f t="shared" si="59"/>
        <v>0</v>
      </c>
      <c r="V279" s="10">
        <f t="shared" si="71"/>
        <v>0</v>
      </c>
      <c r="W279" s="10">
        <f t="shared" si="71"/>
        <v>0</v>
      </c>
      <c r="X279" s="10">
        <f t="shared" si="71"/>
        <v>0</v>
      </c>
      <c r="Y279" s="10">
        <f t="shared" si="71"/>
        <v>0</v>
      </c>
      <c r="Z279" s="10">
        <f t="shared" si="71"/>
        <v>30.925623851146931</v>
      </c>
      <c r="AA279" s="10">
        <f t="shared" si="71"/>
        <v>0</v>
      </c>
      <c r="AB279" s="10">
        <f t="shared" si="71"/>
        <v>0</v>
      </c>
      <c r="AC279" s="10">
        <f t="shared" si="71"/>
        <v>0</v>
      </c>
      <c r="AD279" s="10">
        <f t="shared" si="71"/>
        <v>0</v>
      </c>
      <c r="AG279" s="10">
        <f t="shared" si="60"/>
        <v>0</v>
      </c>
      <c r="AH279" s="10">
        <f t="shared" si="61"/>
        <v>0</v>
      </c>
      <c r="AI279" s="10">
        <f t="shared" si="62"/>
        <v>30.925623851146931</v>
      </c>
      <c r="AJ279" s="10">
        <f t="shared" si="63"/>
        <v>0</v>
      </c>
      <c r="AK279" s="10">
        <f t="shared" si="64"/>
        <v>0</v>
      </c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</row>
    <row r="280" spans="3:81" x14ac:dyDescent="0.25">
      <c r="C280" s="2">
        <f t="shared" si="69"/>
        <v>45518</v>
      </c>
      <c r="D280" s="24"/>
      <c r="H280" s="13" t="str">
        <f t="shared" si="55"/>
        <v>31.2</v>
      </c>
      <c r="J280" s="13" t="str">
        <f t="shared" si="56"/>
        <v>58.8</v>
      </c>
      <c r="M280" s="10">
        <f t="shared" si="70"/>
        <v>227</v>
      </c>
      <c r="N280" s="10">
        <f t="shared" si="67"/>
        <v>14.235500120362415</v>
      </c>
      <c r="O280" s="10">
        <f t="shared" si="57"/>
        <v>58.756583920362409</v>
      </c>
      <c r="P280" s="10">
        <f t="shared" si="68"/>
        <v>31.243416079637591</v>
      </c>
      <c r="R280" s="12">
        <f t="shared" si="58"/>
        <v>8</v>
      </c>
      <c r="S280" s="10">
        <f t="shared" si="65"/>
        <v>0</v>
      </c>
      <c r="T280" s="10">
        <f t="shared" si="65"/>
        <v>0</v>
      </c>
      <c r="U280" s="10">
        <f t="shared" si="59"/>
        <v>0</v>
      </c>
      <c r="V280" s="10">
        <f t="shared" si="71"/>
        <v>0</v>
      </c>
      <c r="W280" s="10">
        <f t="shared" si="71"/>
        <v>0</v>
      </c>
      <c r="X280" s="10">
        <f t="shared" si="71"/>
        <v>0</v>
      </c>
      <c r="Y280" s="10">
        <f t="shared" si="71"/>
        <v>0</v>
      </c>
      <c r="Z280" s="10">
        <f t="shared" si="71"/>
        <v>31.243416079637591</v>
      </c>
      <c r="AA280" s="10">
        <f t="shared" si="71"/>
        <v>0</v>
      </c>
      <c r="AB280" s="10">
        <f t="shared" si="71"/>
        <v>0</v>
      </c>
      <c r="AC280" s="10">
        <f t="shared" si="71"/>
        <v>0</v>
      </c>
      <c r="AD280" s="10">
        <f t="shared" si="71"/>
        <v>0</v>
      </c>
      <c r="AG280" s="10">
        <f t="shared" si="60"/>
        <v>0</v>
      </c>
      <c r="AH280" s="10">
        <f t="shared" si="61"/>
        <v>0</v>
      </c>
      <c r="AI280" s="10">
        <f t="shared" si="62"/>
        <v>31.243416079637591</v>
      </c>
      <c r="AJ280" s="10">
        <f t="shared" si="63"/>
        <v>0</v>
      </c>
      <c r="AK280" s="10">
        <f t="shared" si="64"/>
        <v>0</v>
      </c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</row>
    <row r="281" spans="3:81" x14ac:dyDescent="0.25">
      <c r="C281" s="2">
        <f t="shared" si="69"/>
        <v>45519</v>
      </c>
      <c r="D281" s="24"/>
      <c r="H281" s="13" t="str">
        <f t="shared" si="55"/>
        <v>31.6</v>
      </c>
      <c r="J281" s="13" t="str">
        <f t="shared" si="56"/>
        <v>58.4</v>
      </c>
      <c r="M281" s="10">
        <f t="shared" si="70"/>
        <v>228</v>
      </c>
      <c r="N281" s="10">
        <f t="shared" si="67"/>
        <v>13.913512624646089</v>
      </c>
      <c r="O281" s="10">
        <f t="shared" si="57"/>
        <v>58.434596424646095</v>
      </c>
      <c r="P281" s="10">
        <f t="shared" si="68"/>
        <v>31.565403575353905</v>
      </c>
      <c r="R281" s="12">
        <f t="shared" si="58"/>
        <v>8</v>
      </c>
      <c r="S281" s="10">
        <f t="shared" si="65"/>
        <v>0</v>
      </c>
      <c r="T281" s="10">
        <f t="shared" si="65"/>
        <v>0</v>
      </c>
      <c r="U281" s="10">
        <f t="shared" si="59"/>
        <v>0</v>
      </c>
      <c r="V281" s="10">
        <f t="shared" si="71"/>
        <v>0</v>
      </c>
      <c r="W281" s="10">
        <f t="shared" si="71"/>
        <v>0</v>
      </c>
      <c r="X281" s="10">
        <f t="shared" si="71"/>
        <v>0</v>
      </c>
      <c r="Y281" s="10">
        <f t="shared" si="71"/>
        <v>0</v>
      </c>
      <c r="Z281" s="10">
        <f t="shared" si="71"/>
        <v>31.565403575353905</v>
      </c>
      <c r="AA281" s="10">
        <f t="shared" si="71"/>
        <v>0</v>
      </c>
      <c r="AB281" s="10">
        <f t="shared" si="71"/>
        <v>0</v>
      </c>
      <c r="AC281" s="10">
        <f t="shared" si="71"/>
        <v>0</v>
      </c>
      <c r="AD281" s="10">
        <f t="shared" si="71"/>
        <v>0</v>
      </c>
      <c r="AG281" s="10">
        <f t="shared" si="60"/>
        <v>0</v>
      </c>
      <c r="AH281" s="10">
        <f t="shared" si="61"/>
        <v>0</v>
      </c>
      <c r="AI281" s="10">
        <f t="shared" si="62"/>
        <v>31.565403575353905</v>
      </c>
      <c r="AJ281" s="10">
        <f t="shared" si="63"/>
        <v>0</v>
      </c>
      <c r="AK281" s="10">
        <f t="shared" si="64"/>
        <v>0</v>
      </c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</row>
    <row r="282" spans="3:81" x14ac:dyDescent="0.25">
      <c r="C282" s="2">
        <f t="shared" si="69"/>
        <v>45520</v>
      </c>
      <c r="D282" s="24"/>
      <c r="H282" s="13" t="str">
        <f t="shared" si="55"/>
        <v>31.9</v>
      </c>
      <c r="J282" s="13" t="str">
        <f t="shared" si="56"/>
        <v>58.1</v>
      </c>
      <c r="M282" s="10">
        <f t="shared" si="70"/>
        <v>229</v>
      </c>
      <c r="N282" s="10">
        <f t="shared" si="67"/>
        <v>13.587424752897013</v>
      </c>
      <c r="O282" s="10">
        <f t="shared" si="57"/>
        <v>58.108508552897007</v>
      </c>
      <c r="P282" s="10">
        <f t="shared" si="68"/>
        <v>31.891491447102993</v>
      </c>
      <c r="R282" s="12">
        <f t="shared" si="58"/>
        <v>8</v>
      </c>
      <c r="S282" s="10">
        <f t="shared" si="65"/>
        <v>0</v>
      </c>
      <c r="T282" s="10">
        <f t="shared" si="65"/>
        <v>0</v>
      </c>
      <c r="U282" s="10">
        <f t="shared" si="59"/>
        <v>0</v>
      </c>
      <c r="V282" s="10">
        <f t="shared" si="71"/>
        <v>0</v>
      </c>
      <c r="W282" s="10">
        <f t="shared" si="71"/>
        <v>0</v>
      </c>
      <c r="X282" s="10">
        <f t="shared" si="71"/>
        <v>0</v>
      </c>
      <c r="Y282" s="10">
        <f t="shared" si="71"/>
        <v>0</v>
      </c>
      <c r="Z282" s="10">
        <f t="shared" si="71"/>
        <v>31.891491447102993</v>
      </c>
      <c r="AA282" s="10">
        <f t="shared" si="71"/>
        <v>0</v>
      </c>
      <c r="AB282" s="10">
        <f t="shared" si="71"/>
        <v>0</v>
      </c>
      <c r="AC282" s="10">
        <f t="shared" si="71"/>
        <v>0</v>
      </c>
      <c r="AD282" s="10">
        <f t="shared" si="71"/>
        <v>0</v>
      </c>
      <c r="AG282" s="10">
        <f t="shared" si="60"/>
        <v>0</v>
      </c>
      <c r="AH282" s="10">
        <f t="shared" si="61"/>
        <v>0</v>
      </c>
      <c r="AI282" s="10">
        <f t="shared" si="62"/>
        <v>31.891491447102993</v>
      </c>
      <c r="AJ282" s="10">
        <f t="shared" si="63"/>
        <v>0</v>
      </c>
      <c r="AK282" s="10">
        <f t="shared" si="64"/>
        <v>0</v>
      </c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</row>
    <row r="283" spans="3:81" x14ac:dyDescent="0.25">
      <c r="C283" s="2">
        <f t="shared" si="69"/>
        <v>45521</v>
      </c>
      <c r="D283" s="24"/>
      <c r="H283" s="13" t="str">
        <f t="shared" si="55"/>
        <v>32.2</v>
      </c>
      <c r="J283" s="13" t="str">
        <f t="shared" si="56"/>
        <v>57.8</v>
      </c>
      <c r="M283" s="10">
        <f t="shared" si="70"/>
        <v>230</v>
      </c>
      <c r="N283" s="10">
        <f t="shared" si="67"/>
        <v>13.257332604707726</v>
      </c>
      <c r="O283" s="10">
        <f t="shared" si="57"/>
        <v>57.778416404707727</v>
      </c>
      <c r="P283" s="10">
        <f t="shared" si="68"/>
        <v>32.221583595292273</v>
      </c>
      <c r="R283" s="12">
        <f t="shared" si="58"/>
        <v>8</v>
      </c>
      <c r="S283" s="10">
        <f t="shared" si="65"/>
        <v>0</v>
      </c>
      <c r="T283" s="10">
        <f t="shared" si="65"/>
        <v>0</v>
      </c>
      <c r="U283" s="10">
        <f t="shared" si="59"/>
        <v>0</v>
      </c>
      <c r="V283" s="10">
        <f t="shared" si="71"/>
        <v>0</v>
      </c>
      <c r="W283" s="10">
        <f t="shared" si="71"/>
        <v>0</v>
      </c>
      <c r="X283" s="10">
        <f t="shared" si="71"/>
        <v>0</v>
      </c>
      <c r="Y283" s="10">
        <f t="shared" si="71"/>
        <v>0</v>
      </c>
      <c r="Z283" s="10">
        <f t="shared" si="71"/>
        <v>32.221583595292273</v>
      </c>
      <c r="AA283" s="10">
        <f t="shared" si="71"/>
        <v>0</v>
      </c>
      <c r="AB283" s="10">
        <f t="shared" si="71"/>
        <v>0</v>
      </c>
      <c r="AC283" s="10">
        <f t="shared" si="71"/>
        <v>0</v>
      </c>
      <c r="AD283" s="10">
        <f t="shared" si="71"/>
        <v>0</v>
      </c>
      <c r="AG283" s="10">
        <f t="shared" si="60"/>
        <v>0</v>
      </c>
      <c r="AH283" s="10">
        <f t="shared" si="61"/>
        <v>0</v>
      </c>
      <c r="AI283" s="10">
        <f t="shared" si="62"/>
        <v>32.221583595292273</v>
      </c>
      <c r="AJ283" s="10">
        <f t="shared" si="63"/>
        <v>0</v>
      </c>
      <c r="AK283" s="10">
        <f t="shared" si="64"/>
        <v>0</v>
      </c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</row>
    <row r="284" spans="3:81" x14ac:dyDescent="0.25">
      <c r="C284" s="2">
        <f t="shared" si="69"/>
        <v>45522</v>
      </c>
      <c r="D284" s="24"/>
      <c r="H284" s="13" t="str">
        <f t="shared" si="55"/>
        <v>32.6</v>
      </c>
      <c r="J284" s="13" t="str">
        <f t="shared" si="56"/>
        <v>57.4</v>
      </c>
      <c r="M284" s="10">
        <f t="shared" si="70"/>
        <v>231</v>
      </c>
      <c r="N284" s="10">
        <f t="shared" si="67"/>
        <v>12.923333459749371</v>
      </c>
      <c r="O284" s="10">
        <f t="shared" si="57"/>
        <v>57.444417259749372</v>
      </c>
      <c r="P284" s="10">
        <f t="shared" si="68"/>
        <v>32.555582740250628</v>
      </c>
      <c r="R284" s="12">
        <f t="shared" si="58"/>
        <v>8</v>
      </c>
      <c r="S284" s="10">
        <f t="shared" si="65"/>
        <v>0</v>
      </c>
      <c r="T284" s="10">
        <f t="shared" si="65"/>
        <v>0</v>
      </c>
      <c r="U284" s="10">
        <f t="shared" si="59"/>
        <v>0</v>
      </c>
      <c r="V284" s="10">
        <f t="shared" si="71"/>
        <v>0</v>
      </c>
      <c r="W284" s="10">
        <f t="shared" si="71"/>
        <v>0</v>
      </c>
      <c r="X284" s="10">
        <f t="shared" si="71"/>
        <v>0</v>
      </c>
      <c r="Y284" s="10">
        <f t="shared" si="71"/>
        <v>0</v>
      </c>
      <c r="Z284" s="10">
        <f t="shared" si="71"/>
        <v>32.555582740250628</v>
      </c>
      <c r="AA284" s="10">
        <f t="shared" si="71"/>
        <v>0</v>
      </c>
      <c r="AB284" s="10">
        <f t="shared" si="71"/>
        <v>0</v>
      </c>
      <c r="AC284" s="10">
        <f t="shared" si="71"/>
        <v>0</v>
      </c>
      <c r="AD284" s="10">
        <f t="shared" si="71"/>
        <v>0</v>
      </c>
      <c r="AG284" s="10">
        <f t="shared" si="60"/>
        <v>0</v>
      </c>
      <c r="AH284" s="10">
        <f t="shared" si="61"/>
        <v>0</v>
      </c>
      <c r="AI284" s="10">
        <f t="shared" si="62"/>
        <v>32.555582740250628</v>
      </c>
      <c r="AJ284" s="10">
        <f t="shared" si="63"/>
        <v>0</v>
      </c>
      <c r="AK284" s="10">
        <f t="shared" si="64"/>
        <v>0</v>
      </c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</row>
    <row r="285" spans="3:81" x14ac:dyDescent="0.25">
      <c r="C285" s="2">
        <f t="shared" si="69"/>
        <v>45523</v>
      </c>
      <c r="D285" s="24"/>
      <c r="H285" s="13" t="str">
        <f t="shared" si="55"/>
        <v>32.9</v>
      </c>
      <c r="J285" s="13" t="str">
        <f t="shared" si="56"/>
        <v>57.1</v>
      </c>
      <c r="M285" s="10">
        <f t="shared" si="70"/>
        <v>232</v>
      </c>
      <c r="N285" s="10">
        <f t="shared" si="67"/>
        <v>12.585525749103041</v>
      </c>
      <c r="O285" s="10">
        <f t="shared" si="57"/>
        <v>57.106609549103041</v>
      </c>
      <c r="P285" s="10">
        <f t="shared" si="68"/>
        <v>32.893390450896959</v>
      </c>
      <c r="R285" s="12">
        <f t="shared" si="58"/>
        <v>8</v>
      </c>
      <c r="S285" s="10">
        <f t="shared" si="65"/>
        <v>0</v>
      </c>
      <c r="T285" s="10">
        <f t="shared" si="65"/>
        <v>0</v>
      </c>
      <c r="U285" s="10">
        <f t="shared" si="59"/>
        <v>0</v>
      </c>
      <c r="V285" s="10">
        <f t="shared" si="71"/>
        <v>0</v>
      </c>
      <c r="W285" s="10">
        <f t="shared" si="71"/>
        <v>0</v>
      </c>
      <c r="X285" s="10">
        <f t="shared" si="71"/>
        <v>0</v>
      </c>
      <c r="Y285" s="10">
        <f t="shared" si="71"/>
        <v>0</v>
      </c>
      <c r="Z285" s="10">
        <f t="shared" si="71"/>
        <v>32.893390450896959</v>
      </c>
      <c r="AA285" s="10">
        <f t="shared" si="71"/>
        <v>0</v>
      </c>
      <c r="AB285" s="10">
        <f t="shared" si="71"/>
        <v>0</v>
      </c>
      <c r="AC285" s="10">
        <f t="shared" si="71"/>
        <v>0</v>
      </c>
      <c r="AD285" s="10">
        <f t="shared" si="71"/>
        <v>0</v>
      </c>
      <c r="AG285" s="10">
        <f t="shared" si="60"/>
        <v>0</v>
      </c>
      <c r="AH285" s="10">
        <f t="shared" si="61"/>
        <v>0</v>
      </c>
      <c r="AI285" s="10">
        <f t="shared" si="62"/>
        <v>32.893390450896959</v>
      </c>
      <c r="AJ285" s="10">
        <f t="shared" si="63"/>
        <v>0</v>
      </c>
      <c r="AK285" s="10">
        <f t="shared" si="64"/>
        <v>0</v>
      </c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</row>
    <row r="286" spans="3:81" x14ac:dyDescent="0.25">
      <c r="C286" s="2">
        <f t="shared" si="69"/>
        <v>45524</v>
      </c>
      <c r="D286" s="24"/>
      <c r="H286" s="13" t="str">
        <f t="shared" si="55"/>
        <v>33.2</v>
      </c>
      <c r="J286" s="13" t="str">
        <f t="shared" si="56"/>
        <v>56.8</v>
      </c>
      <c r="M286" s="10">
        <f t="shared" si="70"/>
        <v>233</v>
      </c>
      <c r="N286" s="10">
        <f t="shared" si="67"/>
        <v>12.244009026251547</v>
      </c>
      <c r="O286" s="10">
        <f t="shared" si="57"/>
        <v>56.765092826251554</v>
      </c>
      <c r="P286" s="10">
        <f t="shared" si="68"/>
        <v>33.234907173748446</v>
      </c>
      <c r="R286" s="12">
        <f t="shared" si="58"/>
        <v>8</v>
      </c>
      <c r="S286" s="10">
        <f t="shared" si="65"/>
        <v>0</v>
      </c>
      <c r="T286" s="10">
        <f t="shared" si="65"/>
        <v>0</v>
      </c>
      <c r="U286" s="10">
        <f t="shared" si="59"/>
        <v>0</v>
      </c>
      <c r="V286" s="10">
        <f t="shared" si="71"/>
        <v>0</v>
      </c>
      <c r="W286" s="10">
        <f t="shared" si="71"/>
        <v>0</v>
      </c>
      <c r="X286" s="10">
        <f t="shared" si="71"/>
        <v>0</v>
      </c>
      <c r="Y286" s="10">
        <f t="shared" si="71"/>
        <v>0</v>
      </c>
      <c r="Z286" s="10">
        <f t="shared" si="71"/>
        <v>33.234907173748446</v>
      </c>
      <c r="AA286" s="10">
        <f t="shared" si="71"/>
        <v>0</v>
      </c>
      <c r="AB286" s="10">
        <f t="shared" si="71"/>
        <v>0</v>
      </c>
      <c r="AC286" s="10">
        <f t="shared" si="71"/>
        <v>0</v>
      </c>
      <c r="AD286" s="10">
        <f t="shared" si="71"/>
        <v>0</v>
      </c>
      <c r="AG286" s="10">
        <f t="shared" si="60"/>
        <v>0</v>
      </c>
      <c r="AH286" s="10">
        <f t="shared" si="61"/>
        <v>0</v>
      </c>
      <c r="AI286" s="10">
        <f t="shared" si="62"/>
        <v>33.234907173748446</v>
      </c>
      <c r="AJ286" s="10">
        <f t="shared" si="63"/>
        <v>0</v>
      </c>
      <c r="AK286" s="10">
        <f t="shared" si="64"/>
        <v>0</v>
      </c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</row>
    <row r="287" spans="3:81" x14ac:dyDescent="0.25">
      <c r="C287" s="2">
        <f t="shared" si="69"/>
        <v>45525</v>
      </c>
      <c r="D287" s="24"/>
      <c r="H287" s="13" t="str">
        <f t="shared" si="55"/>
        <v>33.6</v>
      </c>
      <c r="J287" s="13" t="str">
        <f t="shared" si="56"/>
        <v>56.4</v>
      </c>
      <c r="M287" s="10">
        <f t="shared" si="70"/>
        <v>234</v>
      </c>
      <c r="N287" s="10">
        <f t="shared" si="67"/>
        <v>11.898883937740674</v>
      </c>
      <c r="O287" s="10">
        <f t="shared" si="57"/>
        <v>56.419967737740677</v>
      </c>
      <c r="P287" s="10">
        <f t="shared" si="68"/>
        <v>33.580032262259323</v>
      </c>
      <c r="R287" s="12">
        <f t="shared" si="58"/>
        <v>8</v>
      </c>
      <c r="S287" s="10">
        <f t="shared" si="65"/>
        <v>0</v>
      </c>
      <c r="T287" s="10">
        <f t="shared" si="65"/>
        <v>0</v>
      </c>
      <c r="U287" s="10">
        <f t="shared" si="59"/>
        <v>0</v>
      </c>
      <c r="V287" s="10">
        <f t="shared" si="71"/>
        <v>0</v>
      </c>
      <c r="W287" s="10">
        <f t="shared" si="71"/>
        <v>0</v>
      </c>
      <c r="X287" s="10">
        <f t="shared" si="71"/>
        <v>0</v>
      </c>
      <c r="Y287" s="10">
        <f t="shared" si="71"/>
        <v>0</v>
      </c>
      <c r="Z287" s="10">
        <f t="shared" si="71"/>
        <v>33.580032262259323</v>
      </c>
      <c r="AA287" s="10">
        <f t="shared" si="71"/>
        <v>0</v>
      </c>
      <c r="AB287" s="10">
        <f t="shared" si="71"/>
        <v>0</v>
      </c>
      <c r="AC287" s="10">
        <f t="shared" si="71"/>
        <v>0</v>
      </c>
      <c r="AD287" s="10">
        <f t="shared" si="71"/>
        <v>0</v>
      </c>
      <c r="AG287" s="10">
        <f t="shared" si="60"/>
        <v>0</v>
      </c>
      <c r="AH287" s="10">
        <f t="shared" si="61"/>
        <v>0</v>
      </c>
      <c r="AI287" s="10">
        <f t="shared" si="62"/>
        <v>33.580032262259323</v>
      </c>
      <c r="AJ287" s="10">
        <f t="shared" si="63"/>
        <v>0</v>
      </c>
      <c r="AK287" s="10">
        <f t="shared" si="64"/>
        <v>0</v>
      </c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</row>
    <row r="288" spans="3:81" x14ac:dyDescent="0.25">
      <c r="C288" s="2">
        <f t="shared" si="69"/>
        <v>45526</v>
      </c>
      <c r="D288" s="24"/>
      <c r="H288" s="13" t="str">
        <f t="shared" si="55"/>
        <v>33.9</v>
      </c>
      <c r="J288" s="13" t="str">
        <f t="shared" si="56"/>
        <v>56.1</v>
      </c>
      <c r="M288" s="10">
        <f t="shared" si="70"/>
        <v>235</v>
      </c>
      <c r="N288" s="10">
        <f t="shared" si="67"/>
        <v>11.55025219351813</v>
      </c>
      <c r="O288" s="10">
        <f t="shared" si="57"/>
        <v>56.071335993518133</v>
      </c>
      <c r="P288" s="10">
        <f t="shared" si="68"/>
        <v>33.928664006481867</v>
      </c>
      <c r="R288" s="12">
        <f t="shared" si="58"/>
        <v>8</v>
      </c>
      <c r="S288" s="10">
        <f t="shared" si="65"/>
        <v>0</v>
      </c>
      <c r="T288" s="10">
        <f t="shared" si="65"/>
        <v>0</v>
      </c>
      <c r="U288" s="10">
        <f t="shared" si="59"/>
        <v>0</v>
      </c>
      <c r="V288" s="10">
        <f t="shared" si="71"/>
        <v>0</v>
      </c>
      <c r="W288" s="10">
        <f t="shared" si="71"/>
        <v>0</v>
      </c>
      <c r="X288" s="10">
        <f t="shared" si="71"/>
        <v>0</v>
      </c>
      <c r="Y288" s="10">
        <f t="shared" si="71"/>
        <v>0</v>
      </c>
      <c r="Z288" s="10">
        <f t="shared" si="71"/>
        <v>33.928664006481867</v>
      </c>
      <c r="AA288" s="10">
        <f t="shared" si="71"/>
        <v>0</v>
      </c>
      <c r="AB288" s="10">
        <f t="shared" si="71"/>
        <v>0</v>
      </c>
      <c r="AC288" s="10">
        <f t="shared" si="71"/>
        <v>0</v>
      </c>
      <c r="AD288" s="10">
        <f t="shared" si="71"/>
        <v>0</v>
      </c>
      <c r="AG288" s="10">
        <f t="shared" si="60"/>
        <v>0</v>
      </c>
      <c r="AH288" s="10">
        <f t="shared" si="61"/>
        <v>0</v>
      </c>
      <c r="AI288" s="10">
        <f t="shared" si="62"/>
        <v>33.928664006481867</v>
      </c>
      <c r="AJ288" s="10">
        <f t="shared" si="63"/>
        <v>0</v>
      </c>
      <c r="AK288" s="10">
        <f t="shared" si="64"/>
        <v>0</v>
      </c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</row>
    <row r="289" spans="3:81" x14ac:dyDescent="0.25">
      <c r="C289" s="2">
        <f t="shared" si="69"/>
        <v>45527</v>
      </c>
      <c r="D289" s="24"/>
      <c r="H289" s="13" t="str">
        <f t="shared" si="55"/>
        <v>34.3</v>
      </c>
      <c r="J289" s="13" t="str">
        <f t="shared" si="56"/>
        <v>55.7</v>
      </c>
      <c r="M289" s="10">
        <f t="shared" si="70"/>
        <v>236</v>
      </c>
      <c r="N289" s="10">
        <f t="shared" si="67"/>
        <v>11.198216536959102</v>
      </c>
      <c r="O289" s="10">
        <f t="shared" si="57"/>
        <v>55.719300336959108</v>
      </c>
      <c r="P289" s="10">
        <f t="shared" si="68"/>
        <v>34.280699663040892</v>
      </c>
      <c r="R289" s="12">
        <f t="shared" si="58"/>
        <v>8</v>
      </c>
      <c r="S289" s="10">
        <f t="shared" si="65"/>
        <v>0</v>
      </c>
      <c r="T289" s="10">
        <f t="shared" si="65"/>
        <v>0</v>
      </c>
      <c r="U289" s="10">
        <f t="shared" si="59"/>
        <v>0</v>
      </c>
      <c r="V289" s="10">
        <f t="shared" si="71"/>
        <v>0</v>
      </c>
      <c r="W289" s="10">
        <f t="shared" si="71"/>
        <v>0</v>
      </c>
      <c r="X289" s="10">
        <f t="shared" si="71"/>
        <v>0</v>
      </c>
      <c r="Y289" s="10">
        <f t="shared" si="71"/>
        <v>0</v>
      </c>
      <c r="Z289" s="10">
        <f t="shared" si="71"/>
        <v>34.280699663040892</v>
      </c>
      <c r="AA289" s="10">
        <f t="shared" si="71"/>
        <v>0</v>
      </c>
      <c r="AB289" s="10">
        <f t="shared" si="71"/>
        <v>0</v>
      </c>
      <c r="AC289" s="10">
        <f t="shared" si="71"/>
        <v>0</v>
      </c>
      <c r="AD289" s="10">
        <f t="shared" si="71"/>
        <v>0</v>
      </c>
      <c r="AG289" s="10">
        <f t="shared" si="60"/>
        <v>0</v>
      </c>
      <c r="AH289" s="10">
        <f t="shared" si="61"/>
        <v>0</v>
      </c>
      <c r="AI289" s="10">
        <f t="shared" si="62"/>
        <v>34.280699663040892</v>
      </c>
      <c r="AJ289" s="10">
        <f t="shared" si="63"/>
        <v>0</v>
      </c>
      <c r="AK289" s="10">
        <f t="shared" si="64"/>
        <v>0</v>
      </c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</row>
    <row r="290" spans="3:81" x14ac:dyDescent="0.25">
      <c r="C290" s="2">
        <f t="shared" si="69"/>
        <v>45528</v>
      </c>
      <c r="D290" s="24"/>
      <c r="H290" s="13" t="str">
        <f t="shared" si="55"/>
        <v>34.6</v>
      </c>
      <c r="J290" s="13" t="str">
        <f t="shared" si="56"/>
        <v>55.4</v>
      </c>
      <c r="M290" s="10">
        <f t="shared" si="70"/>
        <v>237</v>
      </c>
      <c r="N290" s="10">
        <f t="shared" si="67"/>
        <v>10.842880714587411</v>
      </c>
      <c r="O290" s="10">
        <f t="shared" si="57"/>
        <v>55.363964514587408</v>
      </c>
      <c r="P290" s="10">
        <f t="shared" si="68"/>
        <v>34.636035485412592</v>
      </c>
      <c r="R290" s="12">
        <f t="shared" si="58"/>
        <v>8</v>
      </c>
      <c r="S290" s="10">
        <f t="shared" si="65"/>
        <v>0</v>
      </c>
      <c r="T290" s="10">
        <f t="shared" si="65"/>
        <v>0</v>
      </c>
      <c r="U290" s="10">
        <f t="shared" si="59"/>
        <v>0</v>
      </c>
      <c r="V290" s="10">
        <f t="shared" si="71"/>
        <v>0</v>
      </c>
      <c r="W290" s="10">
        <f t="shared" si="71"/>
        <v>0</v>
      </c>
      <c r="X290" s="10">
        <f t="shared" si="71"/>
        <v>0</v>
      </c>
      <c r="Y290" s="10">
        <f t="shared" si="71"/>
        <v>0</v>
      </c>
      <c r="Z290" s="10">
        <f t="shared" si="71"/>
        <v>34.636035485412592</v>
      </c>
      <c r="AA290" s="10">
        <f t="shared" si="71"/>
        <v>0</v>
      </c>
      <c r="AB290" s="10">
        <f t="shared" si="71"/>
        <v>0</v>
      </c>
      <c r="AC290" s="10">
        <f t="shared" si="71"/>
        <v>0</v>
      </c>
      <c r="AD290" s="10">
        <f t="shared" si="71"/>
        <v>0</v>
      </c>
      <c r="AG290" s="10">
        <f t="shared" si="60"/>
        <v>0</v>
      </c>
      <c r="AH290" s="10">
        <f t="shared" si="61"/>
        <v>0</v>
      </c>
      <c r="AI290" s="10">
        <f t="shared" si="62"/>
        <v>34.636035485412592</v>
      </c>
      <c r="AJ290" s="10">
        <f t="shared" si="63"/>
        <v>0</v>
      </c>
      <c r="AK290" s="10">
        <f t="shared" si="64"/>
        <v>0</v>
      </c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</row>
    <row r="291" spans="3:81" x14ac:dyDescent="0.25">
      <c r="C291" s="2">
        <f t="shared" si="69"/>
        <v>45529</v>
      </c>
      <c r="D291" s="24"/>
      <c r="H291" s="13" t="str">
        <f t="shared" si="55"/>
        <v>35.0</v>
      </c>
      <c r="J291" s="13" t="str">
        <f t="shared" si="56"/>
        <v>55.0</v>
      </c>
      <c r="M291" s="10">
        <f t="shared" si="70"/>
        <v>238</v>
      </c>
      <c r="N291" s="10">
        <f t="shared" si="67"/>
        <v>10.48434944550092</v>
      </c>
      <c r="O291" s="10">
        <f t="shared" si="57"/>
        <v>55.005433245500917</v>
      </c>
      <c r="P291" s="10">
        <f t="shared" si="68"/>
        <v>34.994566754499083</v>
      </c>
      <c r="R291" s="12">
        <f t="shared" si="58"/>
        <v>8</v>
      </c>
      <c r="S291" s="10">
        <f t="shared" si="65"/>
        <v>0</v>
      </c>
      <c r="T291" s="10">
        <f t="shared" si="65"/>
        <v>0</v>
      </c>
      <c r="U291" s="10">
        <f t="shared" si="59"/>
        <v>0</v>
      </c>
      <c r="V291" s="10">
        <f t="shared" si="71"/>
        <v>0</v>
      </c>
      <c r="W291" s="10">
        <f t="shared" si="71"/>
        <v>0</v>
      </c>
      <c r="X291" s="10">
        <f t="shared" si="71"/>
        <v>0</v>
      </c>
      <c r="Y291" s="10">
        <f t="shared" si="71"/>
        <v>0</v>
      </c>
      <c r="Z291" s="10">
        <f t="shared" si="71"/>
        <v>34.994566754499083</v>
      </c>
      <c r="AA291" s="10">
        <f t="shared" si="71"/>
        <v>0</v>
      </c>
      <c r="AB291" s="10">
        <f t="shared" si="71"/>
        <v>0</v>
      </c>
      <c r="AC291" s="10">
        <f t="shared" si="71"/>
        <v>0</v>
      </c>
      <c r="AD291" s="10">
        <f t="shared" si="71"/>
        <v>0</v>
      </c>
      <c r="AG291" s="10">
        <f t="shared" si="60"/>
        <v>0</v>
      </c>
      <c r="AH291" s="10">
        <f t="shared" si="61"/>
        <v>0</v>
      </c>
      <c r="AI291" s="10">
        <f t="shared" si="62"/>
        <v>34.994566754499083</v>
      </c>
      <c r="AJ291" s="10">
        <f t="shared" si="63"/>
        <v>0</v>
      </c>
      <c r="AK291" s="10">
        <f t="shared" si="64"/>
        <v>0</v>
      </c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</row>
    <row r="292" spans="3:81" x14ac:dyDescent="0.25">
      <c r="C292" s="2">
        <f t="shared" si="69"/>
        <v>45530</v>
      </c>
      <c r="D292" s="24"/>
      <c r="H292" s="13" t="str">
        <f t="shared" si="55"/>
        <v>35.4</v>
      </c>
      <c r="J292" s="13" t="str">
        <f t="shared" si="56"/>
        <v>54.6</v>
      </c>
      <c r="M292" s="10">
        <f t="shared" si="70"/>
        <v>239</v>
      </c>
      <c r="N292" s="10">
        <f t="shared" si="67"/>
        <v>10.12272839051024</v>
      </c>
      <c r="O292" s="10">
        <f t="shared" si="57"/>
        <v>54.643812190510239</v>
      </c>
      <c r="P292" s="10">
        <f t="shared" si="68"/>
        <v>35.356187809489761</v>
      </c>
      <c r="R292" s="12">
        <f t="shared" si="58"/>
        <v>8</v>
      </c>
      <c r="S292" s="10">
        <f t="shared" si="65"/>
        <v>0</v>
      </c>
      <c r="T292" s="10">
        <f t="shared" si="65"/>
        <v>0</v>
      </c>
      <c r="U292" s="10">
        <f t="shared" si="59"/>
        <v>0</v>
      </c>
      <c r="V292" s="10">
        <f t="shared" si="71"/>
        <v>0</v>
      </c>
      <c r="W292" s="10">
        <f t="shared" si="71"/>
        <v>0</v>
      </c>
      <c r="X292" s="10">
        <f t="shared" si="71"/>
        <v>0</v>
      </c>
      <c r="Y292" s="10">
        <f t="shared" si="71"/>
        <v>0</v>
      </c>
      <c r="Z292" s="10">
        <f t="shared" si="71"/>
        <v>35.356187809489761</v>
      </c>
      <c r="AA292" s="10">
        <f t="shared" si="71"/>
        <v>0</v>
      </c>
      <c r="AB292" s="10">
        <f t="shared" si="71"/>
        <v>0</v>
      </c>
      <c r="AC292" s="10">
        <f t="shared" si="71"/>
        <v>0</v>
      </c>
      <c r="AD292" s="10">
        <f t="shared" si="71"/>
        <v>0</v>
      </c>
      <c r="AG292" s="10">
        <f t="shared" si="60"/>
        <v>0</v>
      </c>
      <c r="AH292" s="10">
        <f t="shared" si="61"/>
        <v>0</v>
      </c>
      <c r="AI292" s="10">
        <f t="shared" si="62"/>
        <v>35.356187809489761</v>
      </c>
      <c r="AJ292" s="10">
        <f t="shared" si="63"/>
        <v>0</v>
      </c>
      <c r="AK292" s="10">
        <f t="shared" si="64"/>
        <v>0</v>
      </c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</row>
    <row r="293" spans="3:81" x14ac:dyDescent="0.25">
      <c r="C293" s="2">
        <f t="shared" si="69"/>
        <v>45531</v>
      </c>
      <c r="D293" s="24"/>
      <c r="H293" s="13" t="str">
        <f t="shared" si="55"/>
        <v>35.7</v>
      </c>
      <c r="J293" s="13" t="str">
        <f t="shared" si="56"/>
        <v>54.3</v>
      </c>
      <c r="M293" s="10">
        <f t="shared" si="70"/>
        <v>240</v>
      </c>
      <c r="N293" s="10">
        <f t="shared" si="67"/>
        <v>9.758124121000062</v>
      </c>
      <c r="O293" s="10">
        <f t="shared" si="57"/>
        <v>54.279207921000058</v>
      </c>
      <c r="P293" s="10">
        <f t="shared" si="68"/>
        <v>35.720792078999942</v>
      </c>
      <c r="R293" s="12">
        <f t="shared" si="58"/>
        <v>8</v>
      </c>
      <c r="S293" s="10">
        <f t="shared" si="65"/>
        <v>0</v>
      </c>
      <c r="T293" s="10">
        <f t="shared" si="65"/>
        <v>0</v>
      </c>
      <c r="U293" s="10">
        <f t="shared" si="59"/>
        <v>0</v>
      </c>
      <c r="V293" s="10">
        <f t="shared" si="71"/>
        <v>0</v>
      </c>
      <c r="W293" s="10">
        <f t="shared" si="71"/>
        <v>0</v>
      </c>
      <c r="X293" s="10">
        <f t="shared" si="71"/>
        <v>0</v>
      </c>
      <c r="Y293" s="10">
        <f t="shared" si="71"/>
        <v>0</v>
      </c>
      <c r="Z293" s="10">
        <f t="shared" si="71"/>
        <v>35.720792078999942</v>
      </c>
      <c r="AA293" s="10">
        <f t="shared" si="71"/>
        <v>0</v>
      </c>
      <c r="AB293" s="10">
        <f t="shared" si="71"/>
        <v>0</v>
      </c>
      <c r="AC293" s="10">
        <f t="shared" si="71"/>
        <v>0</v>
      </c>
      <c r="AD293" s="10">
        <f t="shared" si="71"/>
        <v>0</v>
      </c>
      <c r="AG293" s="10">
        <f t="shared" si="60"/>
        <v>0</v>
      </c>
      <c r="AH293" s="10">
        <f t="shared" si="61"/>
        <v>0</v>
      </c>
      <c r="AI293" s="10">
        <f t="shared" si="62"/>
        <v>35.720792078999942</v>
      </c>
      <c r="AJ293" s="10">
        <f t="shared" si="63"/>
        <v>0</v>
      </c>
      <c r="AK293" s="10">
        <f t="shared" si="64"/>
        <v>0</v>
      </c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</row>
    <row r="294" spans="3:81" x14ac:dyDescent="0.25">
      <c r="C294" s="2">
        <f t="shared" si="69"/>
        <v>45532</v>
      </c>
      <c r="D294" s="24"/>
      <c r="H294" s="13" t="str">
        <f t="shared" si="55"/>
        <v>36.1</v>
      </c>
      <c r="J294" s="13" t="str">
        <f t="shared" si="56"/>
        <v>53.9</v>
      </c>
      <c r="M294" s="10">
        <f t="shared" si="70"/>
        <v>241</v>
      </c>
      <c r="N294" s="10">
        <f t="shared" si="67"/>
        <v>9.3906440875221957</v>
      </c>
      <c r="O294" s="10">
        <f t="shared" si="57"/>
        <v>53.911727887522197</v>
      </c>
      <c r="P294" s="10">
        <f t="shared" si="68"/>
        <v>36.088272112477803</v>
      </c>
      <c r="R294" s="12">
        <f t="shared" si="58"/>
        <v>8</v>
      </c>
      <c r="S294" s="10">
        <f t="shared" si="65"/>
        <v>0</v>
      </c>
      <c r="T294" s="10">
        <f t="shared" si="65"/>
        <v>0</v>
      </c>
      <c r="U294" s="10">
        <f t="shared" si="59"/>
        <v>0</v>
      </c>
      <c r="V294" s="10">
        <f t="shared" si="71"/>
        <v>0</v>
      </c>
      <c r="W294" s="10">
        <f t="shared" si="71"/>
        <v>0</v>
      </c>
      <c r="X294" s="10">
        <f t="shared" si="71"/>
        <v>0</v>
      </c>
      <c r="Y294" s="10">
        <f t="shared" si="71"/>
        <v>0</v>
      </c>
      <c r="Z294" s="10">
        <f t="shared" ref="V294:AD322" si="72">IF($R294=Z$41,$P294,0)</f>
        <v>36.088272112477803</v>
      </c>
      <c r="AA294" s="10">
        <f t="shared" si="72"/>
        <v>0</v>
      </c>
      <c r="AB294" s="10">
        <f t="shared" si="72"/>
        <v>0</v>
      </c>
      <c r="AC294" s="10">
        <f t="shared" si="72"/>
        <v>0</v>
      </c>
      <c r="AD294" s="10">
        <f t="shared" si="72"/>
        <v>0</v>
      </c>
      <c r="AG294" s="10">
        <f t="shared" si="60"/>
        <v>0</v>
      </c>
      <c r="AH294" s="10">
        <f t="shared" si="61"/>
        <v>0</v>
      </c>
      <c r="AI294" s="10">
        <f t="shared" si="62"/>
        <v>36.088272112477803</v>
      </c>
      <c r="AJ294" s="10">
        <f t="shared" si="63"/>
        <v>0</v>
      </c>
      <c r="AK294" s="10">
        <f t="shared" si="64"/>
        <v>0</v>
      </c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</row>
    <row r="295" spans="3:81" x14ac:dyDescent="0.25">
      <c r="C295" s="2">
        <f t="shared" si="69"/>
        <v>45533</v>
      </c>
      <c r="D295" s="24"/>
      <c r="H295" s="13" t="str">
        <f t="shared" si="55"/>
        <v>36.5</v>
      </c>
      <c r="J295" s="13" t="str">
        <f t="shared" si="56"/>
        <v>53.5</v>
      </c>
      <c r="M295" s="10">
        <f t="shared" si="70"/>
        <v>242</v>
      </c>
      <c r="N295" s="10">
        <f t="shared" si="67"/>
        <v>9.0203965881291879</v>
      </c>
      <c r="O295" s="10">
        <f t="shared" si="57"/>
        <v>53.541480388129187</v>
      </c>
      <c r="P295" s="10">
        <f t="shared" si="68"/>
        <v>36.458519611870813</v>
      </c>
      <c r="R295" s="12">
        <f t="shared" si="58"/>
        <v>8</v>
      </c>
      <c r="S295" s="10">
        <f t="shared" si="65"/>
        <v>0</v>
      </c>
      <c r="T295" s="10">
        <f t="shared" si="65"/>
        <v>0</v>
      </c>
      <c r="U295" s="10">
        <f t="shared" si="59"/>
        <v>0</v>
      </c>
      <c r="V295" s="10">
        <f t="shared" si="72"/>
        <v>0</v>
      </c>
      <c r="W295" s="10">
        <f t="shared" si="72"/>
        <v>0</v>
      </c>
      <c r="X295" s="10">
        <f t="shared" si="72"/>
        <v>0</v>
      </c>
      <c r="Y295" s="10">
        <f t="shared" si="72"/>
        <v>0</v>
      </c>
      <c r="Z295" s="10">
        <f t="shared" si="72"/>
        <v>36.458519611870813</v>
      </c>
      <c r="AA295" s="10">
        <f t="shared" si="72"/>
        <v>0</v>
      </c>
      <c r="AB295" s="10">
        <f t="shared" si="72"/>
        <v>0</v>
      </c>
      <c r="AC295" s="10">
        <f t="shared" si="72"/>
        <v>0</v>
      </c>
      <c r="AD295" s="10">
        <f t="shared" si="72"/>
        <v>0</v>
      </c>
      <c r="AG295" s="10">
        <f t="shared" si="60"/>
        <v>0</v>
      </c>
      <c r="AH295" s="10">
        <f t="shared" si="61"/>
        <v>0</v>
      </c>
      <c r="AI295" s="10">
        <f t="shared" si="62"/>
        <v>36.458519611870813</v>
      </c>
      <c r="AJ295" s="10">
        <f t="shared" si="63"/>
        <v>0</v>
      </c>
      <c r="AK295" s="10">
        <f t="shared" si="64"/>
        <v>0</v>
      </c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</row>
    <row r="296" spans="3:81" x14ac:dyDescent="0.25">
      <c r="C296" s="2">
        <f t="shared" si="69"/>
        <v>45534</v>
      </c>
      <c r="D296" s="24"/>
      <c r="H296" s="13" t="str">
        <f t="shared" si="55"/>
        <v>36.8</v>
      </c>
      <c r="J296" s="13" t="str">
        <f t="shared" si="56"/>
        <v>53.2</v>
      </c>
      <c r="M296" s="10">
        <f t="shared" si="70"/>
        <v>243</v>
      </c>
      <c r="N296" s="10">
        <f t="shared" si="67"/>
        <v>8.6474907364585221</v>
      </c>
      <c r="O296" s="10">
        <f t="shared" si="57"/>
        <v>53.168574536458529</v>
      </c>
      <c r="P296" s="10">
        <f t="shared" si="68"/>
        <v>36.831425463541471</v>
      </c>
      <c r="R296" s="12">
        <f t="shared" si="58"/>
        <v>8</v>
      </c>
      <c r="S296" s="10">
        <f t="shared" si="65"/>
        <v>0</v>
      </c>
      <c r="T296" s="10">
        <f t="shared" si="65"/>
        <v>0</v>
      </c>
      <c r="U296" s="10">
        <f t="shared" si="59"/>
        <v>0</v>
      </c>
      <c r="V296" s="10">
        <f t="shared" si="72"/>
        <v>0</v>
      </c>
      <c r="W296" s="10">
        <f t="shared" si="72"/>
        <v>0</v>
      </c>
      <c r="X296" s="10">
        <f t="shared" si="72"/>
        <v>0</v>
      </c>
      <c r="Y296" s="10">
        <f t="shared" si="72"/>
        <v>0</v>
      </c>
      <c r="Z296" s="10">
        <f t="shared" si="72"/>
        <v>36.831425463541471</v>
      </c>
      <c r="AA296" s="10">
        <f t="shared" si="72"/>
        <v>0</v>
      </c>
      <c r="AB296" s="10">
        <f t="shared" si="72"/>
        <v>0</v>
      </c>
      <c r="AC296" s="10">
        <f t="shared" si="72"/>
        <v>0</v>
      </c>
      <c r="AD296" s="10">
        <f t="shared" si="72"/>
        <v>0</v>
      </c>
      <c r="AG296" s="10">
        <f t="shared" si="60"/>
        <v>0</v>
      </c>
      <c r="AH296" s="10">
        <f t="shared" si="61"/>
        <v>0</v>
      </c>
      <c r="AI296" s="10">
        <f t="shared" si="62"/>
        <v>36.831425463541471</v>
      </c>
      <c r="AJ296" s="10">
        <f t="shared" si="63"/>
        <v>0</v>
      </c>
      <c r="AK296" s="10">
        <f t="shared" si="64"/>
        <v>0</v>
      </c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</row>
    <row r="297" spans="3:81" x14ac:dyDescent="0.25">
      <c r="C297" s="2">
        <f t="shared" si="69"/>
        <v>45535</v>
      </c>
      <c r="D297" s="24"/>
      <c r="H297" s="13" t="str">
        <f t="shared" si="55"/>
        <v>37.2</v>
      </c>
      <c r="J297" s="13" t="str">
        <f t="shared" si="56"/>
        <v>52.8</v>
      </c>
      <c r="M297" s="10">
        <f t="shared" si="70"/>
        <v>244</v>
      </c>
      <c r="N297" s="10">
        <f t="shared" si="67"/>
        <v>8.2720364295762678</v>
      </c>
      <c r="O297" s="10">
        <f t="shared" si="57"/>
        <v>52.793120229576274</v>
      </c>
      <c r="P297" s="10">
        <f t="shared" si="68"/>
        <v>37.206879770423726</v>
      </c>
      <c r="R297" s="12">
        <f t="shared" si="58"/>
        <v>8</v>
      </c>
      <c r="S297" s="10">
        <f t="shared" si="65"/>
        <v>0</v>
      </c>
      <c r="T297" s="10">
        <f t="shared" si="65"/>
        <v>0</v>
      </c>
      <c r="U297" s="10">
        <f t="shared" si="59"/>
        <v>0</v>
      </c>
      <c r="V297" s="10">
        <f t="shared" si="72"/>
        <v>0</v>
      </c>
      <c r="W297" s="10">
        <f t="shared" si="72"/>
        <v>0</v>
      </c>
      <c r="X297" s="10">
        <f t="shared" si="72"/>
        <v>0</v>
      </c>
      <c r="Y297" s="10">
        <f t="shared" si="72"/>
        <v>0</v>
      </c>
      <c r="Z297" s="10">
        <f t="shared" si="72"/>
        <v>37.206879770423726</v>
      </c>
      <c r="AA297" s="10">
        <f t="shared" si="72"/>
        <v>0</v>
      </c>
      <c r="AB297" s="10">
        <f t="shared" si="72"/>
        <v>0</v>
      </c>
      <c r="AC297" s="10">
        <f t="shared" si="72"/>
        <v>0</v>
      </c>
      <c r="AD297" s="10">
        <f t="shared" si="72"/>
        <v>0</v>
      </c>
      <c r="AG297" s="10">
        <f t="shared" si="60"/>
        <v>0</v>
      </c>
      <c r="AH297" s="10">
        <f t="shared" si="61"/>
        <v>0</v>
      </c>
      <c r="AI297" s="10">
        <f t="shared" si="62"/>
        <v>37.206879770423726</v>
      </c>
      <c r="AJ297" s="10">
        <f t="shared" si="63"/>
        <v>0</v>
      </c>
      <c r="AK297" s="10">
        <f t="shared" si="64"/>
        <v>0</v>
      </c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</row>
    <row r="298" spans="3:81" x14ac:dyDescent="0.25">
      <c r="C298" s="2">
        <f t="shared" si="69"/>
        <v>45536</v>
      </c>
      <c r="D298" s="24"/>
      <c r="H298" s="13" t="str">
        <f t="shared" si="55"/>
        <v>37.6</v>
      </c>
      <c r="J298" s="13" t="str">
        <f t="shared" si="56"/>
        <v>52.4</v>
      </c>
      <c r="M298" s="10">
        <f t="shared" si="70"/>
        <v>245</v>
      </c>
      <c r="N298" s="10">
        <f t="shared" si="67"/>
        <v>7.8941443155900526</v>
      </c>
      <c r="O298" s="10">
        <f t="shared" si="57"/>
        <v>52.41522811559004</v>
      </c>
      <c r="P298" s="10">
        <f t="shared" si="68"/>
        <v>37.58477188440996</v>
      </c>
      <c r="R298" s="12">
        <f t="shared" si="58"/>
        <v>9</v>
      </c>
      <c r="S298" s="10">
        <f t="shared" si="65"/>
        <v>0</v>
      </c>
      <c r="T298" s="10">
        <f t="shared" si="65"/>
        <v>0</v>
      </c>
      <c r="U298" s="10">
        <f t="shared" si="59"/>
        <v>0</v>
      </c>
      <c r="V298" s="10">
        <f t="shared" si="72"/>
        <v>0</v>
      </c>
      <c r="W298" s="10">
        <f t="shared" si="72"/>
        <v>0</v>
      </c>
      <c r="X298" s="10">
        <f t="shared" si="72"/>
        <v>0</v>
      </c>
      <c r="Y298" s="10">
        <f t="shared" si="72"/>
        <v>0</v>
      </c>
      <c r="Z298" s="10">
        <f t="shared" si="72"/>
        <v>0</v>
      </c>
      <c r="AA298" s="10">
        <f t="shared" si="72"/>
        <v>37.58477188440996</v>
      </c>
      <c r="AB298" s="10">
        <f t="shared" si="72"/>
        <v>0</v>
      </c>
      <c r="AC298" s="10">
        <f t="shared" si="72"/>
        <v>0</v>
      </c>
      <c r="AD298" s="10">
        <f t="shared" si="72"/>
        <v>0</v>
      </c>
      <c r="AG298" s="10">
        <f t="shared" si="60"/>
        <v>0</v>
      </c>
      <c r="AH298" s="10">
        <f t="shared" si="61"/>
        <v>0</v>
      </c>
      <c r="AI298" s="10">
        <f t="shared" si="62"/>
        <v>37.58477188440996</v>
      </c>
      <c r="AJ298" s="10">
        <f t="shared" si="63"/>
        <v>0</v>
      </c>
      <c r="AK298" s="10">
        <f t="shared" si="64"/>
        <v>0</v>
      </c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</row>
    <row r="299" spans="3:81" x14ac:dyDescent="0.25">
      <c r="C299" s="2">
        <f t="shared" si="69"/>
        <v>45537</v>
      </c>
      <c r="D299" s="24"/>
      <c r="H299" s="13" t="str">
        <f t="shared" ref="H299:H362" si="73">FIXED(P299,DecimalPlaces)</f>
        <v>38.0</v>
      </c>
      <c r="J299" s="13" t="str">
        <f t="shared" ref="J299:J362" si="74">FIXED(90-H299,DecimalPlaces)</f>
        <v>52.0</v>
      </c>
      <c r="M299" s="10">
        <f t="shared" si="70"/>
        <v>246</v>
      </c>
      <c r="N299" s="10">
        <f t="shared" si="67"/>
        <v>7.513925761040336</v>
      </c>
      <c r="O299" s="10">
        <f t="shared" ref="O299:O362" si="75">DEGREES(ASIN(SIN(RADIANS(Latitude))*SIN(RADIANS(N299))+COS(RADIANS(Latitude))*COS(RADIANS(N299))*COS(RADIANS(SolarHourAngle))))</f>
        <v>52.035009561040333</v>
      </c>
      <c r="P299" s="10">
        <f t="shared" si="68"/>
        <v>37.964990438959667</v>
      </c>
      <c r="R299" s="12">
        <f t="shared" ref="R299:R362" si="76">MONTH(C299)</f>
        <v>9</v>
      </c>
      <c r="S299" s="10">
        <f t="shared" si="65"/>
        <v>0</v>
      </c>
      <c r="T299" s="10">
        <f t="shared" si="65"/>
        <v>0</v>
      </c>
      <c r="U299" s="10">
        <f t="shared" si="65"/>
        <v>0</v>
      </c>
      <c r="V299" s="10">
        <f t="shared" si="72"/>
        <v>0</v>
      </c>
      <c r="W299" s="10">
        <f t="shared" si="72"/>
        <v>0</v>
      </c>
      <c r="X299" s="10">
        <f t="shared" si="72"/>
        <v>0</v>
      </c>
      <c r="Y299" s="10">
        <f t="shared" si="72"/>
        <v>0</v>
      </c>
      <c r="Z299" s="10">
        <f t="shared" si="72"/>
        <v>0</v>
      </c>
      <c r="AA299" s="10">
        <f t="shared" si="72"/>
        <v>37.964990438959667</v>
      </c>
      <c r="AB299" s="10">
        <f t="shared" si="72"/>
        <v>0</v>
      </c>
      <c r="AC299" s="10">
        <f t="shared" si="72"/>
        <v>0</v>
      </c>
      <c r="AD299" s="10">
        <f t="shared" si="72"/>
        <v>0</v>
      </c>
      <c r="AG299" s="10">
        <f t="shared" ref="AG299:AG362" si="77">IF(AND($C299&gt;=$C$21,$C299&lt;=$E$21),$P299,0)</f>
        <v>0</v>
      </c>
      <c r="AH299" s="10">
        <f t="shared" ref="AH299:AH362" si="78">IF(AND($C299&gt;=$C$22,$C299&lt;=$E$22),$P299,0)</f>
        <v>0</v>
      </c>
      <c r="AI299" s="10">
        <f t="shared" ref="AI299:AI362" si="79">IF(AND($C299&gt;=$C$23,$C299&lt;=$E$23),$P299,0)</f>
        <v>37.964990438959667</v>
      </c>
      <c r="AJ299" s="10">
        <f t="shared" ref="AJ299:AJ362" si="80">IF(AND($C299&gt;=$C$24,$C299&lt;=$E$24),$P299,0)</f>
        <v>0</v>
      </c>
      <c r="AK299" s="10">
        <f t="shared" ref="AK299:AK362" si="81">IF(AND($C299&gt;=$C$25,$C299&lt;=$E$25),$P299,0)</f>
        <v>0</v>
      </c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</row>
    <row r="300" spans="3:81" x14ac:dyDescent="0.25">
      <c r="C300" s="2">
        <f t="shared" si="69"/>
        <v>45538</v>
      </c>
      <c r="D300" s="24"/>
      <c r="H300" s="13" t="str">
        <f t="shared" si="73"/>
        <v>38.3</v>
      </c>
      <c r="J300" s="13" t="str">
        <f t="shared" si="74"/>
        <v>51.7</v>
      </c>
      <c r="M300" s="10">
        <f t="shared" si="70"/>
        <v>247</v>
      </c>
      <c r="N300" s="10">
        <f t="shared" si="67"/>
        <v>7.1314928180802779</v>
      </c>
      <c r="O300" s="10">
        <f t="shared" si="75"/>
        <v>51.652576618080289</v>
      </c>
      <c r="P300" s="10">
        <f t="shared" si="68"/>
        <v>38.347423381919711</v>
      </c>
      <c r="R300" s="12">
        <f t="shared" si="76"/>
        <v>9</v>
      </c>
      <c r="S300" s="10">
        <f t="shared" ref="S300:U363" si="82">IF($R300=S$41,$P300,0)</f>
        <v>0</v>
      </c>
      <c r="T300" s="10">
        <f t="shared" si="82"/>
        <v>0</v>
      </c>
      <c r="U300" s="10">
        <f t="shared" si="82"/>
        <v>0</v>
      </c>
      <c r="V300" s="10">
        <f t="shared" si="72"/>
        <v>0</v>
      </c>
      <c r="W300" s="10">
        <f t="shared" si="72"/>
        <v>0</v>
      </c>
      <c r="X300" s="10">
        <f t="shared" si="72"/>
        <v>0</v>
      </c>
      <c r="Y300" s="10">
        <f t="shared" si="72"/>
        <v>0</v>
      </c>
      <c r="Z300" s="10">
        <f t="shared" si="72"/>
        <v>0</v>
      </c>
      <c r="AA300" s="10">
        <f t="shared" si="72"/>
        <v>38.347423381919711</v>
      </c>
      <c r="AB300" s="10">
        <f t="shared" si="72"/>
        <v>0</v>
      </c>
      <c r="AC300" s="10">
        <f t="shared" si="72"/>
        <v>0</v>
      </c>
      <c r="AD300" s="10">
        <f t="shared" si="72"/>
        <v>0</v>
      </c>
      <c r="AG300" s="10">
        <f t="shared" si="77"/>
        <v>0</v>
      </c>
      <c r="AH300" s="10">
        <f t="shared" si="78"/>
        <v>0</v>
      </c>
      <c r="AI300" s="10">
        <f t="shared" si="79"/>
        <v>38.347423381919711</v>
      </c>
      <c r="AJ300" s="10">
        <f t="shared" si="80"/>
        <v>0</v>
      </c>
      <c r="AK300" s="10">
        <f t="shared" si="81"/>
        <v>0</v>
      </c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</row>
    <row r="301" spans="3:81" x14ac:dyDescent="0.25">
      <c r="C301" s="2">
        <f t="shared" si="69"/>
        <v>45539</v>
      </c>
      <c r="D301" s="24"/>
      <c r="H301" s="13" t="str">
        <f t="shared" si="73"/>
        <v>38.7</v>
      </c>
      <c r="J301" s="13" t="str">
        <f t="shared" si="74"/>
        <v>51.3</v>
      </c>
      <c r="M301" s="10">
        <f t="shared" si="70"/>
        <v>248</v>
      </c>
      <c r="N301" s="10">
        <f t="shared" si="67"/>
        <v>6.7469581914536114</v>
      </c>
      <c r="O301" s="10">
        <f t="shared" si="75"/>
        <v>51.268041991453615</v>
      </c>
      <c r="P301" s="10">
        <f t="shared" si="68"/>
        <v>38.731958008546385</v>
      </c>
      <c r="R301" s="12">
        <f t="shared" si="76"/>
        <v>9</v>
      </c>
      <c r="S301" s="10">
        <f t="shared" si="82"/>
        <v>0</v>
      </c>
      <c r="T301" s="10">
        <f t="shared" si="82"/>
        <v>0</v>
      </c>
      <c r="U301" s="10">
        <f t="shared" si="82"/>
        <v>0</v>
      </c>
      <c r="V301" s="10">
        <f t="shared" si="72"/>
        <v>0</v>
      </c>
      <c r="W301" s="10">
        <f t="shared" si="72"/>
        <v>0</v>
      </c>
      <c r="X301" s="10">
        <f t="shared" si="72"/>
        <v>0</v>
      </c>
      <c r="Y301" s="10">
        <f t="shared" si="72"/>
        <v>0</v>
      </c>
      <c r="Z301" s="10">
        <f t="shared" si="72"/>
        <v>0</v>
      </c>
      <c r="AA301" s="10">
        <f t="shared" si="72"/>
        <v>38.731958008546385</v>
      </c>
      <c r="AB301" s="10">
        <f t="shared" si="72"/>
        <v>0</v>
      </c>
      <c r="AC301" s="10">
        <f t="shared" si="72"/>
        <v>0</v>
      </c>
      <c r="AD301" s="10">
        <f t="shared" si="72"/>
        <v>0</v>
      </c>
      <c r="AG301" s="10">
        <f t="shared" si="77"/>
        <v>0</v>
      </c>
      <c r="AH301" s="10">
        <f t="shared" si="78"/>
        <v>0</v>
      </c>
      <c r="AI301" s="10">
        <f t="shared" si="79"/>
        <v>38.731958008546385</v>
      </c>
      <c r="AJ301" s="10">
        <f t="shared" si="80"/>
        <v>0</v>
      </c>
      <c r="AK301" s="10">
        <f t="shared" si="81"/>
        <v>0</v>
      </c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</row>
    <row r="302" spans="3:81" x14ac:dyDescent="0.25">
      <c r="C302" s="2">
        <f t="shared" si="69"/>
        <v>45540</v>
      </c>
      <c r="D302" s="24"/>
      <c r="H302" s="13" t="str">
        <f t="shared" si="73"/>
        <v>39.1</v>
      </c>
      <c r="J302" s="13" t="str">
        <f t="shared" si="74"/>
        <v>50.9</v>
      </c>
      <c r="M302" s="10">
        <f t="shared" si="70"/>
        <v>249</v>
      </c>
      <c r="N302" s="10">
        <f t="shared" si="67"/>
        <v>6.3604352052797495</v>
      </c>
      <c r="O302" s="10">
        <f t="shared" si="75"/>
        <v>50.881519005279742</v>
      </c>
      <c r="P302" s="10">
        <f t="shared" si="68"/>
        <v>39.118480994720258</v>
      </c>
      <c r="R302" s="12">
        <f t="shared" si="76"/>
        <v>9</v>
      </c>
      <c r="S302" s="10">
        <f t="shared" si="82"/>
        <v>0</v>
      </c>
      <c r="T302" s="10">
        <f t="shared" si="82"/>
        <v>0</v>
      </c>
      <c r="U302" s="10">
        <f t="shared" si="82"/>
        <v>0</v>
      </c>
      <c r="V302" s="10">
        <f t="shared" si="72"/>
        <v>0</v>
      </c>
      <c r="W302" s="10">
        <f t="shared" si="72"/>
        <v>0</v>
      </c>
      <c r="X302" s="10">
        <f t="shared" si="72"/>
        <v>0</v>
      </c>
      <c r="Y302" s="10">
        <f t="shared" si="72"/>
        <v>0</v>
      </c>
      <c r="Z302" s="10">
        <f t="shared" si="72"/>
        <v>0</v>
      </c>
      <c r="AA302" s="10">
        <f t="shared" si="72"/>
        <v>39.118480994720258</v>
      </c>
      <c r="AB302" s="10">
        <f t="shared" si="72"/>
        <v>0</v>
      </c>
      <c r="AC302" s="10">
        <f t="shared" si="72"/>
        <v>0</v>
      </c>
      <c r="AD302" s="10">
        <f t="shared" si="72"/>
        <v>0</v>
      </c>
      <c r="AG302" s="10">
        <f t="shared" si="77"/>
        <v>0</v>
      </c>
      <c r="AH302" s="10">
        <f t="shared" si="78"/>
        <v>0</v>
      </c>
      <c r="AI302" s="10">
        <f t="shared" si="79"/>
        <v>39.118480994720258</v>
      </c>
      <c r="AJ302" s="10">
        <f t="shared" si="80"/>
        <v>0</v>
      </c>
      <c r="AK302" s="10">
        <f t="shared" si="81"/>
        <v>0</v>
      </c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</row>
    <row r="303" spans="3:81" x14ac:dyDescent="0.25">
      <c r="C303" s="2">
        <f t="shared" si="69"/>
        <v>45541</v>
      </c>
      <c r="D303" s="24"/>
      <c r="H303" s="13" t="str">
        <f t="shared" si="73"/>
        <v>39.5</v>
      </c>
      <c r="J303" s="13" t="str">
        <f t="shared" si="74"/>
        <v>50.5</v>
      </c>
      <c r="M303" s="10">
        <f t="shared" si="70"/>
        <v>250</v>
      </c>
      <c r="N303" s="10">
        <f t="shared" si="67"/>
        <v>5.9720377696568461</v>
      </c>
      <c r="O303" s="10">
        <f t="shared" si="75"/>
        <v>50.49312156965685</v>
      </c>
      <c r="P303" s="10">
        <f t="shared" si="68"/>
        <v>39.50687843034315</v>
      </c>
      <c r="R303" s="12">
        <f t="shared" si="76"/>
        <v>9</v>
      </c>
      <c r="S303" s="10">
        <f t="shared" si="82"/>
        <v>0</v>
      </c>
      <c r="T303" s="10">
        <f t="shared" si="82"/>
        <v>0</v>
      </c>
      <c r="U303" s="10">
        <f t="shared" si="82"/>
        <v>0</v>
      </c>
      <c r="V303" s="10">
        <f t="shared" si="72"/>
        <v>0</v>
      </c>
      <c r="W303" s="10">
        <f t="shared" si="72"/>
        <v>0</v>
      </c>
      <c r="X303" s="10">
        <f t="shared" si="72"/>
        <v>0</v>
      </c>
      <c r="Y303" s="10">
        <f t="shared" si="72"/>
        <v>0</v>
      </c>
      <c r="Z303" s="10">
        <f t="shared" si="72"/>
        <v>0</v>
      </c>
      <c r="AA303" s="10">
        <f t="shared" si="72"/>
        <v>39.50687843034315</v>
      </c>
      <c r="AB303" s="10">
        <f t="shared" si="72"/>
        <v>0</v>
      </c>
      <c r="AC303" s="10">
        <f t="shared" si="72"/>
        <v>0</v>
      </c>
      <c r="AD303" s="10">
        <f t="shared" si="72"/>
        <v>0</v>
      </c>
      <c r="AG303" s="10">
        <f t="shared" si="77"/>
        <v>0</v>
      </c>
      <c r="AH303" s="10">
        <f t="shared" si="78"/>
        <v>0</v>
      </c>
      <c r="AI303" s="10">
        <f t="shared" si="79"/>
        <v>39.50687843034315</v>
      </c>
      <c r="AJ303" s="10">
        <f t="shared" si="80"/>
        <v>0</v>
      </c>
      <c r="AK303" s="10">
        <f t="shared" si="81"/>
        <v>0</v>
      </c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</row>
    <row r="304" spans="3:81" x14ac:dyDescent="0.25">
      <c r="C304" s="2">
        <f t="shared" si="69"/>
        <v>45542</v>
      </c>
      <c r="D304" s="24"/>
      <c r="H304" s="13" t="str">
        <f t="shared" si="73"/>
        <v>39.9</v>
      </c>
      <c r="J304" s="13" t="str">
        <f t="shared" si="74"/>
        <v>50.1</v>
      </c>
      <c r="M304" s="10">
        <f t="shared" si="70"/>
        <v>251</v>
      </c>
      <c r="N304" s="10">
        <f t="shared" si="67"/>
        <v>5.5818803470918326</v>
      </c>
      <c r="O304" s="10">
        <f t="shared" si="75"/>
        <v>50.102964147091832</v>
      </c>
      <c r="P304" s="10">
        <f t="shared" si="68"/>
        <v>39.897035852908168</v>
      </c>
      <c r="R304" s="12">
        <f t="shared" si="76"/>
        <v>9</v>
      </c>
      <c r="S304" s="10">
        <f t="shared" si="82"/>
        <v>0</v>
      </c>
      <c r="T304" s="10">
        <f t="shared" si="82"/>
        <v>0</v>
      </c>
      <c r="U304" s="10">
        <f t="shared" si="82"/>
        <v>0</v>
      </c>
      <c r="V304" s="10">
        <f t="shared" si="72"/>
        <v>0</v>
      </c>
      <c r="W304" s="10">
        <f t="shared" si="72"/>
        <v>0</v>
      </c>
      <c r="X304" s="10">
        <f t="shared" si="72"/>
        <v>0</v>
      </c>
      <c r="Y304" s="10">
        <f t="shared" si="72"/>
        <v>0</v>
      </c>
      <c r="Z304" s="10">
        <f t="shared" si="72"/>
        <v>0</v>
      </c>
      <c r="AA304" s="10">
        <f t="shared" si="72"/>
        <v>39.897035852908168</v>
      </c>
      <c r="AB304" s="10">
        <f t="shared" si="72"/>
        <v>0</v>
      </c>
      <c r="AC304" s="10">
        <f t="shared" si="72"/>
        <v>0</v>
      </c>
      <c r="AD304" s="10">
        <f t="shared" si="72"/>
        <v>0</v>
      </c>
      <c r="AG304" s="10">
        <f t="shared" si="77"/>
        <v>0</v>
      </c>
      <c r="AH304" s="10">
        <f t="shared" si="78"/>
        <v>0</v>
      </c>
      <c r="AI304" s="10">
        <f t="shared" si="79"/>
        <v>39.897035852908168</v>
      </c>
      <c r="AJ304" s="10">
        <f t="shared" si="80"/>
        <v>0</v>
      </c>
      <c r="AK304" s="10">
        <f t="shared" si="81"/>
        <v>0</v>
      </c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</row>
    <row r="305" spans="3:81" x14ac:dyDescent="0.25">
      <c r="C305" s="2">
        <f t="shared" si="69"/>
        <v>45543</v>
      </c>
      <c r="D305" s="24"/>
      <c r="H305" s="13" t="str">
        <f t="shared" si="73"/>
        <v>40.3</v>
      </c>
      <c r="J305" s="13" t="str">
        <f t="shared" si="74"/>
        <v>49.7</v>
      </c>
      <c r="M305" s="10">
        <f t="shared" si="70"/>
        <v>252</v>
      </c>
      <c r="N305" s="10">
        <f t="shared" si="67"/>
        <v>5.1900779187680497</v>
      </c>
      <c r="O305" s="10">
        <f t="shared" si="75"/>
        <v>49.711161718768054</v>
      </c>
      <c r="P305" s="10">
        <f t="shared" si="68"/>
        <v>40.288838281231946</v>
      </c>
      <c r="R305" s="12">
        <f t="shared" si="76"/>
        <v>9</v>
      </c>
      <c r="S305" s="10">
        <f t="shared" si="82"/>
        <v>0</v>
      </c>
      <c r="T305" s="10">
        <f t="shared" si="82"/>
        <v>0</v>
      </c>
      <c r="U305" s="10">
        <f t="shared" si="82"/>
        <v>0</v>
      </c>
      <c r="V305" s="10">
        <f t="shared" si="72"/>
        <v>0</v>
      </c>
      <c r="W305" s="10">
        <f t="shared" si="72"/>
        <v>0</v>
      </c>
      <c r="X305" s="10">
        <f t="shared" si="72"/>
        <v>0</v>
      </c>
      <c r="Y305" s="10">
        <f t="shared" si="72"/>
        <v>0</v>
      </c>
      <c r="Z305" s="10">
        <f t="shared" si="72"/>
        <v>0</v>
      </c>
      <c r="AA305" s="10">
        <f t="shared" si="72"/>
        <v>40.288838281231946</v>
      </c>
      <c r="AB305" s="10">
        <f t="shared" si="72"/>
        <v>0</v>
      </c>
      <c r="AC305" s="10">
        <f t="shared" si="72"/>
        <v>0</v>
      </c>
      <c r="AD305" s="10">
        <f t="shared" si="72"/>
        <v>0</v>
      </c>
      <c r="AG305" s="10">
        <f t="shared" si="77"/>
        <v>0</v>
      </c>
      <c r="AH305" s="10">
        <f t="shared" si="78"/>
        <v>0</v>
      </c>
      <c r="AI305" s="10">
        <f t="shared" si="79"/>
        <v>40.288838281231946</v>
      </c>
      <c r="AJ305" s="10">
        <f t="shared" si="80"/>
        <v>0</v>
      </c>
      <c r="AK305" s="10">
        <f t="shared" si="81"/>
        <v>0</v>
      </c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</row>
    <row r="306" spans="3:81" x14ac:dyDescent="0.25">
      <c r="C306" s="2">
        <f t="shared" si="69"/>
        <v>45544</v>
      </c>
      <c r="D306" s="24"/>
      <c r="H306" s="13" t="str">
        <f t="shared" si="73"/>
        <v>40.7</v>
      </c>
      <c r="J306" s="13" t="str">
        <f t="shared" si="74"/>
        <v>49.3</v>
      </c>
      <c r="M306" s="10">
        <f t="shared" si="70"/>
        <v>253</v>
      </c>
      <c r="N306" s="10">
        <f t="shared" si="67"/>
        <v>4.7967459506594299</v>
      </c>
      <c r="O306" s="10">
        <f t="shared" si="75"/>
        <v>49.317829750659435</v>
      </c>
      <c r="P306" s="10">
        <f t="shared" si="68"/>
        <v>40.682170249340565</v>
      </c>
      <c r="R306" s="12">
        <f t="shared" si="76"/>
        <v>9</v>
      </c>
      <c r="S306" s="10">
        <f t="shared" si="82"/>
        <v>0</v>
      </c>
      <c r="T306" s="10">
        <f t="shared" si="82"/>
        <v>0</v>
      </c>
      <c r="U306" s="10">
        <f t="shared" si="82"/>
        <v>0</v>
      </c>
      <c r="V306" s="10">
        <f t="shared" si="72"/>
        <v>0</v>
      </c>
      <c r="W306" s="10">
        <f t="shared" si="72"/>
        <v>0</v>
      </c>
      <c r="X306" s="10">
        <f t="shared" si="72"/>
        <v>0</v>
      </c>
      <c r="Y306" s="10">
        <f t="shared" si="72"/>
        <v>0</v>
      </c>
      <c r="Z306" s="10">
        <f t="shared" si="72"/>
        <v>0</v>
      </c>
      <c r="AA306" s="10">
        <f t="shared" si="72"/>
        <v>40.682170249340565</v>
      </c>
      <c r="AB306" s="10">
        <f t="shared" si="72"/>
        <v>0</v>
      </c>
      <c r="AC306" s="10">
        <f t="shared" si="72"/>
        <v>0</v>
      </c>
      <c r="AD306" s="10">
        <f t="shared" si="72"/>
        <v>0</v>
      </c>
      <c r="AG306" s="10">
        <f t="shared" si="77"/>
        <v>0</v>
      </c>
      <c r="AH306" s="10">
        <f t="shared" si="78"/>
        <v>0</v>
      </c>
      <c r="AI306" s="10">
        <f t="shared" si="79"/>
        <v>40.682170249340565</v>
      </c>
      <c r="AJ306" s="10">
        <f t="shared" si="80"/>
        <v>0</v>
      </c>
      <c r="AK306" s="10">
        <f t="shared" si="81"/>
        <v>0</v>
      </c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</row>
    <row r="307" spans="3:81" x14ac:dyDescent="0.25">
      <c r="C307" s="2">
        <f t="shared" si="69"/>
        <v>45545</v>
      </c>
      <c r="D307" s="24"/>
      <c r="H307" s="13" t="str">
        <f t="shared" si="73"/>
        <v>41.1</v>
      </c>
      <c r="J307" s="13" t="str">
        <f t="shared" si="74"/>
        <v>48.9</v>
      </c>
      <c r="M307" s="10">
        <f t="shared" si="70"/>
        <v>254</v>
      </c>
      <c r="N307" s="10">
        <f t="shared" si="67"/>
        <v>4.4020003595023018</v>
      </c>
      <c r="O307" s="10">
        <f t="shared" si="75"/>
        <v>48.923084159502302</v>
      </c>
      <c r="P307" s="10">
        <f t="shared" si="68"/>
        <v>41.076915840497698</v>
      </c>
      <c r="R307" s="12">
        <f t="shared" si="76"/>
        <v>9</v>
      </c>
      <c r="S307" s="10">
        <f t="shared" si="82"/>
        <v>0</v>
      </c>
      <c r="T307" s="10">
        <f t="shared" si="82"/>
        <v>0</v>
      </c>
      <c r="U307" s="10">
        <f t="shared" si="82"/>
        <v>0</v>
      </c>
      <c r="V307" s="10">
        <f t="shared" si="72"/>
        <v>0</v>
      </c>
      <c r="W307" s="10">
        <f t="shared" si="72"/>
        <v>0</v>
      </c>
      <c r="X307" s="10">
        <f t="shared" si="72"/>
        <v>0</v>
      </c>
      <c r="Y307" s="10">
        <f t="shared" si="72"/>
        <v>0</v>
      </c>
      <c r="Z307" s="10">
        <f t="shared" si="72"/>
        <v>0</v>
      </c>
      <c r="AA307" s="10">
        <f t="shared" si="72"/>
        <v>41.076915840497698</v>
      </c>
      <c r="AB307" s="10">
        <f t="shared" si="72"/>
        <v>0</v>
      </c>
      <c r="AC307" s="10">
        <f t="shared" si="72"/>
        <v>0</v>
      </c>
      <c r="AD307" s="10">
        <f t="shared" si="72"/>
        <v>0</v>
      </c>
      <c r="AG307" s="10">
        <f t="shared" si="77"/>
        <v>0</v>
      </c>
      <c r="AH307" s="10">
        <f t="shared" si="78"/>
        <v>0</v>
      </c>
      <c r="AI307" s="10">
        <f t="shared" si="79"/>
        <v>41.076915840497698</v>
      </c>
      <c r="AJ307" s="10">
        <f t="shared" si="80"/>
        <v>0</v>
      </c>
      <c r="AK307" s="10">
        <f t="shared" si="81"/>
        <v>0</v>
      </c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</row>
    <row r="308" spans="3:81" x14ac:dyDescent="0.25">
      <c r="C308" s="2">
        <f t="shared" si="69"/>
        <v>45546</v>
      </c>
      <c r="D308" s="24"/>
      <c r="H308" s="13" t="str">
        <f t="shared" si="73"/>
        <v>41.5</v>
      </c>
      <c r="J308" s="13" t="str">
        <f t="shared" si="74"/>
        <v>48.5</v>
      </c>
      <c r="M308" s="10">
        <f t="shared" si="70"/>
        <v>255</v>
      </c>
      <c r="N308" s="10">
        <f t="shared" si="67"/>
        <v>4.0059574786343264</v>
      </c>
      <c r="O308" s="10">
        <f t="shared" si="75"/>
        <v>48.527041278634336</v>
      </c>
      <c r="P308" s="10">
        <f t="shared" si="68"/>
        <v>41.472958721365664</v>
      </c>
      <c r="R308" s="12">
        <f t="shared" si="76"/>
        <v>9</v>
      </c>
      <c r="S308" s="10">
        <f t="shared" si="82"/>
        <v>0</v>
      </c>
      <c r="T308" s="10">
        <f t="shared" si="82"/>
        <v>0</v>
      </c>
      <c r="U308" s="10">
        <f t="shared" si="82"/>
        <v>0</v>
      </c>
      <c r="V308" s="10">
        <f t="shared" si="72"/>
        <v>0</v>
      </c>
      <c r="W308" s="10">
        <f t="shared" si="72"/>
        <v>0</v>
      </c>
      <c r="X308" s="10">
        <f t="shared" si="72"/>
        <v>0</v>
      </c>
      <c r="Y308" s="10">
        <f t="shared" si="72"/>
        <v>0</v>
      </c>
      <c r="Z308" s="10">
        <f t="shared" si="72"/>
        <v>0</v>
      </c>
      <c r="AA308" s="10">
        <f t="shared" si="72"/>
        <v>41.472958721365664</v>
      </c>
      <c r="AB308" s="10">
        <f t="shared" si="72"/>
        <v>0</v>
      </c>
      <c r="AC308" s="10">
        <f t="shared" si="72"/>
        <v>0</v>
      </c>
      <c r="AD308" s="10">
        <f t="shared" si="72"/>
        <v>0</v>
      </c>
      <c r="AG308" s="10">
        <f t="shared" si="77"/>
        <v>0</v>
      </c>
      <c r="AH308" s="10">
        <f t="shared" si="78"/>
        <v>0</v>
      </c>
      <c r="AI308" s="10">
        <f t="shared" si="79"/>
        <v>41.472958721365664</v>
      </c>
      <c r="AJ308" s="10">
        <f t="shared" si="80"/>
        <v>0</v>
      </c>
      <c r="AK308" s="10">
        <f t="shared" si="81"/>
        <v>0</v>
      </c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</row>
    <row r="309" spans="3:81" x14ac:dyDescent="0.25">
      <c r="C309" s="2">
        <f t="shared" si="69"/>
        <v>45547</v>
      </c>
      <c r="D309" s="24"/>
      <c r="H309" s="13" t="str">
        <f t="shared" si="73"/>
        <v>41.9</v>
      </c>
      <c r="J309" s="13" t="str">
        <f t="shared" si="74"/>
        <v>48.1</v>
      </c>
      <c r="M309" s="10">
        <f t="shared" si="70"/>
        <v>256</v>
      </c>
      <c r="N309" s="10">
        <f t="shared" si="67"/>
        <v>3.6087340237102676</v>
      </c>
      <c r="O309" s="10">
        <f t="shared" si="75"/>
        <v>48.129817823710262</v>
      </c>
      <c r="P309" s="10">
        <f t="shared" si="68"/>
        <v>41.870182176289738</v>
      </c>
      <c r="R309" s="12">
        <f t="shared" si="76"/>
        <v>9</v>
      </c>
      <c r="S309" s="10">
        <f t="shared" si="82"/>
        <v>0</v>
      </c>
      <c r="T309" s="10">
        <f t="shared" si="82"/>
        <v>0</v>
      </c>
      <c r="U309" s="10">
        <f t="shared" si="82"/>
        <v>0</v>
      </c>
      <c r="V309" s="10">
        <f t="shared" si="72"/>
        <v>0</v>
      </c>
      <c r="W309" s="10">
        <f t="shared" si="72"/>
        <v>0</v>
      </c>
      <c r="X309" s="10">
        <f t="shared" si="72"/>
        <v>0</v>
      </c>
      <c r="Y309" s="10">
        <f t="shared" si="72"/>
        <v>0</v>
      </c>
      <c r="Z309" s="10">
        <f t="shared" si="72"/>
        <v>0</v>
      </c>
      <c r="AA309" s="10">
        <f t="shared" si="72"/>
        <v>41.870182176289738</v>
      </c>
      <c r="AB309" s="10">
        <f t="shared" si="72"/>
        <v>0</v>
      </c>
      <c r="AC309" s="10">
        <f t="shared" si="72"/>
        <v>0</v>
      </c>
      <c r="AD309" s="10">
        <f t="shared" si="72"/>
        <v>0</v>
      </c>
      <c r="AG309" s="10">
        <f t="shared" si="77"/>
        <v>0</v>
      </c>
      <c r="AH309" s="10">
        <f t="shared" si="78"/>
        <v>0</v>
      </c>
      <c r="AI309" s="10">
        <f t="shared" si="79"/>
        <v>41.870182176289738</v>
      </c>
      <c r="AJ309" s="10">
        <f t="shared" si="80"/>
        <v>0</v>
      </c>
      <c r="AK309" s="10">
        <f t="shared" si="81"/>
        <v>0</v>
      </c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</row>
    <row r="310" spans="3:81" x14ac:dyDescent="0.25">
      <c r="C310" s="2">
        <f t="shared" si="69"/>
        <v>45548</v>
      </c>
      <c r="D310" s="24"/>
      <c r="H310" s="13" t="str">
        <f t="shared" si="73"/>
        <v>42.3</v>
      </c>
      <c r="J310" s="13" t="str">
        <f t="shared" si="74"/>
        <v>47.7</v>
      </c>
      <c r="M310" s="10">
        <f t="shared" si="70"/>
        <v>257</v>
      </c>
      <c r="N310" s="10">
        <f t="shared" ref="N310:N373" si="83">EarthsTilt*SIN(RADIANS(MOD((360/DaysInYear)*(284+M310),360)))</f>
        <v>3.2104470583054745</v>
      </c>
      <c r="O310" s="10">
        <f t="shared" si="75"/>
        <v>47.731530858305476</v>
      </c>
      <c r="P310" s="10">
        <f t="shared" ref="P310:P373" si="84">90-O310</f>
        <v>42.268469141694524</v>
      </c>
      <c r="R310" s="12">
        <f t="shared" si="76"/>
        <v>9</v>
      </c>
      <c r="S310" s="10">
        <f t="shared" si="82"/>
        <v>0</v>
      </c>
      <c r="T310" s="10">
        <f t="shared" si="82"/>
        <v>0</v>
      </c>
      <c r="U310" s="10">
        <f t="shared" si="82"/>
        <v>0</v>
      </c>
      <c r="V310" s="10">
        <f t="shared" si="72"/>
        <v>0</v>
      </c>
      <c r="W310" s="10">
        <f t="shared" si="72"/>
        <v>0</v>
      </c>
      <c r="X310" s="10">
        <f t="shared" si="72"/>
        <v>0</v>
      </c>
      <c r="Y310" s="10">
        <f t="shared" si="72"/>
        <v>0</v>
      </c>
      <c r="Z310" s="10">
        <f t="shared" si="72"/>
        <v>0</v>
      </c>
      <c r="AA310" s="10">
        <f t="shared" si="72"/>
        <v>42.268469141694524</v>
      </c>
      <c r="AB310" s="10">
        <f t="shared" si="72"/>
        <v>0</v>
      </c>
      <c r="AC310" s="10">
        <f t="shared" si="72"/>
        <v>0</v>
      </c>
      <c r="AD310" s="10">
        <f t="shared" si="72"/>
        <v>0</v>
      </c>
      <c r="AG310" s="10">
        <f t="shared" si="77"/>
        <v>0</v>
      </c>
      <c r="AH310" s="10">
        <f t="shared" si="78"/>
        <v>0</v>
      </c>
      <c r="AI310" s="10">
        <f t="shared" si="79"/>
        <v>42.268469141694524</v>
      </c>
      <c r="AJ310" s="10">
        <f t="shared" si="80"/>
        <v>0</v>
      </c>
      <c r="AK310" s="10">
        <f t="shared" si="81"/>
        <v>0</v>
      </c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</row>
    <row r="311" spans="3:81" x14ac:dyDescent="0.25">
      <c r="C311" s="2">
        <f t="shared" si="69"/>
        <v>45549</v>
      </c>
      <c r="D311" s="24"/>
      <c r="H311" s="13" t="str">
        <f t="shared" si="73"/>
        <v>42.7</v>
      </c>
      <c r="J311" s="13" t="str">
        <f t="shared" si="74"/>
        <v>47.3</v>
      </c>
      <c r="M311" s="10">
        <f t="shared" si="70"/>
        <v>258</v>
      </c>
      <c r="N311" s="10">
        <f t="shared" si="83"/>
        <v>2.8112139594168717</v>
      </c>
      <c r="O311" s="10">
        <f t="shared" si="75"/>
        <v>47.332297759416875</v>
      </c>
      <c r="P311" s="10">
        <f t="shared" si="84"/>
        <v>42.667702240583125</v>
      </c>
      <c r="R311" s="12">
        <f t="shared" si="76"/>
        <v>9</v>
      </c>
      <c r="S311" s="10">
        <f t="shared" si="82"/>
        <v>0</v>
      </c>
      <c r="T311" s="10">
        <f t="shared" si="82"/>
        <v>0</v>
      </c>
      <c r="U311" s="10">
        <f t="shared" si="82"/>
        <v>0</v>
      </c>
      <c r="V311" s="10">
        <f t="shared" si="72"/>
        <v>0</v>
      </c>
      <c r="W311" s="10">
        <f t="shared" si="72"/>
        <v>0</v>
      </c>
      <c r="X311" s="10">
        <f t="shared" si="72"/>
        <v>0</v>
      </c>
      <c r="Y311" s="10">
        <f t="shared" si="72"/>
        <v>0</v>
      </c>
      <c r="Z311" s="10">
        <f t="shared" si="72"/>
        <v>0</v>
      </c>
      <c r="AA311" s="10">
        <f t="shared" si="72"/>
        <v>42.667702240583125</v>
      </c>
      <c r="AB311" s="10">
        <f t="shared" si="72"/>
        <v>0</v>
      </c>
      <c r="AC311" s="10">
        <f t="shared" si="72"/>
        <v>0</v>
      </c>
      <c r="AD311" s="10">
        <f t="shared" si="72"/>
        <v>0</v>
      </c>
      <c r="AG311" s="10">
        <f t="shared" si="77"/>
        <v>0</v>
      </c>
      <c r="AH311" s="10">
        <f t="shared" si="78"/>
        <v>0</v>
      </c>
      <c r="AI311" s="10">
        <f t="shared" si="79"/>
        <v>42.667702240583125</v>
      </c>
      <c r="AJ311" s="10">
        <f t="shared" si="80"/>
        <v>0</v>
      </c>
      <c r="AK311" s="10">
        <f t="shared" si="81"/>
        <v>0</v>
      </c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</row>
    <row r="312" spans="3:81" x14ac:dyDescent="0.25">
      <c r="C312" s="2">
        <f t="shared" ref="C312:C375" si="85">C311+1</f>
        <v>45550</v>
      </c>
      <c r="D312" s="24"/>
      <c r="H312" s="13" t="str">
        <f t="shared" si="73"/>
        <v>43.1</v>
      </c>
      <c r="J312" s="13" t="str">
        <f t="shared" si="74"/>
        <v>46.9</v>
      </c>
      <c r="M312" s="10">
        <f t="shared" ref="M312:M375" si="86">M311+1</f>
        <v>259</v>
      </c>
      <c r="N312" s="10">
        <f t="shared" si="83"/>
        <v>2.4111523828711183</v>
      </c>
      <c r="O312" s="10">
        <f t="shared" si="75"/>
        <v>46.932236182871122</v>
      </c>
      <c r="P312" s="10">
        <f t="shared" si="84"/>
        <v>43.067763817128878</v>
      </c>
      <c r="R312" s="12">
        <f t="shared" si="76"/>
        <v>9</v>
      </c>
      <c r="S312" s="10">
        <f t="shared" si="82"/>
        <v>0</v>
      </c>
      <c r="T312" s="10">
        <f t="shared" si="82"/>
        <v>0</v>
      </c>
      <c r="U312" s="10">
        <f t="shared" si="82"/>
        <v>0</v>
      </c>
      <c r="V312" s="10">
        <f t="shared" si="72"/>
        <v>0</v>
      </c>
      <c r="W312" s="10">
        <f t="shared" si="72"/>
        <v>0</v>
      </c>
      <c r="X312" s="10">
        <f t="shared" si="72"/>
        <v>0</v>
      </c>
      <c r="Y312" s="10">
        <f t="shared" si="72"/>
        <v>0</v>
      </c>
      <c r="Z312" s="10">
        <f t="shared" si="72"/>
        <v>0</v>
      </c>
      <c r="AA312" s="10">
        <f t="shared" si="72"/>
        <v>43.067763817128878</v>
      </c>
      <c r="AB312" s="10">
        <f t="shared" si="72"/>
        <v>0</v>
      </c>
      <c r="AC312" s="10">
        <f t="shared" si="72"/>
        <v>0</v>
      </c>
      <c r="AD312" s="10">
        <f t="shared" si="72"/>
        <v>0</v>
      </c>
      <c r="AG312" s="10">
        <f t="shared" si="77"/>
        <v>0</v>
      </c>
      <c r="AH312" s="10">
        <f t="shared" si="78"/>
        <v>0</v>
      </c>
      <c r="AI312" s="10">
        <f t="shared" si="79"/>
        <v>43.067763817128878</v>
      </c>
      <c r="AJ312" s="10">
        <f t="shared" si="80"/>
        <v>0</v>
      </c>
      <c r="AK312" s="10">
        <f t="shared" si="81"/>
        <v>0</v>
      </c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</row>
    <row r="313" spans="3:81" x14ac:dyDescent="0.25">
      <c r="C313" s="2">
        <f t="shared" si="85"/>
        <v>45551</v>
      </c>
      <c r="D313" s="24"/>
      <c r="H313" s="13" t="str">
        <f t="shared" si="73"/>
        <v>43.5</v>
      </c>
      <c r="J313" s="13" t="str">
        <f t="shared" si="74"/>
        <v>46.5</v>
      </c>
      <c r="M313" s="10">
        <f t="shared" si="86"/>
        <v>260</v>
      </c>
      <c r="N313" s="10">
        <f t="shared" si="83"/>
        <v>2.0103802286510626</v>
      </c>
      <c r="O313" s="10">
        <f t="shared" si="75"/>
        <v>46.531464028651058</v>
      </c>
      <c r="P313" s="10">
        <f t="shared" si="84"/>
        <v>43.468535971348942</v>
      </c>
      <c r="R313" s="12">
        <f t="shared" si="76"/>
        <v>9</v>
      </c>
      <c r="S313" s="10">
        <f t="shared" si="82"/>
        <v>0</v>
      </c>
      <c r="T313" s="10">
        <f t="shared" si="82"/>
        <v>0</v>
      </c>
      <c r="U313" s="10">
        <f t="shared" si="82"/>
        <v>0</v>
      </c>
      <c r="V313" s="10">
        <f t="shared" si="72"/>
        <v>0</v>
      </c>
      <c r="W313" s="10">
        <f t="shared" si="72"/>
        <v>0</v>
      </c>
      <c r="X313" s="10">
        <f t="shared" si="72"/>
        <v>0</v>
      </c>
      <c r="Y313" s="10">
        <f t="shared" si="72"/>
        <v>0</v>
      </c>
      <c r="Z313" s="10">
        <f t="shared" si="72"/>
        <v>0</v>
      </c>
      <c r="AA313" s="10">
        <f t="shared" si="72"/>
        <v>43.468535971348942</v>
      </c>
      <c r="AB313" s="10">
        <f t="shared" si="72"/>
        <v>0</v>
      </c>
      <c r="AC313" s="10">
        <f t="shared" si="72"/>
        <v>0</v>
      </c>
      <c r="AD313" s="10">
        <f t="shared" si="72"/>
        <v>0</v>
      </c>
      <c r="AG313" s="10">
        <f t="shared" si="77"/>
        <v>0</v>
      </c>
      <c r="AH313" s="10">
        <f t="shared" si="78"/>
        <v>0</v>
      </c>
      <c r="AI313" s="10">
        <f t="shared" si="79"/>
        <v>43.468535971348942</v>
      </c>
      <c r="AJ313" s="10">
        <f t="shared" si="80"/>
        <v>0</v>
      </c>
      <c r="AK313" s="10">
        <f t="shared" si="81"/>
        <v>0</v>
      </c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</row>
    <row r="314" spans="3:81" x14ac:dyDescent="0.25">
      <c r="C314" s="2">
        <f t="shared" si="85"/>
        <v>45552</v>
      </c>
      <c r="D314" s="24"/>
      <c r="H314" s="13" t="str">
        <f t="shared" si="73"/>
        <v>43.9</v>
      </c>
      <c r="J314" s="13" t="str">
        <f t="shared" si="74"/>
        <v>46.1</v>
      </c>
      <c r="M314" s="10">
        <f t="shared" si="86"/>
        <v>261</v>
      </c>
      <c r="N314" s="10">
        <f t="shared" si="83"/>
        <v>1.6090156061500347</v>
      </c>
      <c r="O314" s="10">
        <f t="shared" si="75"/>
        <v>46.130099406150038</v>
      </c>
      <c r="P314" s="10">
        <f t="shared" si="84"/>
        <v>43.869900593849962</v>
      </c>
      <c r="R314" s="12">
        <f t="shared" si="76"/>
        <v>9</v>
      </c>
      <c r="S314" s="10">
        <f t="shared" si="82"/>
        <v>0</v>
      </c>
      <c r="T314" s="10">
        <f t="shared" si="82"/>
        <v>0</v>
      </c>
      <c r="U314" s="10">
        <f t="shared" si="82"/>
        <v>0</v>
      </c>
      <c r="V314" s="10">
        <f t="shared" si="72"/>
        <v>0</v>
      </c>
      <c r="W314" s="10">
        <f t="shared" si="72"/>
        <v>0</v>
      </c>
      <c r="X314" s="10">
        <f t="shared" si="72"/>
        <v>0</v>
      </c>
      <c r="Y314" s="10">
        <f t="shared" si="72"/>
        <v>0</v>
      </c>
      <c r="Z314" s="10">
        <f t="shared" si="72"/>
        <v>0</v>
      </c>
      <c r="AA314" s="10">
        <f t="shared" si="72"/>
        <v>43.869900593849962</v>
      </c>
      <c r="AB314" s="10">
        <f t="shared" si="72"/>
        <v>0</v>
      </c>
      <c r="AC314" s="10">
        <f t="shared" si="72"/>
        <v>0</v>
      </c>
      <c r="AD314" s="10">
        <f t="shared" si="72"/>
        <v>0</v>
      </c>
      <c r="AG314" s="10">
        <f t="shared" si="77"/>
        <v>0</v>
      </c>
      <c r="AH314" s="10">
        <f t="shared" si="78"/>
        <v>0</v>
      </c>
      <c r="AI314" s="10">
        <f t="shared" si="79"/>
        <v>43.869900593849962</v>
      </c>
      <c r="AJ314" s="10">
        <f t="shared" si="80"/>
        <v>0</v>
      </c>
      <c r="AK314" s="10">
        <f t="shared" si="81"/>
        <v>0</v>
      </c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</row>
    <row r="315" spans="3:81" x14ac:dyDescent="0.25">
      <c r="C315" s="2">
        <f t="shared" si="85"/>
        <v>45553</v>
      </c>
      <c r="D315" s="24"/>
      <c r="H315" s="13" t="str">
        <f t="shared" si="73"/>
        <v>44.3</v>
      </c>
      <c r="J315" s="13" t="str">
        <f t="shared" si="74"/>
        <v>45.7</v>
      </c>
      <c r="M315" s="10">
        <f t="shared" si="86"/>
        <v>262</v>
      </c>
      <c r="N315" s="10">
        <f t="shared" si="83"/>
        <v>1.2071767993646307</v>
      </c>
      <c r="O315" s="10">
        <f t="shared" si="75"/>
        <v>45.728260599364631</v>
      </c>
      <c r="P315" s="10">
        <f t="shared" si="84"/>
        <v>44.271739400635369</v>
      </c>
      <c r="R315" s="12">
        <f t="shared" si="76"/>
        <v>9</v>
      </c>
      <c r="S315" s="10">
        <f t="shared" si="82"/>
        <v>0</v>
      </c>
      <c r="T315" s="10">
        <f t="shared" si="82"/>
        <v>0</v>
      </c>
      <c r="U315" s="10">
        <f t="shared" si="82"/>
        <v>0</v>
      </c>
      <c r="V315" s="10">
        <f t="shared" si="72"/>
        <v>0</v>
      </c>
      <c r="W315" s="10">
        <f t="shared" si="72"/>
        <v>0</v>
      </c>
      <c r="X315" s="10">
        <f t="shared" si="72"/>
        <v>0</v>
      </c>
      <c r="Y315" s="10">
        <f t="shared" si="72"/>
        <v>0</v>
      </c>
      <c r="Z315" s="10">
        <f t="shared" si="72"/>
        <v>0</v>
      </c>
      <c r="AA315" s="10">
        <f t="shared" si="72"/>
        <v>44.271739400635369</v>
      </c>
      <c r="AB315" s="10">
        <f t="shared" si="72"/>
        <v>0</v>
      </c>
      <c r="AC315" s="10">
        <f t="shared" si="72"/>
        <v>0</v>
      </c>
      <c r="AD315" s="10">
        <f t="shared" si="72"/>
        <v>0</v>
      </c>
      <c r="AG315" s="10">
        <f t="shared" si="77"/>
        <v>0</v>
      </c>
      <c r="AH315" s="10">
        <f t="shared" si="78"/>
        <v>0</v>
      </c>
      <c r="AI315" s="10">
        <f t="shared" si="79"/>
        <v>44.271739400635369</v>
      </c>
      <c r="AJ315" s="10">
        <f t="shared" si="80"/>
        <v>0</v>
      </c>
      <c r="AK315" s="10">
        <f t="shared" si="81"/>
        <v>0</v>
      </c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</row>
    <row r="316" spans="3:81" x14ac:dyDescent="0.25">
      <c r="C316" s="2">
        <f t="shared" si="85"/>
        <v>45554</v>
      </c>
      <c r="D316" s="24"/>
      <c r="H316" s="13" t="str">
        <f t="shared" si="73"/>
        <v>44.7</v>
      </c>
      <c r="J316" s="13" t="str">
        <f t="shared" si="74"/>
        <v>45.3</v>
      </c>
      <c r="M316" s="10">
        <f t="shared" si="86"/>
        <v>263</v>
      </c>
      <c r="N316" s="10">
        <f t="shared" si="83"/>
        <v>0.80498223203557806</v>
      </c>
      <c r="O316" s="10">
        <f t="shared" si="75"/>
        <v>45.326066032035577</v>
      </c>
      <c r="P316" s="10">
        <f t="shared" si="84"/>
        <v>44.673933967964423</v>
      </c>
      <c r="R316" s="12">
        <f t="shared" si="76"/>
        <v>9</v>
      </c>
      <c r="S316" s="10">
        <f t="shared" si="82"/>
        <v>0</v>
      </c>
      <c r="T316" s="10">
        <f t="shared" si="82"/>
        <v>0</v>
      </c>
      <c r="U316" s="10">
        <f t="shared" si="82"/>
        <v>0</v>
      </c>
      <c r="V316" s="10">
        <f t="shared" si="72"/>
        <v>0</v>
      </c>
      <c r="W316" s="10">
        <f t="shared" si="72"/>
        <v>0</v>
      </c>
      <c r="X316" s="10">
        <f t="shared" si="72"/>
        <v>0</v>
      </c>
      <c r="Y316" s="10">
        <f t="shared" si="72"/>
        <v>0</v>
      </c>
      <c r="Z316" s="10">
        <f t="shared" si="72"/>
        <v>0</v>
      </c>
      <c r="AA316" s="10">
        <f t="shared" si="72"/>
        <v>44.673933967964423</v>
      </c>
      <c r="AB316" s="10">
        <f t="shared" si="72"/>
        <v>0</v>
      </c>
      <c r="AC316" s="10">
        <f t="shared" si="72"/>
        <v>0</v>
      </c>
      <c r="AD316" s="10">
        <f t="shared" si="72"/>
        <v>0</v>
      </c>
      <c r="AG316" s="10">
        <f t="shared" si="77"/>
        <v>0</v>
      </c>
      <c r="AH316" s="10">
        <f t="shared" si="78"/>
        <v>0</v>
      </c>
      <c r="AI316" s="10">
        <f t="shared" si="79"/>
        <v>44.673933967964423</v>
      </c>
      <c r="AJ316" s="10">
        <f t="shared" si="80"/>
        <v>0</v>
      </c>
      <c r="AK316" s="10">
        <f t="shared" si="81"/>
        <v>0</v>
      </c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</row>
    <row r="317" spans="3:81" x14ac:dyDescent="0.25">
      <c r="C317" s="2">
        <f t="shared" si="85"/>
        <v>45555</v>
      </c>
      <c r="D317" s="24"/>
      <c r="H317" s="13" t="str">
        <f t="shared" si="73"/>
        <v>45.1</v>
      </c>
      <c r="J317" s="13" t="str">
        <f t="shared" si="74"/>
        <v>44.9</v>
      </c>
      <c r="M317" s="10">
        <f t="shared" si="86"/>
        <v>264</v>
      </c>
      <c r="N317" s="10">
        <f t="shared" si="83"/>
        <v>0.40255043274787744</v>
      </c>
      <c r="O317" s="10">
        <f t="shared" si="75"/>
        <v>44.923634232747879</v>
      </c>
      <c r="P317" s="10">
        <f t="shared" si="84"/>
        <v>45.076365767252121</v>
      </c>
      <c r="R317" s="12">
        <f t="shared" si="76"/>
        <v>9</v>
      </c>
      <c r="S317" s="10">
        <f t="shared" si="82"/>
        <v>0</v>
      </c>
      <c r="T317" s="10">
        <f t="shared" si="82"/>
        <v>0</v>
      </c>
      <c r="U317" s="10">
        <f t="shared" si="82"/>
        <v>0</v>
      </c>
      <c r="V317" s="10">
        <f t="shared" si="72"/>
        <v>0</v>
      </c>
      <c r="W317" s="10">
        <f t="shared" si="72"/>
        <v>0</v>
      </c>
      <c r="X317" s="10">
        <f t="shared" si="72"/>
        <v>0</v>
      </c>
      <c r="Y317" s="10">
        <f t="shared" si="72"/>
        <v>0</v>
      </c>
      <c r="Z317" s="10">
        <f t="shared" si="72"/>
        <v>0</v>
      </c>
      <c r="AA317" s="10">
        <f t="shared" si="72"/>
        <v>45.076365767252121</v>
      </c>
      <c r="AB317" s="10">
        <f t="shared" si="72"/>
        <v>0</v>
      </c>
      <c r="AC317" s="10">
        <f t="shared" si="72"/>
        <v>0</v>
      </c>
      <c r="AD317" s="10">
        <f t="shared" si="72"/>
        <v>0</v>
      </c>
      <c r="AG317" s="10">
        <f t="shared" si="77"/>
        <v>0</v>
      </c>
      <c r="AH317" s="10">
        <f t="shared" si="78"/>
        <v>0</v>
      </c>
      <c r="AI317" s="10">
        <f t="shared" si="79"/>
        <v>45.076365767252121</v>
      </c>
      <c r="AJ317" s="10">
        <f t="shared" si="80"/>
        <v>0</v>
      </c>
      <c r="AK317" s="10">
        <f t="shared" si="81"/>
        <v>0</v>
      </c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</row>
    <row r="318" spans="3:81" x14ac:dyDescent="0.25">
      <c r="C318" s="2">
        <f t="shared" si="85"/>
        <v>45556</v>
      </c>
      <c r="D318" s="24"/>
      <c r="H318" s="13" t="str">
        <f t="shared" si="73"/>
        <v>45.5</v>
      </c>
      <c r="J318" s="13" t="str">
        <f t="shared" si="74"/>
        <v>44.5</v>
      </c>
      <c r="M318" s="10">
        <f t="shared" si="86"/>
        <v>265</v>
      </c>
      <c r="N318" s="10">
        <f t="shared" si="83"/>
        <v>2.8729731267607139E-15</v>
      </c>
      <c r="O318" s="10">
        <f t="shared" si="75"/>
        <v>44.521083799999992</v>
      </c>
      <c r="P318" s="10">
        <f t="shared" si="84"/>
        <v>45.478916200000008</v>
      </c>
      <c r="R318" s="12">
        <f t="shared" si="76"/>
        <v>9</v>
      </c>
      <c r="S318" s="10">
        <f t="shared" si="82"/>
        <v>0</v>
      </c>
      <c r="T318" s="10">
        <f t="shared" si="82"/>
        <v>0</v>
      </c>
      <c r="U318" s="10">
        <f t="shared" si="82"/>
        <v>0</v>
      </c>
      <c r="V318" s="10">
        <f t="shared" si="72"/>
        <v>0</v>
      </c>
      <c r="W318" s="10">
        <f t="shared" si="72"/>
        <v>0</v>
      </c>
      <c r="X318" s="10">
        <f t="shared" si="72"/>
        <v>0</v>
      </c>
      <c r="Y318" s="10">
        <f t="shared" si="72"/>
        <v>0</v>
      </c>
      <c r="Z318" s="10">
        <f t="shared" si="72"/>
        <v>0</v>
      </c>
      <c r="AA318" s="10">
        <f t="shared" si="72"/>
        <v>45.478916200000008</v>
      </c>
      <c r="AB318" s="10">
        <f t="shared" si="72"/>
        <v>0</v>
      </c>
      <c r="AC318" s="10">
        <f t="shared" si="72"/>
        <v>0</v>
      </c>
      <c r="AD318" s="10">
        <f t="shared" si="72"/>
        <v>0</v>
      </c>
      <c r="AG318" s="10">
        <f t="shared" si="77"/>
        <v>0</v>
      </c>
      <c r="AH318" s="10">
        <f t="shared" si="78"/>
        <v>0</v>
      </c>
      <c r="AI318" s="10">
        <f t="shared" si="79"/>
        <v>45.478916200000008</v>
      </c>
      <c r="AJ318" s="10">
        <f t="shared" si="80"/>
        <v>0</v>
      </c>
      <c r="AK318" s="10">
        <f t="shared" si="81"/>
        <v>0</v>
      </c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</row>
    <row r="319" spans="3:81" x14ac:dyDescent="0.25">
      <c r="C319" s="2">
        <f t="shared" si="85"/>
        <v>45557</v>
      </c>
      <c r="D319" s="24"/>
      <c r="H319" s="13" t="str">
        <f t="shared" si="73"/>
        <v>45.9</v>
      </c>
      <c r="J319" s="13" t="str">
        <f t="shared" si="74"/>
        <v>44.1</v>
      </c>
      <c r="M319" s="10">
        <f t="shared" si="86"/>
        <v>266</v>
      </c>
      <c r="N319" s="10">
        <f t="shared" si="83"/>
        <v>-0.40255043274787161</v>
      </c>
      <c r="O319" s="10">
        <f t="shared" si="75"/>
        <v>44.118533367252134</v>
      </c>
      <c r="P319" s="10">
        <f t="shared" si="84"/>
        <v>45.881466632747866</v>
      </c>
      <c r="R319" s="12">
        <f t="shared" si="76"/>
        <v>9</v>
      </c>
      <c r="S319" s="10">
        <f t="shared" si="82"/>
        <v>0</v>
      </c>
      <c r="T319" s="10">
        <f t="shared" si="82"/>
        <v>0</v>
      </c>
      <c r="U319" s="10">
        <f t="shared" si="82"/>
        <v>0</v>
      </c>
      <c r="V319" s="10">
        <f t="shared" si="72"/>
        <v>0</v>
      </c>
      <c r="W319" s="10">
        <f t="shared" si="72"/>
        <v>0</v>
      </c>
      <c r="X319" s="10">
        <f t="shared" si="72"/>
        <v>0</v>
      </c>
      <c r="Y319" s="10">
        <f t="shared" si="72"/>
        <v>0</v>
      </c>
      <c r="Z319" s="10">
        <f t="shared" si="72"/>
        <v>0</v>
      </c>
      <c r="AA319" s="10">
        <f t="shared" si="72"/>
        <v>45.881466632747866</v>
      </c>
      <c r="AB319" s="10">
        <f t="shared" si="72"/>
        <v>0</v>
      </c>
      <c r="AC319" s="10">
        <f t="shared" si="72"/>
        <v>0</v>
      </c>
      <c r="AD319" s="10">
        <f t="shared" si="72"/>
        <v>0</v>
      </c>
      <c r="AG319" s="10">
        <f t="shared" si="77"/>
        <v>0</v>
      </c>
      <c r="AH319" s="10">
        <f t="shared" si="78"/>
        <v>0</v>
      </c>
      <c r="AI319" s="10">
        <f t="shared" si="79"/>
        <v>0</v>
      </c>
      <c r="AJ319" s="10">
        <f t="shared" si="80"/>
        <v>45.881466632747866</v>
      </c>
      <c r="AK319" s="10">
        <f t="shared" si="81"/>
        <v>0</v>
      </c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</row>
    <row r="320" spans="3:81" x14ac:dyDescent="0.25">
      <c r="C320" s="2">
        <f t="shared" si="85"/>
        <v>45558</v>
      </c>
      <c r="D320" s="24"/>
      <c r="H320" s="13" t="str">
        <f t="shared" si="73"/>
        <v>46.3</v>
      </c>
      <c r="J320" s="13" t="str">
        <f t="shared" si="74"/>
        <v>43.7</v>
      </c>
      <c r="M320" s="10">
        <f t="shared" si="86"/>
        <v>267</v>
      </c>
      <c r="N320" s="10">
        <f t="shared" si="83"/>
        <v>-0.80498223203558261</v>
      </c>
      <c r="O320" s="10">
        <f t="shared" si="75"/>
        <v>43.716101567964408</v>
      </c>
      <c r="P320" s="10">
        <f t="shared" si="84"/>
        <v>46.283898432035592</v>
      </c>
      <c r="R320" s="12">
        <f t="shared" si="76"/>
        <v>9</v>
      </c>
      <c r="S320" s="10">
        <f t="shared" si="82"/>
        <v>0</v>
      </c>
      <c r="T320" s="10">
        <f t="shared" si="82"/>
        <v>0</v>
      </c>
      <c r="U320" s="10">
        <f t="shared" si="82"/>
        <v>0</v>
      </c>
      <c r="V320" s="10">
        <f t="shared" si="72"/>
        <v>0</v>
      </c>
      <c r="W320" s="10">
        <f t="shared" si="72"/>
        <v>0</v>
      </c>
      <c r="X320" s="10">
        <f t="shared" si="72"/>
        <v>0</v>
      </c>
      <c r="Y320" s="10">
        <f t="shared" si="72"/>
        <v>0</v>
      </c>
      <c r="Z320" s="10">
        <f t="shared" si="72"/>
        <v>0</v>
      </c>
      <c r="AA320" s="10">
        <f t="shared" si="72"/>
        <v>46.283898432035592</v>
      </c>
      <c r="AB320" s="10">
        <f t="shared" si="72"/>
        <v>0</v>
      </c>
      <c r="AC320" s="10">
        <f t="shared" si="72"/>
        <v>0</v>
      </c>
      <c r="AD320" s="10">
        <f t="shared" si="72"/>
        <v>0</v>
      </c>
      <c r="AG320" s="10">
        <f t="shared" si="77"/>
        <v>0</v>
      </c>
      <c r="AH320" s="10">
        <f t="shared" si="78"/>
        <v>0</v>
      </c>
      <c r="AI320" s="10">
        <f t="shared" si="79"/>
        <v>0</v>
      </c>
      <c r="AJ320" s="10">
        <f t="shared" si="80"/>
        <v>46.283898432035592</v>
      </c>
      <c r="AK320" s="10">
        <f t="shared" si="81"/>
        <v>0</v>
      </c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</row>
    <row r="321" spans="3:81" x14ac:dyDescent="0.25">
      <c r="C321" s="2">
        <f t="shared" si="85"/>
        <v>45559</v>
      </c>
      <c r="D321" s="24"/>
      <c r="H321" s="13" t="str">
        <f t="shared" si="73"/>
        <v>46.7</v>
      </c>
      <c r="J321" s="13" t="str">
        <f t="shared" si="74"/>
        <v>43.3</v>
      </c>
      <c r="M321" s="10">
        <f t="shared" si="86"/>
        <v>268</v>
      </c>
      <c r="N321" s="10">
        <f t="shared" si="83"/>
        <v>-1.2071767993646252</v>
      </c>
      <c r="O321" s="10">
        <f t="shared" si="75"/>
        <v>43.313907000635382</v>
      </c>
      <c r="P321" s="10">
        <f t="shared" si="84"/>
        <v>46.686092999364618</v>
      </c>
      <c r="R321" s="12">
        <f t="shared" si="76"/>
        <v>9</v>
      </c>
      <c r="S321" s="10">
        <f t="shared" si="82"/>
        <v>0</v>
      </c>
      <c r="T321" s="10">
        <f t="shared" si="82"/>
        <v>0</v>
      </c>
      <c r="U321" s="10">
        <f t="shared" si="82"/>
        <v>0</v>
      </c>
      <c r="V321" s="10">
        <f t="shared" si="72"/>
        <v>0</v>
      </c>
      <c r="W321" s="10">
        <f t="shared" si="72"/>
        <v>0</v>
      </c>
      <c r="X321" s="10">
        <f t="shared" si="72"/>
        <v>0</v>
      </c>
      <c r="Y321" s="10">
        <f t="shared" si="72"/>
        <v>0</v>
      </c>
      <c r="Z321" s="10">
        <f t="shared" si="72"/>
        <v>0</v>
      </c>
      <c r="AA321" s="10">
        <f t="shared" si="72"/>
        <v>46.686092999364618</v>
      </c>
      <c r="AB321" s="10">
        <f t="shared" si="72"/>
        <v>0</v>
      </c>
      <c r="AC321" s="10">
        <f t="shared" si="72"/>
        <v>0</v>
      </c>
      <c r="AD321" s="10">
        <f t="shared" si="72"/>
        <v>0</v>
      </c>
      <c r="AG321" s="10">
        <f t="shared" si="77"/>
        <v>0</v>
      </c>
      <c r="AH321" s="10">
        <f t="shared" si="78"/>
        <v>0</v>
      </c>
      <c r="AI321" s="10">
        <f t="shared" si="79"/>
        <v>0</v>
      </c>
      <c r="AJ321" s="10">
        <f t="shared" si="80"/>
        <v>46.686092999364618</v>
      </c>
      <c r="AK321" s="10">
        <f t="shared" si="81"/>
        <v>0</v>
      </c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</row>
    <row r="322" spans="3:81" x14ac:dyDescent="0.25">
      <c r="C322" s="2">
        <f t="shared" si="85"/>
        <v>45560</v>
      </c>
      <c r="D322" s="24"/>
      <c r="H322" s="13" t="str">
        <f t="shared" si="73"/>
        <v>47.1</v>
      </c>
      <c r="J322" s="13" t="str">
        <f t="shared" si="74"/>
        <v>42.9</v>
      </c>
      <c r="M322" s="10">
        <f t="shared" si="86"/>
        <v>269</v>
      </c>
      <c r="N322" s="10">
        <f t="shared" si="83"/>
        <v>-1.6090156061500289</v>
      </c>
      <c r="O322" s="10">
        <f t="shared" si="75"/>
        <v>42.912068193849976</v>
      </c>
      <c r="P322" s="10">
        <f t="shared" si="84"/>
        <v>47.087931806150024</v>
      </c>
      <c r="R322" s="12">
        <f t="shared" si="76"/>
        <v>9</v>
      </c>
      <c r="S322" s="10">
        <f t="shared" si="82"/>
        <v>0</v>
      </c>
      <c r="T322" s="10">
        <f t="shared" si="82"/>
        <v>0</v>
      </c>
      <c r="U322" s="10">
        <f t="shared" si="82"/>
        <v>0</v>
      </c>
      <c r="V322" s="10">
        <f t="shared" si="72"/>
        <v>0</v>
      </c>
      <c r="W322" s="10">
        <f t="shared" si="72"/>
        <v>0</v>
      </c>
      <c r="X322" s="10">
        <f t="shared" si="72"/>
        <v>0</v>
      </c>
      <c r="Y322" s="10">
        <f t="shared" si="72"/>
        <v>0</v>
      </c>
      <c r="Z322" s="10">
        <f t="shared" si="72"/>
        <v>0</v>
      </c>
      <c r="AA322" s="10">
        <f t="shared" si="72"/>
        <v>47.087931806150024</v>
      </c>
      <c r="AB322" s="10">
        <f t="shared" si="72"/>
        <v>0</v>
      </c>
      <c r="AC322" s="10">
        <f t="shared" ref="V322:AD351" si="87">IF($R322=AC$41,$P322,0)</f>
        <v>0</v>
      </c>
      <c r="AD322" s="10">
        <f t="shared" si="87"/>
        <v>0</v>
      </c>
      <c r="AG322" s="10">
        <f t="shared" si="77"/>
        <v>0</v>
      </c>
      <c r="AH322" s="10">
        <f t="shared" si="78"/>
        <v>0</v>
      </c>
      <c r="AI322" s="10">
        <f t="shared" si="79"/>
        <v>0</v>
      </c>
      <c r="AJ322" s="10">
        <f t="shared" si="80"/>
        <v>47.087931806150024</v>
      </c>
      <c r="AK322" s="10">
        <f t="shared" si="81"/>
        <v>0</v>
      </c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</row>
    <row r="323" spans="3:81" x14ac:dyDescent="0.25">
      <c r="C323" s="2">
        <f t="shared" si="85"/>
        <v>45561</v>
      </c>
      <c r="D323" s="24"/>
      <c r="H323" s="13" t="str">
        <f t="shared" si="73"/>
        <v>47.5</v>
      </c>
      <c r="J323" s="13" t="str">
        <f t="shared" si="74"/>
        <v>42.5</v>
      </c>
      <c r="M323" s="10">
        <f t="shared" si="86"/>
        <v>270</v>
      </c>
      <c r="N323" s="10">
        <f t="shared" si="83"/>
        <v>-2.0103802286510049</v>
      </c>
      <c r="O323" s="10">
        <f t="shared" si="75"/>
        <v>42.510703571348991</v>
      </c>
      <c r="P323" s="10">
        <f t="shared" si="84"/>
        <v>47.489296428651009</v>
      </c>
      <c r="R323" s="12">
        <f t="shared" si="76"/>
        <v>9</v>
      </c>
      <c r="S323" s="10">
        <f t="shared" si="82"/>
        <v>0</v>
      </c>
      <c r="T323" s="10">
        <f t="shared" si="82"/>
        <v>0</v>
      </c>
      <c r="U323" s="10">
        <f t="shared" si="82"/>
        <v>0</v>
      </c>
      <c r="V323" s="10">
        <f t="shared" si="87"/>
        <v>0</v>
      </c>
      <c r="W323" s="10">
        <f t="shared" si="87"/>
        <v>0</v>
      </c>
      <c r="X323" s="10">
        <f t="shared" si="87"/>
        <v>0</v>
      </c>
      <c r="Y323" s="10">
        <f t="shared" si="87"/>
        <v>0</v>
      </c>
      <c r="Z323" s="10">
        <f t="shared" si="87"/>
        <v>0</v>
      </c>
      <c r="AA323" s="10">
        <f t="shared" si="87"/>
        <v>47.489296428651009</v>
      </c>
      <c r="AB323" s="10">
        <f t="shared" si="87"/>
        <v>0</v>
      </c>
      <c r="AC323" s="10">
        <f t="shared" si="87"/>
        <v>0</v>
      </c>
      <c r="AD323" s="10">
        <f t="shared" si="87"/>
        <v>0</v>
      </c>
      <c r="AG323" s="10">
        <f t="shared" si="77"/>
        <v>0</v>
      </c>
      <c r="AH323" s="10">
        <f t="shared" si="78"/>
        <v>0</v>
      </c>
      <c r="AI323" s="10">
        <f t="shared" si="79"/>
        <v>0</v>
      </c>
      <c r="AJ323" s="10">
        <f t="shared" si="80"/>
        <v>47.489296428651009</v>
      </c>
      <c r="AK323" s="10">
        <f t="shared" si="81"/>
        <v>0</v>
      </c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</row>
    <row r="324" spans="3:81" x14ac:dyDescent="0.25">
      <c r="C324" s="2">
        <f t="shared" si="85"/>
        <v>45562</v>
      </c>
      <c r="D324" s="24"/>
      <c r="H324" s="13" t="str">
        <f t="shared" si="73"/>
        <v>47.9</v>
      </c>
      <c r="J324" s="13" t="str">
        <f t="shared" si="74"/>
        <v>42.1</v>
      </c>
      <c r="M324" s="10">
        <f t="shared" si="86"/>
        <v>271</v>
      </c>
      <c r="N324" s="10">
        <f t="shared" si="83"/>
        <v>-2.4111523828711126</v>
      </c>
      <c r="O324" s="10">
        <f t="shared" si="75"/>
        <v>42.109931417128898</v>
      </c>
      <c r="P324" s="10">
        <f t="shared" si="84"/>
        <v>47.890068582871102</v>
      </c>
      <c r="R324" s="12">
        <f t="shared" si="76"/>
        <v>9</v>
      </c>
      <c r="S324" s="10">
        <f t="shared" si="82"/>
        <v>0</v>
      </c>
      <c r="T324" s="10">
        <f t="shared" si="82"/>
        <v>0</v>
      </c>
      <c r="U324" s="10">
        <f t="shared" si="82"/>
        <v>0</v>
      </c>
      <c r="V324" s="10">
        <f t="shared" si="87"/>
        <v>0</v>
      </c>
      <c r="W324" s="10">
        <f t="shared" si="87"/>
        <v>0</v>
      </c>
      <c r="X324" s="10">
        <f t="shared" si="87"/>
        <v>0</v>
      </c>
      <c r="Y324" s="10">
        <f t="shared" si="87"/>
        <v>0</v>
      </c>
      <c r="Z324" s="10">
        <f t="shared" si="87"/>
        <v>0</v>
      </c>
      <c r="AA324" s="10">
        <f t="shared" si="87"/>
        <v>47.890068582871102</v>
      </c>
      <c r="AB324" s="10">
        <f t="shared" si="87"/>
        <v>0</v>
      </c>
      <c r="AC324" s="10">
        <f t="shared" si="87"/>
        <v>0</v>
      </c>
      <c r="AD324" s="10">
        <f t="shared" si="87"/>
        <v>0</v>
      </c>
      <c r="AG324" s="10">
        <f t="shared" si="77"/>
        <v>0</v>
      </c>
      <c r="AH324" s="10">
        <f t="shared" si="78"/>
        <v>0</v>
      </c>
      <c r="AI324" s="10">
        <f t="shared" si="79"/>
        <v>0</v>
      </c>
      <c r="AJ324" s="10">
        <f t="shared" si="80"/>
        <v>47.890068582871102</v>
      </c>
      <c r="AK324" s="10">
        <f t="shared" si="81"/>
        <v>0</v>
      </c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</row>
    <row r="325" spans="3:81" x14ac:dyDescent="0.25">
      <c r="C325" s="2">
        <f t="shared" si="85"/>
        <v>45563</v>
      </c>
      <c r="D325" s="24"/>
      <c r="H325" s="13" t="str">
        <f t="shared" si="73"/>
        <v>48.3</v>
      </c>
      <c r="J325" s="13" t="str">
        <f t="shared" si="74"/>
        <v>41.7</v>
      </c>
      <c r="M325" s="10">
        <f t="shared" si="86"/>
        <v>272</v>
      </c>
      <c r="N325" s="10">
        <f t="shared" si="83"/>
        <v>-2.8112139594168766</v>
      </c>
      <c r="O325" s="10">
        <f t="shared" si="75"/>
        <v>41.709869840583124</v>
      </c>
      <c r="P325" s="10">
        <f t="shared" si="84"/>
        <v>48.290130159416876</v>
      </c>
      <c r="R325" s="12">
        <f t="shared" si="76"/>
        <v>9</v>
      </c>
      <c r="S325" s="10">
        <f t="shared" si="82"/>
        <v>0</v>
      </c>
      <c r="T325" s="10">
        <f t="shared" si="82"/>
        <v>0</v>
      </c>
      <c r="U325" s="10">
        <f t="shared" si="82"/>
        <v>0</v>
      </c>
      <c r="V325" s="10">
        <f t="shared" si="87"/>
        <v>0</v>
      </c>
      <c r="W325" s="10">
        <f t="shared" si="87"/>
        <v>0</v>
      </c>
      <c r="X325" s="10">
        <f t="shared" si="87"/>
        <v>0</v>
      </c>
      <c r="Y325" s="10">
        <f t="shared" si="87"/>
        <v>0</v>
      </c>
      <c r="Z325" s="10">
        <f t="shared" si="87"/>
        <v>0</v>
      </c>
      <c r="AA325" s="10">
        <f t="shared" si="87"/>
        <v>48.290130159416876</v>
      </c>
      <c r="AB325" s="10">
        <f t="shared" si="87"/>
        <v>0</v>
      </c>
      <c r="AC325" s="10">
        <f t="shared" si="87"/>
        <v>0</v>
      </c>
      <c r="AD325" s="10">
        <f t="shared" si="87"/>
        <v>0</v>
      </c>
      <c r="AG325" s="10">
        <f t="shared" si="77"/>
        <v>0</v>
      </c>
      <c r="AH325" s="10">
        <f t="shared" si="78"/>
        <v>0</v>
      </c>
      <c r="AI325" s="10">
        <f t="shared" si="79"/>
        <v>0</v>
      </c>
      <c r="AJ325" s="10">
        <f t="shared" si="80"/>
        <v>48.290130159416876</v>
      </c>
      <c r="AK325" s="10">
        <f t="shared" si="81"/>
        <v>0</v>
      </c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</row>
    <row r="326" spans="3:81" x14ac:dyDescent="0.25">
      <c r="C326" s="2">
        <f t="shared" si="85"/>
        <v>45564</v>
      </c>
      <c r="D326" s="24"/>
      <c r="H326" s="13" t="str">
        <f t="shared" si="73"/>
        <v>48.7</v>
      </c>
      <c r="J326" s="13" t="str">
        <f t="shared" si="74"/>
        <v>41.3</v>
      </c>
      <c r="M326" s="10">
        <f t="shared" si="86"/>
        <v>273</v>
      </c>
      <c r="N326" s="10">
        <f t="shared" si="83"/>
        <v>-3.2104470583054794</v>
      </c>
      <c r="O326" s="10">
        <f t="shared" si="75"/>
        <v>41.31063674169453</v>
      </c>
      <c r="P326" s="10">
        <f t="shared" si="84"/>
        <v>48.68936325830547</v>
      </c>
      <c r="R326" s="12">
        <f t="shared" si="76"/>
        <v>9</v>
      </c>
      <c r="S326" s="10">
        <f t="shared" si="82"/>
        <v>0</v>
      </c>
      <c r="T326" s="10">
        <f t="shared" si="82"/>
        <v>0</v>
      </c>
      <c r="U326" s="10">
        <f t="shared" si="82"/>
        <v>0</v>
      </c>
      <c r="V326" s="10">
        <f t="shared" si="87"/>
        <v>0</v>
      </c>
      <c r="W326" s="10">
        <f t="shared" si="87"/>
        <v>0</v>
      </c>
      <c r="X326" s="10">
        <f t="shared" si="87"/>
        <v>0</v>
      </c>
      <c r="Y326" s="10">
        <f t="shared" si="87"/>
        <v>0</v>
      </c>
      <c r="Z326" s="10">
        <f t="shared" si="87"/>
        <v>0</v>
      </c>
      <c r="AA326" s="10">
        <f t="shared" si="87"/>
        <v>48.68936325830547</v>
      </c>
      <c r="AB326" s="10">
        <f t="shared" si="87"/>
        <v>0</v>
      </c>
      <c r="AC326" s="10">
        <f t="shared" si="87"/>
        <v>0</v>
      </c>
      <c r="AD326" s="10">
        <f t="shared" si="87"/>
        <v>0</v>
      </c>
      <c r="AG326" s="10">
        <f t="shared" si="77"/>
        <v>0</v>
      </c>
      <c r="AH326" s="10">
        <f t="shared" si="78"/>
        <v>0</v>
      </c>
      <c r="AI326" s="10">
        <f t="shared" si="79"/>
        <v>0</v>
      </c>
      <c r="AJ326" s="10">
        <f t="shared" si="80"/>
        <v>48.68936325830547</v>
      </c>
      <c r="AK326" s="10">
        <f t="shared" si="81"/>
        <v>0</v>
      </c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</row>
    <row r="327" spans="3:81" x14ac:dyDescent="0.25">
      <c r="C327" s="2">
        <f t="shared" si="85"/>
        <v>45565</v>
      </c>
      <c r="D327" s="24"/>
      <c r="H327" s="13" t="str">
        <f t="shared" si="73"/>
        <v>49.1</v>
      </c>
      <c r="J327" s="13" t="str">
        <f t="shared" si="74"/>
        <v>40.9</v>
      </c>
      <c r="M327" s="10">
        <f t="shared" si="86"/>
        <v>274</v>
      </c>
      <c r="N327" s="10">
        <f t="shared" si="83"/>
        <v>-3.6087340237102619</v>
      </c>
      <c r="O327" s="10">
        <f t="shared" si="75"/>
        <v>40.912349776289737</v>
      </c>
      <c r="P327" s="10">
        <f t="shared" si="84"/>
        <v>49.087650223710263</v>
      </c>
      <c r="R327" s="12">
        <f t="shared" si="76"/>
        <v>9</v>
      </c>
      <c r="S327" s="10">
        <f t="shared" si="82"/>
        <v>0</v>
      </c>
      <c r="T327" s="10">
        <f t="shared" si="82"/>
        <v>0</v>
      </c>
      <c r="U327" s="10">
        <f t="shared" si="82"/>
        <v>0</v>
      </c>
      <c r="V327" s="10">
        <f t="shared" si="87"/>
        <v>0</v>
      </c>
      <c r="W327" s="10">
        <f t="shared" si="87"/>
        <v>0</v>
      </c>
      <c r="X327" s="10">
        <f t="shared" si="87"/>
        <v>0</v>
      </c>
      <c r="Y327" s="10">
        <f t="shared" si="87"/>
        <v>0</v>
      </c>
      <c r="Z327" s="10">
        <f t="shared" si="87"/>
        <v>0</v>
      </c>
      <c r="AA327" s="10">
        <f t="shared" si="87"/>
        <v>49.087650223710263</v>
      </c>
      <c r="AB327" s="10">
        <f t="shared" si="87"/>
        <v>0</v>
      </c>
      <c r="AC327" s="10">
        <f t="shared" si="87"/>
        <v>0</v>
      </c>
      <c r="AD327" s="10">
        <f t="shared" si="87"/>
        <v>0</v>
      </c>
      <c r="AG327" s="10">
        <f t="shared" si="77"/>
        <v>0</v>
      </c>
      <c r="AH327" s="10">
        <f t="shared" si="78"/>
        <v>0</v>
      </c>
      <c r="AI327" s="10">
        <f t="shared" si="79"/>
        <v>0</v>
      </c>
      <c r="AJ327" s="10">
        <f t="shared" si="80"/>
        <v>49.087650223710263</v>
      </c>
      <c r="AK327" s="10">
        <f t="shared" si="81"/>
        <v>0</v>
      </c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</row>
    <row r="328" spans="3:81" x14ac:dyDescent="0.25">
      <c r="C328" s="2">
        <f t="shared" si="85"/>
        <v>45566</v>
      </c>
      <c r="D328" s="24"/>
      <c r="H328" s="13" t="str">
        <f t="shared" si="73"/>
        <v>49.5</v>
      </c>
      <c r="J328" s="13" t="str">
        <f t="shared" si="74"/>
        <v>40.5</v>
      </c>
      <c r="M328" s="10">
        <f t="shared" si="86"/>
        <v>275</v>
      </c>
      <c r="N328" s="10">
        <f t="shared" si="83"/>
        <v>-4.0059574786343202</v>
      </c>
      <c r="O328" s="10">
        <f t="shared" si="75"/>
        <v>40.515126321365685</v>
      </c>
      <c r="P328" s="10">
        <f t="shared" si="84"/>
        <v>49.484873678634315</v>
      </c>
      <c r="R328" s="12">
        <f t="shared" si="76"/>
        <v>10</v>
      </c>
      <c r="S328" s="10">
        <f t="shared" si="82"/>
        <v>0</v>
      </c>
      <c r="T328" s="10">
        <f t="shared" si="82"/>
        <v>0</v>
      </c>
      <c r="U328" s="10">
        <f t="shared" si="82"/>
        <v>0</v>
      </c>
      <c r="V328" s="10">
        <f t="shared" si="87"/>
        <v>0</v>
      </c>
      <c r="W328" s="10">
        <f t="shared" si="87"/>
        <v>0</v>
      </c>
      <c r="X328" s="10">
        <f t="shared" si="87"/>
        <v>0</v>
      </c>
      <c r="Y328" s="10">
        <f t="shared" si="87"/>
        <v>0</v>
      </c>
      <c r="Z328" s="10">
        <f t="shared" si="87"/>
        <v>0</v>
      </c>
      <c r="AA328" s="10">
        <f t="shared" si="87"/>
        <v>0</v>
      </c>
      <c r="AB328" s="10">
        <f t="shared" si="87"/>
        <v>49.484873678634315</v>
      </c>
      <c r="AC328" s="10">
        <f t="shared" si="87"/>
        <v>0</v>
      </c>
      <c r="AD328" s="10">
        <f t="shared" si="87"/>
        <v>0</v>
      </c>
      <c r="AG328" s="10">
        <f t="shared" si="77"/>
        <v>0</v>
      </c>
      <c r="AH328" s="10">
        <f t="shared" si="78"/>
        <v>0</v>
      </c>
      <c r="AI328" s="10">
        <f t="shared" si="79"/>
        <v>0</v>
      </c>
      <c r="AJ328" s="10">
        <f t="shared" si="80"/>
        <v>49.484873678634315</v>
      </c>
      <c r="AK328" s="10">
        <f t="shared" si="81"/>
        <v>0</v>
      </c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</row>
    <row r="329" spans="3:81" x14ac:dyDescent="0.25">
      <c r="C329" s="2">
        <f t="shared" si="85"/>
        <v>45567</v>
      </c>
      <c r="D329" s="24"/>
      <c r="H329" s="13" t="str">
        <f t="shared" si="73"/>
        <v>49.9</v>
      </c>
      <c r="J329" s="13" t="str">
        <f t="shared" si="74"/>
        <v>40.1</v>
      </c>
      <c r="M329" s="10">
        <f t="shared" si="86"/>
        <v>276</v>
      </c>
      <c r="N329" s="10">
        <f t="shared" si="83"/>
        <v>-4.4020003595022974</v>
      </c>
      <c r="O329" s="10">
        <f t="shared" si="75"/>
        <v>40.119083440497697</v>
      </c>
      <c r="P329" s="10">
        <f t="shared" si="84"/>
        <v>49.880916559502303</v>
      </c>
      <c r="R329" s="12">
        <f t="shared" si="76"/>
        <v>10</v>
      </c>
      <c r="S329" s="10">
        <f t="shared" si="82"/>
        <v>0</v>
      </c>
      <c r="T329" s="10">
        <f t="shared" si="82"/>
        <v>0</v>
      </c>
      <c r="U329" s="10">
        <f t="shared" si="82"/>
        <v>0</v>
      </c>
      <c r="V329" s="10">
        <f t="shared" si="87"/>
        <v>0</v>
      </c>
      <c r="W329" s="10">
        <f t="shared" si="87"/>
        <v>0</v>
      </c>
      <c r="X329" s="10">
        <f t="shared" si="87"/>
        <v>0</v>
      </c>
      <c r="Y329" s="10">
        <f t="shared" si="87"/>
        <v>0</v>
      </c>
      <c r="Z329" s="10">
        <f t="shared" si="87"/>
        <v>0</v>
      </c>
      <c r="AA329" s="10">
        <f t="shared" si="87"/>
        <v>0</v>
      </c>
      <c r="AB329" s="10">
        <f t="shared" si="87"/>
        <v>49.880916559502303</v>
      </c>
      <c r="AC329" s="10">
        <f t="shared" si="87"/>
        <v>0</v>
      </c>
      <c r="AD329" s="10">
        <f t="shared" si="87"/>
        <v>0</v>
      </c>
      <c r="AG329" s="10">
        <f t="shared" si="77"/>
        <v>0</v>
      </c>
      <c r="AH329" s="10">
        <f t="shared" si="78"/>
        <v>0</v>
      </c>
      <c r="AI329" s="10">
        <f t="shared" si="79"/>
        <v>0</v>
      </c>
      <c r="AJ329" s="10">
        <f t="shared" si="80"/>
        <v>49.880916559502303</v>
      </c>
      <c r="AK329" s="10">
        <f t="shared" si="81"/>
        <v>0</v>
      </c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</row>
    <row r="330" spans="3:81" x14ac:dyDescent="0.25">
      <c r="C330" s="2">
        <f t="shared" si="85"/>
        <v>45568</v>
      </c>
      <c r="D330" s="24"/>
      <c r="H330" s="13" t="str">
        <f t="shared" si="73"/>
        <v>50.3</v>
      </c>
      <c r="J330" s="13" t="str">
        <f t="shared" si="74"/>
        <v>39.7</v>
      </c>
      <c r="M330" s="10">
        <f t="shared" si="86"/>
        <v>277</v>
      </c>
      <c r="N330" s="10">
        <f t="shared" si="83"/>
        <v>-4.7967459506593828</v>
      </c>
      <c r="O330" s="10">
        <f t="shared" si="75"/>
        <v>39.724337849340621</v>
      </c>
      <c r="P330" s="10">
        <f t="shared" si="84"/>
        <v>50.275662150659379</v>
      </c>
      <c r="R330" s="12">
        <f t="shared" si="76"/>
        <v>10</v>
      </c>
      <c r="S330" s="10">
        <f t="shared" si="82"/>
        <v>0</v>
      </c>
      <c r="T330" s="10">
        <f t="shared" si="82"/>
        <v>0</v>
      </c>
      <c r="U330" s="10">
        <f t="shared" si="82"/>
        <v>0</v>
      </c>
      <c r="V330" s="10">
        <f t="shared" si="87"/>
        <v>0</v>
      </c>
      <c r="W330" s="10">
        <f t="shared" si="87"/>
        <v>0</v>
      </c>
      <c r="X330" s="10">
        <f t="shared" si="87"/>
        <v>0</v>
      </c>
      <c r="Y330" s="10">
        <f t="shared" si="87"/>
        <v>0</v>
      </c>
      <c r="Z330" s="10">
        <f t="shared" si="87"/>
        <v>0</v>
      </c>
      <c r="AA330" s="10">
        <f t="shared" si="87"/>
        <v>0</v>
      </c>
      <c r="AB330" s="10">
        <f t="shared" si="87"/>
        <v>50.275662150659379</v>
      </c>
      <c r="AC330" s="10">
        <f t="shared" si="87"/>
        <v>0</v>
      </c>
      <c r="AD330" s="10">
        <f t="shared" si="87"/>
        <v>0</v>
      </c>
      <c r="AG330" s="10">
        <f t="shared" si="77"/>
        <v>0</v>
      </c>
      <c r="AH330" s="10">
        <f t="shared" si="78"/>
        <v>0</v>
      </c>
      <c r="AI330" s="10">
        <f t="shared" si="79"/>
        <v>0</v>
      </c>
      <c r="AJ330" s="10">
        <f t="shared" si="80"/>
        <v>50.275662150659379</v>
      </c>
      <c r="AK330" s="10">
        <f t="shared" si="81"/>
        <v>0</v>
      </c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</row>
    <row r="331" spans="3:81" x14ac:dyDescent="0.25">
      <c r="C331" s="2">
        <f t="shared" si="85"/>
        <v>45569</v>
      </c>
      <c r="D331" s="24"/>
      <c r="H331" s="13" t="str">
        <f t="shared" si="73"/>
        <v>50.7</v>
      </c>
      <c r="J331" s="13" t="str">
        <f t="shared" si="74"/>
        <v>39.3</v>
      </c>
      <c r="M331" s="10">
        <f t="shared" si="86"/>
        <v>278</v>
      </c>
      <c r="N331" s="10">
        <f t="shared" si="83"/>
        <v>-5.1900779187680453</v>
      </c>
      <c r="O331" s="10">
        <f t="shared" si="75"/>
        <v>39.33100588123196</v>
      </c>
      <c r="P331" s="10">
        <f t="shared" si="84"/>
        <v>50.66899411876804</v>
      </c>
      <c r="R331" s="12">
        <f t="shared" si="76"/>
        <v>10</v>
      </c>
      <c r="S331" s="10">
        <f t="shared" si="82"/>
        <v>0</v>
      </c>
      <c r="T331" s="10">
        <f t="shared" si="82"/>
        <v>0</v>
      </c>
      <c r="U331" s="10">
        <f t="shared" si="82"/>
        <v>0</v>
      </c>
      <c r="V331" s="10">
        <f t="shared" si="87"/>
        <v>0</v>
      </c>
      <c r="W331" s="10">
        <f t="shared" si="87"/>
        <v>0</v>
      </c>
      <c r="X331" s="10">
        <f t="shared" si="87"/>
        <v>0</v>
      </c>
      <c r="Y331" s="10">
        <f t="shared" si="87"/>
        <v>0</v>
      </c>
      <c r="Z331" s="10">
        <f t="shared" si="87"/>
        <v>0</v>
      </c>
      <c r="AA331" s="10">
        <f t="shared" si="87"/>
        <v>0</v>
      </c>
      <c r="AB331" s="10">
        <f t="shared" si="87"/>
        <v>50.66899411876804</v>
      </c>
      <c r="AC331" s="10">
        <f t="shared" si="87"/>
        <v>0</v>
      </c>
      <c r="AD331" s="10">
        <f t="shared" si="87"/>
        <v>0</v>
      </c>
      <c r="AG331" s="10">
        <f t="shared" si="77"/>
        <v>0</v>
      </c>
      <c r="AH331" s="10">
        <f t="shared" si="78"/>
        <v>0</v>
      </c>
      <c r="AI331" s="10">
        <f t="shared" si="79"/>
        <v>0</v>
      </c>
      <c r="AJ331" s="10">
        <f t="shared" si="80"/>
        <v>50.66899411876804</v>
      </c>
      <c r="AK331" s="10">
        <f t="shared" si="81"/>
        <v>0</v>
      </c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</row>
    <row r="332" spans="3:81" x14ac:dyDescent="0.25">
      <c r="C332" s="2">
        <f t="shared" si="85"/>
        <v>45570</v>
      </c>
      <c r="D332" s="24"/>
      <c r="H332" s="13" t="str">
        <f t="shared" si="73"/>
        <v>51.1</v>
      </c>
      <c r="J332" s="13" t="str">
        <f t="shared" si="74"/>
        <v>38.9</v>
      </c>
      <c r="M332" s="10">
        <f t="shared" si="86"/>
        <v>279</v>
      </c>
      <c r="N332" s="10">
        <f t="shared" si="83"/>
        <v>-5.5818803470918263</v>
      </c>
      <c r="O332" s="10">
        <f t="shared" si="75"/>
        <v>38.939203452908181</v>
      </c>
      <c r="P332" s="10">
        <f t="shared" si="84"/>
        <v>51.060796547091819</v>
      </c>
      <c r="R332" s="12">
        <f t="shared" si="76"/>
        <v>10</v>
      </c>
      <c r="S332" s="10">
        <f t="shared" si="82"/>
        <v>0</v>
      </c>
      <c r="T332" s="10">
        <f t="shared" si="82"/>
        <v>0</v>
      </c>
      <c r="U332" s="10">
        <f t="shared" si="82"/>
        <v>0</v>
      </c>
      <c r="V332" s="10">
        <f t="shared" si="87"/>
        <v>0</v>
      </c>
      <c r="W332" s="10">
        <f t="shared" si="87"/>
        <v>0</v>
      </c>
      <c r="X332" s="10">
        <f t="shared" si="87"/>
        <v>0</v>
      </c>
      <c r="Y332" s="10">
        <f t="shared" si="87"/>
        <v>0</v>
      </c>
      <c r="Z332" s="10">
        <f t="shared" si="87"/>
        <v>0</v>
      </c>
      <c r="AA332" s="10">
        <f t="shared" si="87"/>
        <v>0</v>
      </c>
      <c r="AB332" s="10">
        <f t="shared" si="87"/>
        <v>51.060796547091819</v>
      </c>
      <c r="AC332" s="10">
        <f t="shared" si="87"/>
        <v>0</v>
      </c>
      <c r="AD332" s="10">
        <f t="shared" si="87"/>
        <v>0</v>
      </c>
      <c r="AG332" s="10">
        <f t="shared" si="77"/>
        <v>0</v>
      </c>
      <c r="AH332" s="10">
        <f t="shared" si="78"/>
        <v>0</v>
      </c>
      <c r="AI332" s="10">
        <f t="shared" si="79"/>
        <v>0</v>
      </c>
      <c r="AJ332" s="10">
        <f t="shared" si="80"/>
        <v>51.060796547091819</v>
      </c>
      <c r="AK332" s="10">
        <f t="shared" si="81"/>
        <v>0</v>
      </c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</row>
    <row r="333" spans="3:81" x14ac:dyDescent="0.25">
      <c r="C333" s="2">
        <f t="shared" si="85"/>
        <v>45571</v>
      </c>
      <c r="D333" s="24"/>
      <c r="H333" s="13" t="str">
        <f t="shared" si="73"/>
        <v>51.5</v>
      </c>
      <c r="J333" s="13" t="str">
        <f t="shared" si="74"/>
        <v>38.5</v>
      </c>
      <c r="M333" s="10">
        <f t="shared" si="86"/>
        <v>280</v>
      </c>
      <c r="N333" s="10">
        <f t="shared" si="83"/>
        <v>-5.9720377696567901</v>
      </c>
      <c r="O333" s="10">
        <f t="shared" si="75"/>
        <v>38.54904603034322</v>
      </c>
      <c r="P333" s="10">
        <f t="shared" si="84"/>
        <v>51.45095396965678</v>
      </c>
      <c r="R333" s="12">
        <f t="shared" si="76"/>
        <v>10</v>
      </c>
      <c r="S333" s="10">
        <f t="shared" si="82"/>
        <v>0</v>
      </c>
      <c r="T333" s="10">
        <f t="shared" si="82"/>
        <v>0</v>
      </c>
      <c r="U333" s="10">
        <f t="shared" si="82"/>
        <v>0</v>
      </c>
      <c r="V333" s="10">
        <f t="shared" si="87"/>
        <v>0</v>
      </c>
      <c r="W333" s="10">
        <f t="shared" si="87"/>
        <v>0</v>
      </c>
      <c r="X333" s="10">
        <f t="shared" si="87"/>
        <v>0</v>
      </c>
      <c r="Y333" s="10">
        <f t="shared" si="87"/>
        <v>0</v>
      </c>
      <c r="Z333" s="10">
        <f t="shared" si="87"/>
        <v>0</v>
      </c>
      <c r="AA333" s="10">
        <f t="shared" si="87"/>
        <v>0</v>
      </c>
      <c r="AB333" s="10">
        <f t="shared" si="87"/>
        <v>51.45095396965678</v>
      </c>
      <c r="AC333" s="10">
        <f t="shared" si="87"/>
        <v>0</v>
      </c>
      <c r="AD333" s="10">
        <f t="shared" si="87"/>
        <v>0</v>
      </c>
      <c r="AG333" s="10">
        <f t="shared" si="77"/>
        <v>0</v>
      </c>
      <c r="AH333" s="10">
        <f t="shared" si="78"/>
        <v>0</v>
      </c>
      <c r="AI333" s="10">
        <f t="shared" si="79"/>
        <v>0</v>
      </c>
      <c r="AJ333" s="10">
        <f t="shared" si="80"/>
        <v>51.45095396965678</v>
      </c>
      <c r="AK333" s="10">
        <f t="shared" si="81"/>
        <v>0</v>
      </c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</row>
    <row r="334" spans="3:81" x14ac:dyDescent="0.25">
      <c r="C334" s="2">
        <f t="shared" si="85"/>
        <v>45572</v>
      </c>
      <c r="D334" s="24"/>
      <c r="H334" s="13" t="str">
        <f t="shared" si="73"/>
        <v>51.8</v>
      </c>
      <c r="J334" s="13" t="str">
        <f t="shared" si="74"/>
        <v>38.2</v>
      </c>
      <c r="M334" s="10">
        <f t="shared" si="86"/>
        <v>281</v>
      </c>
      <c r="N334" s="10">
        <f t="shared" si="83"/>
        <v>-6.3604352052797539</v>
      </c>
      <c r="O334" s="10">
        <f t="shared" si="75"/>
        <v>38.160648594720243</v>
      </c>
      <c r="P334" s="10">
        <f t="shared" si="84"/>
        <v>51.839351405279757</v>
      </c>
      <c r="R334" s="12">
        <f t="shared" si="76"/>
        <v>10</v>
      </c>
      <c r="S334" s="10">
        <f t="shared" si="82"/>
        <v>0</v>
      </c>
      <c r="T334" s="10">
        <f t="shared" si="82"/>
        <v>0</v>
      </c>
      <c r="U334" s="10">
        <f t="shared" si="82"/>
        <v>0</v>
      </c>
      <c r="V334" s="10">
        <f t="shared" si="87"/>
        <v>0</v>
      </c>
      <c r="W334" s="10">
        <f t="shared" si="87"/>
        <v>0</v>
      </c>
      <c r="X334" s="10">
        <f t="shared" si="87"/>
        <v>0</v>
      </c>
      <c r="Y334" s="10">
        <f t="shared" si="87"/>
        <v>0</v>
      </c>
      <c r="Z334" s="10">
        <f t="shared" si="87"/>
        <v>0</v>
      </c>
      <c r="AA334" s="10">
        <f t="shared" si="87"/>
        <v>0</v>
      </c>
      <c r="AB334" s="10">
        <f t="shared" si="87"/>
        <v>51.839351405279757</v>
      </c>
      <c r="AC334" s="10">
        <f t="shared" si="87"/>
        <v>0</v>
      </c>
      <c r="AD334" s="10">
        <f t="shared" si="87"/>
        <v>0</v>
      </c>
      <c r="AG334" s="10">
        <f t="shared" si="77"/>
        <v>0</v>
      </c>
      <c r="AH334" s="10">
        <f t="shared" si="78"/>
        <v>0</v>
      </c>
      <c r="AI334" s="10">
        <f t="shared" si="79"/>
        <v>0</v>
      </c>
      <c r="AJ334" s="10">
        <f t="shared" si="80"/>
        <v>51.839351405279757</v>
      </c>
      <c r="AK334" s="10">
        <f t="shared" si="81"/>
        <v>0</v>
      </c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</row>
    <row r="335" spans="3:81" x14ac:dyDescent="0.25">
      <c r="C335" s="2">
        <f t="shared" si="85"/>
        <v>45573</v>
      </c>
      <c r="D335" s="24"/>
      <c r="H335" s="13" t="str">
        <f t="shared" si="73"/>
        <v>52.2</v>
      </c>
      <c r="J335" s="13" t="str">
        <f t="shared" si="74"/>
        <v>37.8</v>
      </c>
      <c r="M335" s="10">
        <f t="shared" si="86"/>
        <v>282</v>
      </c>
      <c r="N335" s="10">
        <f t="shared" si="83"/>
        <v>-6.7469581914536159</v>
      </c>
      <c r="O335" s="10">
        <f t="shared" si="75"/>
        <v>37.774125608546392</v>
      </c>
      <c r="P335" s="10">
        <f t="shared" si="84"/>
        <v>52.225874391453608</v>
      </c>
      <c r="R335" s="12">
        <f t="shared" si="76"/>
        <v>10</v>
      </c>
      <c r="S335" s="10">
        <f t="shared" si="82"/>
        <v>0</v>
      </c>
      <c r="T335" s="10">
        <f t="shared" si="82"/>
        <v>0</v>
      </c>
      <c r="U335" s="10">
        <f t="shared" si="82"/>
        <v>0</v>
      </c>
      <c r="V335" s="10">
        <f t="shared" si="87"/>
        <v>0</v>
      </c>
      <c r="W335" s="10">
        <f t="shared" si="87"/>
        <v>0</v>
      </c>
      <c r="X335" s="10">
        <f t="shared" si="87"/>
        <v>0</v>
      </c>
      <c r="Y335" s="10">
        <f t="shared" si="87"/>
        <v>0</v>
      </c>
      <c r="Z335" s="10">
        <f t="shared" si="87"/>
        <v>0</v>
      </c>
      <c r="AA335" s="10">
        <f t="shared" si="87"/>
        <v>0</v>
      </c>
      <c r="AB335" s="10">
        <f t="shared" si="87"/>
        <v>52.225874391453608</v>
      </c>
      <c r="AC335" s="10">
        <f t="shared" si="87"/>
        <v>0</v>
      </c>
      <c r="AD335" s="10">
        <f t="shared" si="87"/>
        <v>0</v>
      </c>
      <c r="AG335" s="10">
        <f t="shared" si="77"/>
        <v>0</v>
      </c>
      <c r="AH335" s="10">
        <f t="shared" si="78"/>
        <v>0</v>
      </c>
      <c r="AI335" s="10">
        <f t="shared" si="79"/>
        <v>0</v>
      </c>
      <c r="AJ335" s="10">
        <f t="shared" si="80"/>
        <v>52.225874391453608</v>
      </c>
      <c r="AK335" s="10">
        <f t="shared" si="81"/>
        <v>0</v>
      </c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</row>
    <row r="336" spans="3:81" x14ac:dyDescent="0.25">
      <c r="C336" s="2">
        <f t="shared" si="85"/>
        <v>45574</v>
      </c>
      <c r="D336" s="24"/>
      <c r="H336" s="13" t="str">
        <f t="shared" si="73"/>
        <v>52.6</v>
      </c>
      <c r="J336" s="13" t="str">
        <f t="shared" si="74"/>
        <v>37.4</v>
      </c>
      <c r="M336" s="10">
        <f t="shared" si="86"/>
        <v>283</v>
      </c>
      <c r="N336" s="10">
        <f t="shared" si="83"/>
        <v>-7.1314928180802832</v>
      </c>
      <c r="O336" s="10">
        <f t="shared" si="75"/>
        <v>37.389590981919717</v>
      </c>
      <c r="P336" s="10">
        <f t="shared" si="84"/>
        <v>52.610409018080283</v>
      </c>
      <c r="R336" s="12">
        <f t="shared" si="76"/>
        <v>10</v>
      </c>
      <c r="S336" s="10">
        <f t="shared" si="82"/>
        <v>0</v>
      </c>
      <c r="T336" s="10">
        <f t="shared" si="82"/>
        <v>0</v>
      </c>
      <c r="U336" s="10">
        <f t="shared" si="82"/>
        <v>0</v>
      </c>
      <c r="V336" s="10">
        <f t="shared" si="87"/>
        <v>0</v>
      </c>
      <c r="W336" s="10">
        <f t="shared" si="87"/>
        <v>0</v>
      </c>
      <c r="X336" s="10">
        <f t="shared" si="87"/>
        <v>0</v>
      </c>
      <c r="Y336" s="10">
        <f t="shared" si="87"/>
        <v>0</v>
      </c>
      <c r="Z336" s="10">
        <f t="shared" si="87"/>
        <v>0</v>
      </c>
      <c r="AA336" s="10">
        <f t="shared" si="87"/>
        <v>0</v>
      </c>
      <c r="AB336" s="10">
        <f t="shared" si="87"/>
        <v>52.610409018080283</v>
      </c>
      <c r="AC336" s="10">
        <f t="shared" si="87"/>
        <v>0</v>
      </c>
      <c r="AD336" s="10">
        <f t="shared" si="87"/>
        <v>0</v>
      </c>
      <c r="AG336" s="10">
        <f t="shared" si="77"/>
        <v>0</v>
      </c>
      <c r="AH336" s="10">
        <f t="shared" si="78"/>
        <v>0</v>
      </c>
      <c r="AI336" s="10">
        <f t="shared" si="79"/>
        <v>0</v>
      </c>
      <c r="AJ336" s="10">
        <f t="shared" si="80"/>
        <v>52.610409018080283</v>
      </c>
      <c r="AK336" s="10">
        <f t="shared" si="81"/>
        <v>0</v>
      </c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</row>
    <row r="337" spans="3:81" x14ac:dyDescent="0.25">
      <c r="C337" s="2">
        <f t="shared" si="85"/>
        <v>45575</v>
      </c>
      <c r="D337" s="24"/>
      <c r="H337" s="13" t="str">
        <f t="shared" si="73"/>
        <v>53.0</v>
      </c>
      <c r="J337" s="13" t="str">
        <f t="shared" si="74"/>
        <v>37.0</v>
      </c>
      <c r="M337" s="10">
        <f t="shared" si="86"/>
        <v>284</v>
      </c>
      <c r="N337" s="10">
        <f t="shared" si="83"/>
        <v>-7.5139257610403316</v>
      </c>
      <c r="O337" s="10">
        <f t="shared" si="75"/>
        <v>37.007158038959673</v>
      </c>
      <c r="P337" s="10">
        <f t="shared" si="84"/>
        <v>52.992841961040327</v>
      </c>
      <c r="R337" s="12">
        <f t="shared" si="76"/>
        <v>10</v>
      </c>
      <c r="S337" s="10">
        <f t="shared" si="82"/>
        <v>0</v>
      </c>
      <c r="T337" s="10">
        <f t="shared" si="82"/>
        <v>0</v>
      </c>
      <c r="U337" s="10">
        <f t="shared" si="82"/>
        <v>0</v>
      </c>
      <c r="V337" s="10">
        <f t="shared" si="87"/>
        <v>0</v>
      </c>
      <c r="W337" s="10">
        <f t="shared" si="87"/>
        <v>0</v>
      </c>
      <c r="X337" s="10">
        <f t="shared" si="87"/>
        <v>0</v>
      </c>
      <c r="Y337" s="10">
        <f t="shared" si="87"/>
        <v>0</v>
      </c>
      <c r="Z337" s="10">
        <f t="shared" si="87"/>
        <v>0</v>
      </c>
      <c r="AA337" s="10">
        <f t="shared" si="87"/>
        <v>0</v>
      </c>
      <c r="AB337" s="10">
        <f t="shared" si="87"/>
        <v>52.992841961040327</v>
      </c>
      <c r="AC337" s="10">
        <f t="shared" si="87"/>
        <v>0</v>
      </c>
      <c r="AD337" s="10">
        <f t="shared" si="87"/>
        <v>0</v>
      </c>
      <c r="AG337" s="10">
        <f t="shared" si="77"/>
        <v>0</v>
      </c>
      <c r="AH337" s="10">
        <f t="shared" si="78"/>
        <v>0</v>
      </c>
      <c r="AI337" s="10">
        <f t="shared" si="79"/>
        <v>0</v>
      </c>
      <c r="AJ337" s="10">
        <f t="shared" si="80"/>
        <v>52.992841961040327</v>
      </c>
      <c r="AK337" s="10">
        <f t="shared" si="81"/>
        <v>0</v>
      </c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</row>
    <row r="338" spans="3:81" x14ac:dyDescent="0.25">
      <c r="C338" s="2">
        <f t="shared" si="85"/>
        <v>45576</v>
      </c>
      <c r="D338" s="24"/>
      <c r="H338" s="13" t="str">
        <f t="shared" si="73"/>
        <v>53.4</v>
      </c>
      <c r="J338" s="13" t="str">
        <f t="shared" si="74"/>
        <v>36.6</v>
      </c>
      <c r="M338" s="10">
        <f t="shared" si="86"/>
        <v>285</v>
      </c>
      <c r="N338" s="10">
        <f t="shared" si="83"/>
        <v>-7.8941443155900481</v>
      </c>
      <c r="O338" s="10">
        <f t="shared" si="75"/>
        <v>36.626939484409952</v>
      </c>
      <c r="P338" s="10">
        <f t="shared" si="84"/>
        <v>53.373060515590048</v>
      </c>
      <c r="R338" s="12">
        <f t="shared" si="76"/>
        <v>10</v>
      </c>
      <c r="S338" s="10">
        <f t="shared" si="82"/>
        <v>0</v>
      </c>
      <c r="T338" s="10">
        <f t="shared" si="82"/>
        <v>0</v>
      </c>
      <c r="U338" s="10">
        <f t="shared" si="82"/>
        <v>0</v>
      </c>
      <c r="V338" s="10">
        <f t="shared" si="87"/>
        <v>0</v>
      </c>
      <c r="W338" s="10">
        <f t="shared" si="87"/>
        <v>0</v>
      </c>
      <c r="X338" s="10">
        <f t="shared" si="87"/>
        <v>0</v>
      </c>
      <c r="Y338" s="10">
        <f t="shared" si="87"/>
        <v>0</v>
      </c>
      <c r="Z338" s="10">
        <f t="shared" si="87"/>
        <v>0</v>
      </c>
      <c r="AA338" s="10">
        <f t="shared" si="87"/>
        <v>0</v>
      </c>
      <c r="AB338" s="10">
        <f t="shared" si="87"/>
        <v>53.373060515590048</v>
      </c>
      <c r="AC338" s="10">
        <f t="shared" si="87"/>
        <v>0</v>
      </c>
      <c r="AD338" s="10">
        <f t="shared" si="87"/>
        <v>0</v>
      </c>
      <c r="AG338" s="10">
        <f t="shared" si="77"/>
        <v>0</v>
      </c>
      <c r="AH338" s="10">
        <f t="shared" si="78"/>
        <v>0</v>
      </c>
      <c r="AI338" s="10">
        <f t="shared" si="79"/>
        <v>0</v>
      </c>
      <c r="AJ338" s="10">
        <f t="shared" si="80"/>
        <v>53.373060515590048</v>
      </c>
      <c r="AK338" s="10">
        <f t="shared" si="81"/>
        <v>0</v>
      </c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</row>
    <row r="339" spans="3:81" x14ac:dyDescent="0.25">
      <c r="C339" s="2">
        <f t="shared" si="85"/>
        <v>45577</v>
      </c>
      <c r="D339" s="24"/>
      <c r="H339" s="13" t="str">
        <f t="shared" si="73"/>
        <v>53.8</v>
      </c>
      <c r="J339" s="13" t="str">
        <f t="shared" si="74"/>
        <v>36.2</v>
      </c>
      <c r="M339" s="10">
        <f t="shared" si="86"/>
        <v>286</v>
      </c>
      <c r="N339" s="10">
        <f t="shared" si="83"/>
        <v>-8.2720364295762625</v>
      </c>
      <c r="O339" s="10">
        <f t="shared" si="75"/>
        <v>36.249047370423732</v>
      </c>
      <c r="P339" s="10">
        <f t="shared" si="84"/>
        <v>53.750952629576268</v>
      </c>
      <c r="R339" s="12">
        <f t="shared" si="76"/>
        <v>10</v>
      </c>
      <c r="S339" s="10">
        <f t="shared" si="82"/>
        <v>0</v>
      </c>
      <c r="T339" s="10">
        <f t="shared" si="82"/>
        <v>0</v>
      </c>
      <c r="U339" s="10">
        <f t="shared" si="82"/>
        <v>0</v>
      </c>
      <c r="V339" s="10">
        <f t="shared" si="87"/>
        <v>0</v>
      </c>
      <c r="W339" s="10">
        <f t="shared" si="87"/>
        <v>0</v>
      </c>
      <c r="X339" s="10">
        <f t="shared" si="87"/>
        <v>0</v>
      </c>
      <c r="Y339" s="10">
        <f t="shared" si="87"/>
        <v>0</v>
      </c>
      <c r="Z339" s="10">
        <f t="shared" si="87"/>
        <v>0</v>
      </c>
      <c r="AA339" s="10">
        <f t="shared" si="87"/>
        <v>0</v>
      </c>
      <c r="AB339" s="10">
        <f t="shared" si="87"/>
        <v>53.750952629576268</v>
      </c>
      <c r="AC339" s="10">
        <f t="shared" si="87"/>
        <v>0</v>
      </c>
      <c r="AD339" s="10">
        <f t="shared" si="87"/>
        <v>0</v>
      </c>
      <c r="AG339" s="10">
        <f t="shared" si="77"/>
        <v>0</v>
      </c>
      <c r="AH339" s="10">
        <f t="shared" si="78"/>
        <v>0</v>
      </c>
      <c r="AI339" s="10">
        <f t="shared" si="79"/>
        <v>0</v>
      </c>
      <c r="AJ339" s="10">
        <f t="shared" si="80"/>
        <v>53.750952629576268</v>
      </c>
      <c r="AK339" s="10">
        <f t="shared" si="81"/>
        <v>0</v>
      </c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</row>
    <row r="340" spans="3:81" x14ac:dyDescent="0.25">
      <c r="C340" s="2">
        <f t="shared" si="85"/>
        <v>45578</v>
      </c>
      <c r="D340" s="24"/>
      <c r="H340" s="13" t="str">
        <f t="shared" si="73"/>
        <v>54.1</v>
      </c>
      <c r="J340" s="13" t="str">
        <f t="shared" si="74"/>
        <v>35.9</v>
      </c>
      <c r="M340" s="10">
        <f t="shared" si="86"/>
        <v>287</v>
      </c>
      <c r="N340" s="10">
        <f t="shared" si="83"/>
        <v>-8.6474907364584794</v>
      </c>
      <c r="O340" s="10">
        <f t="shared" si="75"/>
        <v>35.873593063541527</v>
      </c>
      <c r="P340" s="10">
        <f t="shared" si="84"/>
        <v>54.126406936458473</v>
      </c>
      <c r="R340" s="12">
        <f t="shared" si="76"/>
        <v>10</v>
      </c>
      <c r="S340" s="10">
        <f t="shared" si="82"/>
        <v>0</v>
      </c>
      <c r="T340" s="10">
        <f t="shared" si="82"/>
        <v>0</v>
      </c>
      <c r="U340" s="10">
        <f t="shared" si="82"/>
        <v>0</v>
      </c>
      <c r="V340" s="10">
        <f t="shared" si="87"/>
        <v>0</v>
      </c>
      <c r="W340" s="10">
        <f t="shared" si="87"/>
        <v>0</v>
      </c>
      <c r="X340" s="10">
        <f t="shared" si="87"/>
        <v>0</v>
      </c>
      <c r="Y340" s="10">
        <f t="shared" si="87"/>
        <v>0</v>
      </c>
      <c r="Z340" s="10">
        <f t="shared" si="87"/>
        <v>0</v>
      </c>
      <c r="AA340" s="10">
        <f t="shared" si="87"/>
        <v>0</v>
      </c>
      <c r="AB340" s="10">
        <f t="shared" si="87"/>
        <v>54.126406936458473</v>
      </c>
      <c r="AC340" s="10">
        <f t="shared" si="87"/>
        <v>0</v>
      </c>
      <c r="AD340" s="10">
        <f t="shared" si="87"/>
        <v>0</v>
      </c>
      <c r="AG340" s="10">
        <f t="shared" si="77"/>
        <v>0</v>
      </c>
      <c r="AH340" s="10">
        <f t="shared" si="78"/>
        <v>0</v>
      </c>
      <c r="AI340" s="10">
        <f t="shared" si="79"/>
        <v>0</v>
      </c>
      <c r="AJ340" s="10">
        <f t="shared" si="80"/>
        <v>54.126406936458473</v>
      </c>
      <c r="AK340" s="10">
        <f t="shared" si="81"/>
        <v>0</v>
      </c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</row>
    <row r="341" spans="3:81" x14ac:dyDescent="0.25">
      <c r="C341" s="2">
        <f t="shared" si="85"/>
        <v>45579</v>
      </c>
      <c r="D341" s="24"/>
      <c r="H341" s="13" t="str">
        <f t="shared" si="73"/>
        <v>54.5</v>
      </c>
      <c r="J341" s="13" t="str">
        <f t="shared" si="74"/>
        <v>35.5</v>
      </c>
      <c r="M341" s="10">
        <f t="shared" si="86"/>
        <v>288</v>
      </c>
      <c r="N341" s="10">
        <f t="shared" si="83"/>
        <v>-9.0203965881291808</v>
      </c>
      <c r="O341" s="10">
        <f t="shared" si="75"/>
        <v>35.500687211870826</v>
      </c>
      <c r="P341" s="10">
        <f t="shared" si="84"/>
        <v>54.499312788129174</v>
      </c>
      <c r="R341" s="12">
        <f t="shared" si="76"/>
        <v>10</v>
      </c>
      <c r="S341" s="10">
        <f t="shared" si="82"/>
        <v>0</v>
      </c>
      <c r="T341" s="10">
        <f t="shared" si="82"/>
        <v>0</v>
      </c>
      <c r="U341" s="10">
        <f t="shared" si="82"/>
        <v>0</v>
      </c>
      <c r="V341" s="10">
        <f t="shared" si="87"/>
        <v>0</v>
      </c>
      <c r="W341" s="10">
        <f t="shared" si="87"/>
        <v>0</v>
      </c>
      <c r="X341" s="10">
        <f t="shared" si="87"/>
        <v>0</v>
      </c>
      <c r="Y341" s="10">
        <f t="shared" si="87"/>
        <v>0</v>
      </c>
      <c r="Z341" s="10">
        <f t="shared" si="87"/>
        <v>0</v>
      </c>
      <c r="AA341" s="10">
        <f t="shared" si="87"/>
        <v>0</v>
      </c>
      <c r="AB341" s="10">
        <f t="shared" si="87"/>
        <v>54.499312788129174</v>
      </c>
      <c r="AC341" s="10">
        <f t="shared" si="87"/>
        <v>0</v>
      </c>
      <c r="AD341" s="10">
        <f t="shared" si="87"/>
        <v>0</v>
      </c>
      <c r="AG341" s="10">
        <f t="shared" si="77"/>
        <v>0</v>
      </c>
      <c r="AH341" s="10">
        <f t="shared" si="78"/>
        <v>0</v>
      </c>
      <c r="AI341" s="10">
        <f t="shared" si="79"/>
        <v>0</v>
      </c>
      <c r="AJ341" s="10">
        <f t="shared" si="80"/>
        <v>54.499312788129174</v>
      </c>
      <c r="AK341" s="10">
        <f t="shared" si="81"/>
        <v>0</v>
      </c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</row>
    <row r="342" spans="3:81" x14ac:dyDescent="0.25">
      <c r="C342" s="2">
        <f t="shared" si="85"/>
        <v>45580</v>
      </c>
      <c r="D342" s="24"/>
      <c r="H342" s="13" t="str">
        <f t="shared" si="73"/>
        <v>54.9</v>
      </c>
      <c r="J342" s="13" t="str">
        <f t="shared" si="74"/>
        <v>35.1</v>
      </c>
      <c r="M342" s="10">
        <f t="shared" si="86"/>
        <v>289</v>
      </c>
      <c r="N342" s="10">
        <f t="shared" si="83"/>
        <v>-9.3906440875221904</v>
      </c>
      <c r="O342" s="10">
        <f t="shared" si="75"/>
        <v>35.130439712477816</v>
      </c>
      <c r="P342" s="10">
        <f t="shared" si="84"/>
        <v>54.869560287522184</v>
      </c>
      <c r="R342" s="12">
        <f t="shared" si="76"/>
        <v>10</v>
      </c>
      <c r="S342" s="10">
        <f t="shared" si="82"/>
        <v>0</v>
      </c>
      <c r="T342" s="10">
        <f t="shared" si="82"/>
        <v>0</v>
      </c>
      <c r="U342" s="10">
        <f t="shared" si="82"/>
        <v>0</v>
      </c>
      <c r="V342" s="10">
        <f t="shared" si="87"/>
        <v>0</v>
      </c>
      <c r="W342" s="10">
        <f t="shared" si="87"/>
        <v>0</v>
      </c>
      <c r="X342" s="10">
        <f t="shared" si="87"/>
        <v>0</v>
      </c>
      <c r="Y342" s="10">
        <f t="shared" si="87"/>
        <v>0</v>
      </c>
      <c r="Z342" s="10">
        <f t="shared" si="87"/>
        <v>0</v>
      </c>
      <c r="AA342" s="10">
        <f t="shared" si="87"/>
        <v>0</v>
      </c>
      <c r="AB342" s="10">
        <f t="shared" si="87"/>
        <v>54.869560287522184</v>
      </c>
      <c r="AC342" s="10">
        <f t="shared" si="87"/>
        <v>0</v>
      </c>
      <c r="AD342" s="10">
        <f t="shared" si="87"/>
        <v>0</v>
      </c>
      <c r="AG342" s="10">
        <f t="shared" si="77"/>
        <v>0</v>
      </c>
      <c r="AH342" s="10">
        <f t="shared" si="78"/>
        <v>0</v>
      </c>
      <c r="AI342" s="10">
        <f t="shared" si="79"/>
        <v>0</v>
      </c>
      <c r="AJ342" s="10">
        <f t="shared" si="80"/>
        <v>54.869560287522184</v>
      </c>
      <c r="AK342" s="10">
        <f t="shared" si="81"/>
        <v>0</v>
      </c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</row>
    <row r="343" spans="3:81" x14ac:dyDescent="0.25">
      <c r="C343" s="2">
        <f t="shared" si="85"/>
        <v>45581</v>
      </c>
      <c r="D343" s="24"/>
      <c r="H343" s="13" t="str">
        <f t="shared" si="73"/>
        <v>55.2</v>
      </c>
      <c r="J343" s="13" t="str">
        <f t="shared" si="74"/>
        <v>34.8</v>
      </c>
      <c r="M343" s="10">
        <f t="shared" si="86"/>
        <v>290</v>
      </c>
      <c r="N343" s="10">
        <f t="shared" si="83"/>
        <v>-9.7581241210000567</v>
      </c>
      <c r="O343" s="10">
        <f t="shared" si="75"/>
        <v>34.762959678999941</v>
      </c>
      <c r="P343" s="10">
        <f t="shared" si="84"/>
        <v>55.237040321000059</v>
      </c>
      <c r="R343" s="12">
        <f t="shared" si="76"/>
        <v>10</v>
      </c>
      <c r="S343" s="10">
        <f t="shared" si="82"/>
        <v>0</v>
      </c>
      <c r="T343" s="10">
        <f t="shared" si="82"/>
        <v>0</v>
      </c>
      <c r="U343" s="10">
        <f t="shared" si="82"/>
        <v>0</v>
      </c>
      <c r="V343" s="10">
        <f t="shared" si="87"/>
        <v>0</v>
      </c>
      <c r="W343" s="10">
        <f t="shared" si="87"/>
        <v>0</v>
      </c>
      <c r="X343" s="10">
        <f t="shared" si="87"/>
        <v>0</v>
      </c>
      <c r="Y343" s="10">
        <f t="shared" si="87"/>
        <v>0</v>
      </c>
      <c r="Z343" s="10">
        <f t="shared" si="87"/>
        <v>0</v>
      </c>
      <c r="AA343" s="10">
        <f t="shared" si="87"/>
        <v>0</v>
      </c>
      <c r="AB343" s="10">
        <f t="shared" si="87"/>
        <v>55.237040321000059</v>
      </c>
      <c r="AC343" s="10">
        <f t="shared" si="87"/>
        <v>0</v>
      </c>
      <c r="AD343" s="10">
        <f t="shared" si="87"/>
        <v>0</v>
      </c>
      <c r="AG343" s="10">
        <f t="shared" si="77"/>
        <v>0</v>
      </c>
      <c r="AH343" s="10">
        <f t="shared" si="78"/>
        <v>0</v>
      </c>
      <c r="AI343" s="10">
        <f t="shared" si="79"/>
        <v>0</v>
      </c>
      <c r="AJ343" s="10">
        <f t="shared" si="80"/>
        <v>55.237040321000059</v>
      </c>
      <c r="AK343" s="10">
        <f t="shared" si="81"/>
        <v>0</v>
      </c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</row>
    <row r="344" spans="3:81" x14ac:dyDescent="0.25">
      <c r="C344" s="2">
        <f t="shared" si="85"/>
        <v>45582</v>
      </c>
      <c r="D344" s="24"/>
      <c r="H344" s="13" t="str">
        <f t="shared" si="73"/>
        <v>55.6</v>
      </c>
      <c r="J344" s="13" t="str">
        <f t="shared" si="74"/>
        <v>34.4</v>
      </c>
      <c r="M344" s="10">
        <f t="shared" si="86"/>
        <v>291</v>
      </c>
      <c r="N344" s="10">
        <f t="shared" si="83"/>
        <v>-10.122728390510243</v>
      </c>
      <c r="O344" s="10">
        <f t="shared" si="75"/>
        <v>34.39835540948976</v>
      </c>
      <c r="P344" s="10">
        <f t="shared" si="84"/>
        <v>55.60164459051024</v>
      </c>
      <c r="R344" s="12">
        <f t="shared" si="76"/>
        <v>10</v>
      </c>
      <c r="S344" s="10">
        <f t="shared" si="82"/>
        <v>0</v>
      </c>
      <c r="T344" s="10">
        <f t="shared" si="82"/>
        <v>0</v>
      </c>
      <c r="U344" s="10">
        <f t="shared" si="82"/>
        <v>0</v>
      </c>
      <c r="V344" s="10">
        <f t="shared" si="87"/>
        <v>0</v>
      </c>
      <c r="W344" s="10">
        <f t="shared" si="87"/>
        <v>0</v>
      </c>
      <c r="X344" s="10">
        <f t="shared" si="87"/>
        <v>0</v>
      </c>
      <c r="Y344" s="10">
        <f t="shared" si="87"/>
        <v>0</v>
      </c>
      <c r="Z344" s="10">
        <f t="shared" si="87"/>
        <v>0</v>
      </c>
      <c r="AA344" s="10">
        <f t="shared" si="87"/>
        <v>0</v>
      </c>
      <c r="AB344" s="10">
        <f t="shared" si="87"/>
        <v>55.60164459051024</v>
      </c>
      <c r="AC344" s="10">
        <f t="shared" si="87"/>
        <v>0</v>
      </c>
      <c r="AD344" s="10">
        <f t="shared" si="87"/>
        <v>0</v>
      </c>
      <c r="AG344" s="10">
        <f t="shared" si="77"/>
        <v>0</v>
      </c>
      <c r="AH344" s="10">
        <f t="shared" si="78"/>
        <v>0</v>
      </c>
      <c r="AI344" s="10">
        <f t="shared" si="79"/>
        <v>0</v>
      </c>
      <c r="AJ344" s="10">
        <f t="shared" si="80"/>
        <v>55.60164459051024</v>
      </c>
      <c r="AK344" s="10">
        <f t="shared" si="81"/>
        <v>0</v>
      </c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</row>
    <row r="345" spans="3:81" x14ac:dyDescent="0.25">
      <c r="C345" s="2">
        <f t="shared" si="85"/>
        <v>45583</v>
      </c>
      <c r="D345" s="24"/>
      <c r="H345" s="13" t="str">
        <f t="shared" si="73"/>
        <v>56.0</v>
      </c>
      <c r="J345" s="13" t="str">
        <f t="shared" si="74"/>
        <v>34.0</v>
      </c>
      <c r="M345" s="10">
        <f t="shared" si="86"/>
        <v>292</v>
      </c>
      <c r="N345" s="10">
        <f t="shared" si="83"/>
        <v>-10.484349445500923</v>
      </c>
      <c r="O345" s="10">
        <f t="shared" si="75"/>
        <v>34.036734354499075</v>
      </c>
      <c r="P345" s="10">
        <f t="shared" si="84"/>
        <v>55.963265645500925</v>
      </c>
      <c r="R345" s="12">
        <f t="shared" si="76"/>
        <v>10</v>
      </c>
      <c r="S345" s="10">
        <f t="shared" si="82"/>
        <v>0</v>
      </c>
      <c r="T345" s="10">
        <f t="shared" si="82"/>
        <v>0</v>
      </c>
      <c r="U345" s="10">
        <f t="shared" si="82"/>
        <v>0</v>
      </c>
      <c r="V345" s="10">
        <f t="shared" si="87"/>
        <v>0</v>
      </c>
      <c r="W345" s="10">
        <f t="shared" si="87"/>
        <v>0</v>
      </c>
      <c r="X345" s="10">
        <f t="shared" si="87"/>
        <v>0</v>
      </c>
      <c r="Y345" s="10">
        <f t="shared" si="87"/>
        <v>0</v>
      </c>
      <c r="Z345" s="10">
        <f t="shared" si="87"/>
        <v>0</v>
      </c>
      <c r="AA345" s="10">
        <f t="shared" si="87"/>
        <v>0</v>
      </c>
      <c r="AB345" s="10">
        <f t="shared" si="87"/>
        <v>55.963265645500925</v>
      </c>
      <c r="AC345" s="10">
        <f t="shared" si="87"/>
        <v>0</v>
      </c>
      <c r="AD345" s="10">
        <f t="shared" si="87"/>
        <v>0</v>
      </c>
      <c r="AG345" s="10">
        <f t="shared" si="77"/>
        <v>0</v>
      </c>
      <c r="AH345" s="10">
        <f t="shared" si="78"/>
        <v>0</v>
      </c>
      <c r="AI345" s="10">
        <f t="shared" si="79"/>
        <v>0</v>
      </c>
      <c r="AJ345" s="10">
        <f t="shared" si="80"/>
        <v>55.963265645500925</v>
      </c>
      <c r="AK345" s="10">
        <f t="shared" si="81"/>
        <v>0</v>
      </c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</row>
    <row r="346" spans="3:81" x14ac:dyDescent="0.25">
      <c r="C346" s="2">
        <f t="shared" si="85"/>
        <v>45584</v>
      </c>
      <c r="D346" s="24"/>
      <c r="H346" s="13" t="str">
        <f t="shared" si="73"/>
        <v>56.3</v>
      </c>
      <c r="J346" s="13" t="str">
        <f t="shared" si="74"/>
        <v>33.7</v>
      </c>
      <c r="M346" s="10">
        <f t="shared" si="86"/>
        <v>293</v>
      </c>
      <c r="N346" s="10">
        <f t="shared" si="83"/>
        <v>-10.842880714587414</v>
      </c>
      <c r="O346" s="10">
        <f t="shared" si="75"/>
        <v>33.678203085412584</v>
      </c>
      <c r="P346" s="10">
        <f t="shared" si="84"/>
        <v>56.321796914587416</v>
      </c>
      <c r="R346" s="12">
        <f t="shared" si="76"/>
        <v>10</v>
      </c>
      <c r="S346" s="10">
        <f t="shared" si="82"/>
        <v>0</v>
      </c>
      <c r="T346" s="10">
        <f t="shared" si="82"/>
        <v>0</v>
      </c>
      <c r="U346" s="10">
        <f t="shared" si="82"/>
        <v>0</v>
      </c>
      <c r="V346" s="10">
        <f t="shared" si="87"/>
        <v>0</v>
      </c>
      <c r="W346" s="10">
        <f t="shared" si="87"/>
        <v>0</v>
      </c>
      <c r="X346" s="10">
        <f t="shared" si="87"/>
        <v>0</v>
      </c>
      <c r="Y346" s="10">
        <f t="shared" si="87"/>
        <v>0</v>
      </c>
      <c r="Z346" s="10">
        <f t="shared" si="87"/>
        <v>0</v>
      </c>
      <c r="AA346" s="10">
        <f t="shared" si="87"/>
        <v>0</v>
      </c>
      <c r="AB346" s="10">
        <f t="shared" si="87"/>
        <v>56.321796914587416</v>
      </c>
      <c r="AC346" s="10">
        <f t="shared" si="87"/>
        <v>0</v>
      </c>
      <c r="AD346" s="10">
        <f t="shared" si="87"/>
        <v>0</v>
      </c>
      <c r="AG346" s="10">
        <f t="shared" si="77"/>
        <v>0</v>
      </c>
      <c r="AH346" s="10">
        <f t="shared" si="78"/>
        <v>0</v>
      </c>
      <c r="AI346" s="10">
        <f t="shared" si="79"/>
        <v>0</v>
      </c>
      <c r="AJ346" s="10">
        <f t="shared" si="80"/>
        <v>56.321796914587416</v>
      </c>
      <c r="AK346" s="10">
        <f t="shared" si="81"/>
        <v>0</v>
      </c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</row>
    <row r="347" spans="3:81" x14ac:dyDescent="0.25">
      <c r="C347" s="2">
        <f t="shared" si="85"/>
        <v>45585</v>
      </c>
      <c r="D347" s="24"/>
      <c r="H347" s="13" t="str">
        <f t="shared" si="73"/>
        <v>56.7</v>
      </c>
      <c r="J347" s="13" t="str">
        <f t="shared" si="74"/>
        <v>33.3</v>
      </c>
      <c r="M347" s="10">
        <f t="shared" si="86"/>
        <v>294</v>
      </c>
      <c r="N347" s="10">
        <f t="shared" si="83"/>
        <v>-11.198216536959078</v>
      </c>
      <c r="O347" s="10">
        <f t="shared" si="75"/>
        <v>33.322867263040919</v>
      </c>
      <c r="P347" s="10">
        <f t="shared" si="84"/>
        <v>56.677132736959081</v>
      </c>
      <c r="R347" s="12">
        <f t="shared" si="76"/>
        <v>10</v>
      </c>
      <c r="S347" s="10">
        <f t="shared" si="82"/>
        <v>0</v>
      </c>
      <c r="T347" s="10">
        <f t="shared" si="82"/>
        <v>0</v>
      </c>
      <c r="U347" s="10">
        <f t="shared" si="82"/>
        <v>0</v>
      </c>
      <c r="V347" s="10">
        <f t="shared" si="87"/>
        <v>0</v>
      </c>
      <c r="W347" s="10">
        <f t="shared" si="87"/>
        <v>0</v>
      </c>
      <c r="X347" s="10">
        <f t="shared" si="87"/>
        <v>0</v>
      </c>
      <c r="Y347" s="10">
        <f t="shared" si="87"/>
        <v>0</v>
      </c>
      <c r="Z347" s="10">
        <f t="shared" si="87"/>
        <v>0</v>
      </c>
      <c r="AA347" s="10">
        <f t="shared" si="87"/>
        <v>0</v>
      </c>
      <c r="AB347" s="10">
        <f t="shared" si="87"/>
        <v>56.677132736959081</v>
      </c>
      <c r="AC347" s="10">
        <f t="shared" si="87"/>
        <v>0</v>
      </c>
      <c r="AD347" s="10">
        <f t="shared" si="87"/>
        <v>0</v>
      </c>
      <c r="AG347" s="10">
        <f t="shared" si="77"/>
        <v>0</v>
      </c>
      <c r="AH347" s="10">
        <f t="shared" si="78"/>
        <v>0</v>
      </c>
      <c r="AI347" s="10">
        <f t="shared" si="79"/>
        <v>0</v>
      </c>
      <c r="AJ347" s="10">
        <f t="shared" si="80"/>
        <v>56.677132736959081</v>
      </c>
      <c r="AK347" s="10">
        <f t="shared" si="81"/>
        <v>0</v>
      </c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</row>
    <row r="348" spans="3:81" x14ac:dyDescent="0.25">
      <c r="C348" s="2">
        <f t="shared" si="85"/>
        <v>45586</v>
      </c>
      <c r="D348" s="24"/>
      <c r="H348" s="13" t="str">
        <f t="shared" si="73"/>
        <v>57.0</v>
      </c>
      <c r="J348" s="13" t="str">
        <f t="shared" si="74"/>
        <v>33.0</v>
      </c>
      <c r="M348" s="10">
        <f t="shared" si="86"/>
        <v>295</v>
      </c>
      <c r="N348" s="10">
        <f t="shared" si="83"/>
        <v>-11.550252193518125</v>
      </c>
      <c r="O348" s="10">
        <f t="shared" si="75"/>
        <v>32.970831606481873</v>
      </c>
      <c r="P348" s="10">
        <f t="shared" si="84"/>
        <v>57.029168393518127</v>
      </c>
      <c r="R348" s="12">
        <f t="shared" si="76"/>
        <v>10</v>
      </c>
      <c r="S348" s="10">
        <f t="shared" si="82"/>
        <v>0</v>
      </c>
      <c r="T348" s="10">
        <f t="shared" si="82"/>
        <v>0</v>
      </c>
      <c r="U348" s="10">
        <f t="shared" si="82"/>
        <v>0</v>
      </c>
      <c r="V348" s="10">
        <f t="shared" si="87"/>
        <v>0</v>
      </c>
      <c r="W348" s="10">
        <f t="shared" si="87"/>
        <v>0</v>
      </c>
      <c r="X348" s="10">
        <f t="shared" si="87"/>
        <v>0</v>
      </c>
      <c r="Y348" s="10">
        <f t="shared" si="87"/>
        <v>0</v>
      </c>
      <c r="Z348" s="10">
        <f t="shared" si="87"/>
        <v>0</v>
      </c>
      <c r="AA348" s="10">
        <f t="shared" si="87"/>
        <v>0</v>
      </c>
      <c r="AB348" s="10">
        <f t="shared" si="87"/>
        <v>57.029168393518127</v>
      </c>
      <c r="AC348" s="10">
        <f t="shared" si="87"/>
        <v>0</v>
      </c>
      <c r="AD348" s="10">
        <f t="shared" si="87"/>
        <v>0</v>
      </c>
      <c r="AG348" s="10">
        <f t="shared" si="77"/>
        <v>0</v>
      </c>
      <c r="AH348" s="10">
        <f t="shared" si="78"/>
        <v>0</v>
      </c>
      <c r="AI348" s="10">
        <f t="shared" si="79"/>
        <v>0</v>
      </c>
      <c r="AJ348" s="10">
        <f t="shared" si="80"/>
        <v>57.029168393518127</v>
      </c>
      <c r="AK348" s="10">
        <f t="shared" si="81"/>
        <v>0</v>
      </c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</row>
    <row r="349" spans="3:81" x14ac:dyDescent="0.25">
      <c r="C349" s="2">
        <f t="shared" si="85"/>
        <v>45587</v>
      </c>
      <c r="D349" s="24"/>
      <c r="H349" s="13" t="str">
        <f t="shared" si="73"/>
        <v>57.4</v>
      </c>
      <c r="J349" s="13" t="str">
        <f t="shared" si="74"/>
        <v>32.6</v>
      </c>
      <c r="M349" s="10">
        <f t="shared" si="86"/>
        <v>296</v>
      </c>
      <c r="N349" s="10">
        <f t="shared" si="83"/>
        <v>-11.898883937740669</v>
      </c>
      <c r="O349" s="10">
        <f t="shared" si="75"/>
        <v>32.622199862259336</v>
      </c>
      <c r="P349" s="10">
        <f t="shared" si="84"/>
        <v>57.377800137740664</v>
      </c>
      <c r="R349" s="12">
        <f t="shared" si="76"/>
        <v>10</v>
      </c>
      <c r="S349" s="10">
        <f t="shared" si="82"/>
        <v>0</v>
      </c>
      <c r="T349" s="10">
        <f t="shared" si="82"/>
        <v>0</v>
      </c>
      <c r="U349" s="10">
        <f t="shared" si="82"/>
        <v>0</v>
      </c>
      <c r="V349" s="10">
        <f t="shared" si="87"/>
        <v>0</v>
      </c>
      <c r="W349" s="10">
        <f t="shared" si="87"/>
        <v>0</v>
      </c>
      <c r="X349" s="10">
        <f t="shared" si="87"/>
        <v>0</v>
      </c>
      <c r="Y349" s="10">
        <f t="shared" si="87"/>
        <v>0</v>
      </c>
      <c r="Z349" s="10">
        <f t="shared" si="87"/>
        <v>0</v>
      </c>
      <c r="AA349" s="10">
        <f t="shared" si="87"/>
        <v>0</v>
      </c>
      <c r="AB349" s="10">
        <f t="shared" si="87"/>
        <v>57.377800137740664</v>
      </c>
      <c r="AC349" s="10">
        <f t="shared" si="87"/>
        <v>0</v>
      </c>
      <c r="AD349" s="10">
        <f t="shared" si="87"/>
        <v>0</v>
      </c>
      <c r="AG349" s="10">
        <f t="shared" si="77"/>
        <v>0</v>
      </c>
      <c r="AH349" s="10">
        <f t="shared" si="78"/>
        <v>0</v>
      </c>
      <c r="AI349" s="10">
        <f t="shared" si="79"/>
        <v>0</v>
      </c>
      <c r="AJ349" s="10">
        <f t="shared" si="80"/>
        <v>57.377800137740664</v>
      </c>
      <c r="AK349" s="10">
        <f t="shared" si="81"/>
        <v>0</v>
      </c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</row>
    <row r="350" spans="3:81" x14ac:dyDescent="0.25">
      <c r="C350" s="2">
        <f t="shared" si="85"/>
        <v>45588</v>
      </c>
      <c r="D350" s="24"/>
      <c r="H350" s="13" t="str">
        <f t="shared" si="73"/>
        <v>57.7</v>
      </c>
      <c r="J350" s="13" t="str">
        <f t="shared" si="74"/>
        <v>32.3</v>
      </c>
      <c r="M350" s="10">
        <f t="shared" si="86"/>
        <v>297</v>
      </c>
      <c r="N350" s="10">
        <f t="shared" si="83"/>
        <v>-12.244009026251526</v>
      </c>
      <c r="O350" s="10">
        <f t="shared" si="75"/>
        <v>32.277074773748481</v>
      </c>
      <c r="P350" s="10">
        <f t="shared" si="84"/>
        <v>57.722925226251519</v>
      </c>
      <c r="R350" s="12">
        <f t="shared" si="76"/>
        <v>10</v>
      </c>
      <c r="S350" s="10">
        <f t="shared" si="82"/>
        <v>0</v>
      </c>
      <c r="T350" s="10">
        <f t="shared" si="82"/>
        <v>0</v>
      </c>
      <c r="U350" s="10">
        <f t="shared" si="82"/>
        <v>0</v>
      </c>
      <c r="V350" s="10">
        <f t="shared" si="87"/>
        <v>0</v>
      </c>
      <c r="W350" s="10">
        <f t="shared" si="87"/>
        <v>0</v>
      </c>
      <c r="X350" s="10">
        <f t="shared" si="87"/>
        <v>0</v>
      </c>
      <c r="Y350" s="10">
        <f t="shared" si="87"/>
        <v>0</v>
      </c>
      <c r="Z350" s="10">
        <f t="shared" si="87"/>
        <v>0</v>
      </c>
      <c r="AA350" s="10">
        <f t="shared" si="87"/>
        <v>0</v>
      </c>
      <c r="AB350" s="10">
        <f t="shared" si="87"/>
        <v>57.722925226251519</v>
      </c>
      <c r="AC350" s="10">
        <f t="shared" si="87"/>
        <v>0</v>
      </c>
      <c r="AD350" s="10">
        <f t="shared" si="87"/>
        <v>0</v>
      </c>
      <c r="AG350" s="10">
        <f t="shared" si="77"/>
        <v>0</v>
      </c>
      <c r="AH350" s="10">
        <f t="shared" si="78"/>
        <v>0</v>
      </c>
      <c r="AI350" s="10">
        <f t="shared" si="79"/>
        <v>0</v>
      </c>
      <c r="AJ350" s="10">
        <f t="shared" si="80"/>
        <v>57.722925226251519</v>
      </c>
      <c r="AK350" s="10">
        <f t="shared" si="81"/>
        <v>0</v>
      </c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</row>
    <row r="351" spans="3:81" x14ac:dyDescent="0.25">
      <c r="C351" s="2">
        <f t="shared" si="85"/>
        <v>45589</v>
      </c>
      <c r="D351" s="24"/>
      <c r="H351" s="13" t="str">
        <f t="shared" si="73"/>
        <v>58.1</v>
      </c>
      <c r="J351" s="13" t="str">
        <f t="shared" si="74"/>
        <v>31.9</v>
      </c>
      <c r="M351" s="10">
        <f t="shared" si="86"/>
        <v>298</v>
      </c>
      <c r="N351" s="10">
        <f t="shared" si="83"/>
        <v>-12.585525749103036</v>
      </c>
      <c r="O351" s="10">
        <f t="shared" si="75"/>
        <v>31.935558050896965</v>
      </c>
      <c r="P351" s="10">
        <f t="shared" si="84"/>
        <v>58.064441949103035</v>
      </c>
      <c r="R351" s="12">
        <f t="shared" si="76"/>
        <v>10</v>
      </c>
      <c r="S351" s="10">
        <f t="shared" si="82"/>
        <v>0</v>
      </c>
      <c r="T351" s="10">
        <f t="shared" si="82"/>
        <v>0</v>
      </c>
      <c r="U351" s="10">
        <f t="shared" si="82"/>
        <v>0</v>
      </c>
      <c r="V351" s="10">
        <f t="shared" si="87"/>
        <v>0</v>
      </c>
      <c r="W351" s="10">
        <f t="shared" ref="V351:AD379" si="88">IF($R351=W$41,$P351,0)</f>
        <v>0</v>
      </c>
      <c r="X351" s="10">
        <f t="shared" si="88"/>
        <v>0</v>
      </c>
      <c r="Y351" s="10">
        <f t="shared" si="88"/>
        <v>0</v>
      </c>
      <c r="Z351" s="10">
        <f t="shared" si="88"/>
        <v>0</v>
      </c>
      <c r="AA351" s="10">
        <f t="shared" si="88"/>
        <v>0</v>
      </c>
      <c r="AB351" s="10">
        <f t="shared" si="88"/>
        <v>58.064441949103035</v>
      </c>
      <c r="AC351" s="10">
        <f t="shared" si="88"/>
        <v>0</v>
      </c>
      <c r="AD351" s="10">
        <f t="shared" si="88"/>
        <v>0</v>
      </c>
      <c r="AG351" s="10">
        <f t="shared" si="77"/>
        <v>0</v>
      </c>
      <c r="AH351" s="10">
        <f t="shared" si="78"/>
        <v>0</v>
      </c>
      <c r="AI351" s="10">
        <f t="shared" si="79"/>
        <v>0</v>
      </c>
      <c r="AJ351" s="10">
        <f t="shared" si="80"/>
        <v>58.064441949103035</v>
      </c>
      <c r="AK351" s="10">
        <f t="shared" si="81"/>
        <v>0</v>
      </c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</row>
    <row r="352" spans="3:81" x14ac:dyDescent="0.25">
      <c r="C352" s="2">
        <f t="shared" si="85"/>
        <v>45590</v>
      </c>
      <c r="D352" s="24"/>
      <c r="H352" s="13" t="str">
        <f t="shared" si="73"/>
        <v>58.4</v>
      </c>
      <c r="J352" s="13" t="str">
        <f t="shared" si="74"/>
        <v>31.6</v>
      </c>
      <c r="M352" s="10">
        <f t="shared" si="86"/>
        <v>299</v>
      </c>
      <c r="N352" s="10">
        <f t="shared" si="83"/>
        <v>-12.923333459749369</v>
      </c>
      <c r="O352" s="10">
        <f t="shared" si="75"/>
        <v>31.597750340250634</v>
      </c>
      <c r="P352" s="10">
        <f t="shared" si="84"/>
        <v>58.402249659749366</v>
      </c>
      <c r="R352" s="12">
        <f t="shared" si="76"/>
        <v>10</v>
      </c>
      <c r="S352" s="10">
        <f t="shared" si="82"/>
        <v>0</v>
      </c>
      <c r="T352" s="10">
        <f t="shared" si="82"/>
        <v>0</v>
      </c>
      <c r="U352" s="10">
        <f t="shared" si="82"/>
        <v>0</v>
      </c>
      <c r="V352" s="10">
        <f t="shared" si="88"/>
        <v>0</v>
      </c>
      <c r="W352" s="10">
        <f t="shared" si="88"/>
        <v>0</v>
      </c>
      <c r="X352" s="10">
        <f t="shared" si="88"/>
        <v>0</v>
      </c>
      <c r="Y352" s="10">
        <f t="shared" si="88"/>
        <v>0</v>
      </c>
      <c r="Z352" s="10">
        <f t="shared" si="88"/>
        <v>0</v>
      </c>
      <c r="AA352" s="10">
        <f t="shared" si="88"/>
        <v>0</v>
      </c>
      <c r="AB352" s="10">
        <f t="shared" si="88"/>
        <v>58.402249659749366</v>
      </c>
      <c r="AC352" s="10">
        <f t="shared" si="88"/>
        <v>0</v>
      </c>
      <c r="AD352" s="10">
        <f t="shared" si="88"/>
        <v>0</v>
      </c>
      <c r="AG352" s="10">
        <f t="shared" si="77"/>
        <v>0</v>
      </c>
      <c r="AH352" s="10">
        <f t="shared" si="78"/>
        <v>0</v>
      </c>
      <c r="AI352" s="10">
        <f t="shared" si="79"/>
        <v>0</v>
      </c>
      <c r="AJ352" s="10">
        <f t="shared" si="80"/>
        <v>58.402249659749366</v>
      </c>
      <c r="AK352" s="10">
        <f t="shared" si="81"/>
        <v>0</v>
      </c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</row>
    <row r="353" spans="3:81" x14ac:dyDescent="0.25">
      <c r="C353" s="2">
        <f t="shared" si="85"/>
        <v>45591</v>
      </c>
      <c r="D353" s="24"/>
      <c r="H353" s="13" t="str">
        <f t="shared" si="73"/>
        <v>58.7</v>
      </c>
      <c r="J353" s="13" t="str">
        <f t="shared" si="74"/>
        <v>31.3</v>
      </c>
      <c r="M353" s="10">
        <f t="shared" si="86"/>
        <v>300</v>
      </c>
      <c r="N353" s="10">
        <f t="shared" si="83"/>
        <v>-13.257332604707704</v>
      </c>
      <c r="O353" s="10">
        <f t="shared" si="75"/>
        <v>31.263751195292297</v>
      </c>
      <c r="P353" s="10">
        <f t="shared" si="84"/>
        <v>58.736248804707699</v>
      </c>
      <c r="R353" s="12">
        <f t="shared" si="76"/>
        <v>10</v>
      </c>
      <c r="S353" s="10">
        <f t="shared" si="82"/>
        <v>0</v>
      </c>
      <c r="T353" s="10">
        <f t="shared" si="82"/>
        <v>0</v>
      </c>
      <c r="U353" s="10">
        <f t="shared" si="82"/>
        <v>0</v>
      </c>
      <c r="V353" s="10">
        <f t="shared" si="88"/>
        <v>0</v>
      </c>
      <c r="W353" s="10">
        <f t="shared" si="88"/>
        <v>0</v>
      </c>
      <c r="X353" s="10">
        <f t="shared" si="88"/>
        <v>0</v>
      </c>
      <c r="Y353" s="10">
        <f t="shared" si="88"/>
        <v>0</v>
      </c>
      <c r="Z353" s="10">
        <f t="shared" si="88"/>
        <v>0</v>
      </c>
      <c r="AA353" s="10">
        <f t="shared" si="88"/>
        <v>0</v>
      </c>
      <c r="AB353" s="10">
        <f t="shared" si="88"/>
        <v>58.736248804707699</v>
      </c>
      <c r="AC353" s="10">
        <f t="shared" si="88"/>
        <v>0</v>
      </c>
      <c r="AD353" s="10">
        <f t="shared" si="88"/>
        <v>0</v>
      </c>
      <c r="AG353" s="10">
        <f t="shared" si="77"/>
        <v>0</v>
      </c>
      <c r="AH353" s="10">
        <f t="shared" si="78"/>
        <v>0</v>
      </c>
      <c r="AI353" s="10">
        <f t="shared" si="79"/>
        <v>0</v>
      </c>
      <c r="AJ353" s="10">
        <f t="shared" si="80"/>
        <v>58.736248804707699</v>
      </c>
      <c r="AK353" s="10">
        <f t="shared" si="81"/>
        <v>0</v>
      </c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</row>
    <row r="354" spans="3:81" x14ac:dyDescent="0.25">
      <c r="C354" s="2">
        <f t="shared" si="85"/>
        <v>45592</v>
      </c>
      <c r="D354" s="24"/>
      <c r="H354" s="13" t="str">
        <f t="shared" si="73"/>
        <v>59.1</v>
      </c>
      <c r="J354" s="13" t="str">
        <f t="shared" si="74"/>
        <v>30.9</v>
      </c>
      <c r="M354" s="10">
        <f t="shared" si="86"/>
        <v>301</v>
      </c>
      <c r="N354" s="10">
        <f t="shared" si="83"/>
        <v>-13.587424752897034</v>
      </c>
      <c r="O354" s="10">
        <f t="shared" si="75"/>
        <v>30.933659047102964</v>
      </c>
      <c r="P354" s="10">
        <f t="shared" si="84"/>
        <v>59.066340952897036</v>
      </c>
      <c r="R354" s="12">
        <f t="shared" si="76"/>
        <v>10</v>
      </c>
      <c r="S354" s="10">
        <f t="shared" si="82"/>
        <v>0</v>
      </c>
      <c r="T354" s="10">
        <f t="shared" si="82"/>
        <v>0</v>
      </c>
      <c r="U354" s="10">
        <f t="shared" si="82"/>
        <v>0</v>
      </c>
      <c r="V354" s="10">
        <f t="shared" si="88"/>
        <v>0</v>
      </c>
      <c r="W354" s="10">
        <f t="shared" si="88"/>
        <v>0</v>
      </c>
      <c r="X354" s="10">
        <f t="shared" si="88"/>
        <v>0</v>
      </c>
      <c r="Y354" s="10">
        <f t="shared" si="88"/>
        <v>0</v>
      </c>
      <c r="Z354" s="10">
        <f t="shared" si="88"/>
        <v>0</v>
      </c>
      <c r="AA354" s="10">
        <f t="shared" si="88"/>
        <v>0</v>
      </c>
      <c r="AB354" s="10">
        <f t="shared" si="88"/>
        <v>59.066340952897036</v>
      </c>
      <c r="AC354" s="10">
        <f t="shared" si="88"/>
        <v>0</v>
      </c>
      <c r="AD354" s="10">
        <f t="shared" si="88"/>
        <v>0</v>
      </c>
      <c r="AG354" s="10">
        <f t="shared" si="77"/>
        <v>0</v>
      </c>
      <c r="AH354" s="10">
        <f t="shared" si="78"/>
        <v>0</v>
      </c>
      <c r="AI354" s="10">
        <f t="shared" si="79"/>
        <v>0</v>
      </c>
      <c r="AJ354" s="10">
        <f t="shared" si="80"/>
        <v>59.066340952897036</v>
      </c>
      <c r="AK354" s="10">
        <f t="shared" si="81"/>
        <v>0</v>
      </c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</row>
    <row r="355" spans="3:81" x14ac:dyDescent="0.25">
      <c r="C355" s="2">
        <f t="shared" si="85"/>
        <v>45593</v>
      </c>
      <c r="D355" s="24"/>
      <c r="H355" s="13" t="str">
        <f t="shared" si="73"/>
        <v>59.4</v>
      </c>
      <c r="J355" s="13" t="str">
        <f t="shared" si="74"/>
        <v>30.6</v>
      </c>
      <c r="M355" s="10">
        <f t="shared" si="86"/>
        <v>302</v>
      </c>
      <c r="N355" s="10">
        <f t="shared" si="83"/>
        <v>-13.913512624646092</v>
      </c>
      <c r="O355" s="10">
        <f t="shared" si="75"/>
        <v>30.607571175353915</v>
      </c>
      <c r="P355" s="10">
        <f t="shared" si="84"/>
        <v>59.392428824646089</v>
      </c>
      <c r="R355" s="12">
        <f t="shared" si="76"/>
        <v>10</v>
      </c>
      <c r="S355" s="10">
        <f t="shared" si="82"/>
        <v>0</v>
      </c>
      <c r="T355" s="10">
        <f t="shared" si="82"/>
        <v>0</v>
      </c>
      <c r="U355" s="10">
        <f t="shared" si="82"/>
        <v>0</v>
      </c>
      <c r="V355" s="10">
        <f t="shared" si="88"/>
        <v>0</v>
      </c>
      <c r="W355" s="10">
        <f t="shared" si="88"/>
        <v>0</v>
      </c>
      <c r="X355" s="10">
        <f t="shared" si="88"/>
        <v>0</v>
      </c>
      <c r="Y355" s="10">
        <f t="shared" si="88"/>
        <v>0</v>
      </c>
      <c r="Z355" s="10">
        <f t="shared" si="88"/>
        <v>0</v>
      </c>
      <c r="AA355" s="10">
        <f t="shared" si="88"/>
        <v>0</v>
      </c>
      <c r="AB355" s="10">
        <f t="shared" si="88"/>
        <v>59.392428824646089</v>
      </c>
      <c r="AC355" s="10">
        <f t="shared" si="88"/>
        <v>0</v>
      </c>
      <c r="AD355" s="10">
        <f t="shared" si="88"/>
        <v>0</v>
      </c>
      <c r="AG355" s="10">
        <f t="shared" si="77"/>
        <v>0</v>
      </c>
      <c r="AH355" s="10">
        <f t="shared" si="78"/>
        <v>0</v>
      </c>
      <c r="AI355" s="10">
        <f t="shared" si="79"/>
        <v>0</v>
      </c>
      <c r="AJ355" s="10">
        <f t="shared" si="80"/>
        <v>59.392428824646089</v>
      </c>
      <c r="AK355" s="10">
        <f t="shared" si="81"/>
        <v>0</v>
      </c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</row>
    <row r="356" spans="3:81" x14ac:dyDescent="0.25">
      <c r="C356" s="2">
        <f t="shared" si="85"/>
        <v>45594</v>
      </c>
      <c r="D356" s="24"/>
      <c r="H356" s="13" t="str">
        <f t="shared" si="73"/>
        <v>59.7</v>
      </c>
      <c r="J356" s="13" t="str">
        <f t="shared" si="74"/>
        <v>30.3</v>
      </c>
      <c r="M356" s="10">
        <f t="shared" si="86"/>
        <v>303</v>
      </c>
      <c r="N356" s="10">
        <f t="shared" si="83"/>
        <v>-14.235500120362396</v>
      </c>
      <c r="O356" s="10">
        <f t="shared" si="75"/>
        <v>30.285583679637611</v>
      </c>
      <c r="P356" s="10">
        <f t="shared" si="84"/>
        <v>59.714416320362389</v>
      </c>
      <c r="R356" s="12">
        <f t="shared" si="76"/>
        <v>10</v>
      </c>
      <c r="S356" s="10">
        <f t="shared" si="82"/>
        <v>0</v>
      </c>
      <c r="T356" s="10">
        <f t="shared" si="82"/>
        <v>0</v>
      </c>
      <c r="U356" s="10">
        <f t="shared" si="82"/>
        <v>0</v>
      </c>
      <c r="V356" s="10">
        <f t="shared" si="88"/>
        <v>0</v>
      </c>
      <c r="W356" s="10">
        <f t="shared" si="88"/>
        <v>0</v>
      </c>
      <c r="X356" s="10">
        <f t="shared" si="88"/>
        <v>0</v>
      </c>
      <c r="Y356" s="10">
        <f t="shared" si="88"/>
        <v>0</v>
      </c>
      <c r="Z356" s="10">
        <f t="shared" si="88"/>
        <v>0</v>
      </c>
      <c r="AA356" s="10">
        <f t="shared" si="88"/>
        <v>0</v>
      </c>
      <c r="AB356" s="10">
        <f t="shared" si="88"/>
        <v>59.714416320362389</v>
      </c>
      <c r="AC356" s="10">
        <f t="shared" si="88"/>
        <v>0</v>
      </c>
      <c r="AD356" s="10">
        <f t="shared" si="88"/>
        <v>0</v>
      </c>
      <c r="AG356" s="10">
        <f t="shared" si="77"/>
        <v>0</v>
      </c>
      <c r="AH356" s="10">
        <f t="shared" si="78"/>
        <v>0</v>
      </c>
      <c r="AI356" s="10">
        <f t="shared" si="79"/>
        <v>0</v>
      </c>
      <c r="AJ356" s="10">
        <f t="shared" si="80"/>
        <v>59.714416320362389</v>
      </c>
      <c r="AK356" s="10">
        <f t="shared" si="81"/>
        <v>0</v>
      </c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</row>
    <row r="357" spans="3:81" x14ac:dyDescent="0.25">
      <c r="C357" s="2">
        <f t="shared" si="85"/>
        <v>45595</v>
      </c>
      <c r="D357" s="24"/>
      <c r="H357" s="13" t="str">
        <f t="shared" si="73"/>
        <v>60.0</v>
      </c>
      <c r="J357" s="13" t="str">
        <f t="shared" si="74"/>
        <v>30.0</v>
      </c>
      <c r="M357" s="10">
        <f t="shared" si="86"/>
        <v>304</v>
      </c>
      <c r="N357" s="10">
        <f t="shared" si="83"/>
        <v>-14.553292348853049</v>
      </c>
      <c r="O357" s="10">
        <f t="shared" si="75"/>
        <v>29.967791451146962</v>
      </c>
      <c r="P357" s="10">
        <f t="shared" si="84"/>
        <v>60.032208548853035</v>
      </c>
      <c r="R357" s="12">
        <f t="shared" si="76"/>
        <v>10</v>
      </c>
      <c r="S357" s="10">
        <f t="shared" si="82"/>
        <v>0</v>
      </c>
      <c r="T357" s="10">
        <f t="shared" si="82"/>
        <v>0</v>
      </c>
      <c r="U357" s="10">
        <f t="shared" si="82"/>
        <v>0</v>
      </c>
      <c r="V357" s="10">
        <f t="shared" si="88"/>
        <v>0</v>
      </c>
      <c r="W357" s="10">
        <f t="shared" si="88"/>
        <v>0</v>
      </c>
      <c r="X357" s="10">
        <f t="shared" si="88"/>
        <v>0</v>
      </c>
      <c r="Y357" s="10">
        <f t="shared" si="88"/>
        <v>0</v>
      </c>
      <c r="Z357" s="10">
        <f t="shared" si="88"/>
        <v>0</v>
      </c>
      <c r="AA357" s="10">
        <f t="shared" si="88"/>
        <v>0</v>
      </c>
      <c r="AB357" s="10">
        <f t="shared" si="88"/>
        <v>60.032208548853035</v>
      </c>
      <c r="AC357" s="10">
        <f t="shared" si="88"/>
        <v>0</v>
      </c>
      <c r="AD357" s="10">
        <f t="shared" si="88"/>
        <v>0</v>
      </c>
      <c r="AG357" s="10">
        <f t="shared" si="77"/>
        <v>0</v>
      </c>
      <c r="AH357" s="10">
        <f t="shared" si="78"/>
        <v>0</v>
      </c>
      <c r="AI357" s="10">
        <f t="shared" si="79"/>
        <v>0</v>
      </c>
      <c r="AJ357" s="10">
        <f t="shared" si="80"/>
        <v>60.032208548853035</v>
      </c>
      <c r="AK357" s="10">
        <f t="shared" si="81"/>
        <v>0</v>
      </c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</row>
    <row r="358" spans="3:81" x14ac:dyDescent="0.25">
      <c r="C358" s="2">
        <f t="shared" si="85"/>
        <v>45596</v>
      </c>
      <c r="D358" s="24"/>
      <c r="H358" s="13" t="str">
        <f t="shared" si="73"/>
        <v>60.3</v>
      </c>
      <c r="J358" s="13" t="str">
        <f t="shared" si="74"/>
        <v>29.7</v>
      </c>
      <c r="M358" s="10">
        <f t="shared" si="86"/>
        <v>305</v>
      </c>
      <c r="N358" s="10">
        <f t="shared" si="83"/>
        <v>-14.866795655289696</v>
      </c>
      <c r="O358" s="10">
        <f t="shared" si="75"/>
        <v>29.654288144710311</v>
      </c>
      <c r="P358" s="10">
        <f t="shared" si="84"/>
        <v>60.345711855289693</v>
      </c>
      <c r="R358" s="12">
        <f t="shared" si="76"/>
        <v>10</v>
      </c>
      <c r="S358" s="10">
        <f t="shared" si="82"/>
        <v>0</v>
      </c>
      <c r="T358" s="10">
        <f t="shared" si="82"/>
        <v>0</v>
      </c>
      <c r="U358" s="10">
        <f t="shared" si="82"/>
        <v>0</v>
      </c>
      <c r="V358" s="10">
        <f t="shared" si="88"/>
        <v>0</v>
      </c>
      <c r="W358" s="10">
        <f t="shared" si="88"/>
        <v>0</v>
      </c>
      <c r="X358" s="10">
        <f t="shared" si="88"/>
        <v>0</v>
      </c>
      <c r="Y358" s="10">
        <f t="shared" si="88"/>
        <v>0</v>
      </c>
      <c r="Z358" s="10">
        <f t="shared" si="88"/>
        <v>0</v>
      </c>
      <c r="AA358" s="10">
        <f t="shared" si="88"/>
        <v>0</v>
      </c>
      <c r="AB358" s="10">
        <f t="shared" si="88"/>
        <v>60.345711855289693</v>
      </c>
      <c r="AC358" s="10">
        <f t="shared" si="88"/>
        <v>0</v>
      </c>
      <c r="AD358" s="10">
        <f t="shared" si="88"/>
        <v>0</v>
      </c>
      <c r="AG358" s="10">
        <f t="shared" si="77"/>
        <v>0</v>
      </c>
      <c r="AH358" s="10">
        <f t="shared" si="78"/>
        <v>0</v>
      </c>
      <c r="AI358" s="10">
        <f t="shared" si="79"/>
        <v>0</v>
      </c>
      <c r="AJ358" s="10">
        <f t="shared" si="80"/>
        <v>60.345711855289693</v>
      </c>
      <c r="AK358" s="10">
        <f t="shared" si="81"/>
        <v>0</v>
      </c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</row>
    <row r="359" spans="3:81" x14ac:dyDescent="0.25">
      <c r="C359" s="2">
        <f t="shared" si="85"/>
        <v>45597</v>
      </c>
      <c r="D359" s="24"/>
      <c r="H359" s="13" t="str">
        <f t="shared" si="73"/>
        <v>60.7</v>
      </c>
      <c r="J359" s="13" t="str">
        <f t="shared" si="74"/>
        <v>29.3</v>
      </c>
      <c r="M359" s="10">
        <f t="shared" si="86"/>
        <v>306</v>
      </c>
      <c r="N359" s="10">
        <f t="shared" si="83"/>
        <v>-15.175917648808909</v>
      </c>
      <c r="O359" s="10">
        <f t="shared" si="75"/>
        <v>29.345166151191091</v>
      </c>
      <c r="P359" s="10">
        <f t="shared" si="84"/>
        <v>60.654833848808906</v>
      </c>
      <c r="R359" s="12">
        <f t="shared" si="76"/>
        <v>11</v>
      </c>
      <c r="S359" s="10">
        <f t="shared" si="82"/>
        <v>0</v>
      </c>
      <c r="T359" s="10">
        <f t="shared" si="82"/>
        <v>0</v>
      </c>
      <c r="U359" s="10">
        <f t="shared" si="82"/>
        <v>0</v>
      </c>
      <c r="V359" s="10">
        <f t="shared" si="88"/>
        <v>0</v>
      </c>
      <c r="W359" s="10">
        <f t="shared" si="88"/>
        <v>0</v>
      </c>
      <c r="X359" s="10">
        <f t="shared" si="88"/>
        <v>0</v>
      </c>
      <c r="Y359" s="10">
        <f t="shared" si="88"/>
        <v>0</v>
      </c>
      <c r="Z359" s="10">
        <f t="shared" si="88"/>
        <v>0</v>
      </c>
      <c r="AA359" s="10">
        <f t="shared" si="88"/>
        <v>0</v>
      </c>
      <c r="AB359" s="10">
        <f t="shared" si="88"/>
        <v>0</v>
      </c>
      <c r="AC359" s="10">
        <f t="shared" si="88"/>
        <v>60.654833848808906</v>
      </c>
      <c r="AD359" s="10">
        <f t="shared" si="88"/>
        <v>0</v>
      </c>
      <c r="AG359" s="10">
        <f t="shared" si="77"/>
        <v>0</v>
      </c>
      <c r="AH359" s="10">
        <f t="shared" si="78"/>
        <v>0</v>
      </c>
      <c r="AI359" s="10">
        <f t="shared" si="79"/>
        <v>0</v>
      </c>
      <c r="AJ359" s="10">
        <f t="shared" si="80"/>
        <v>60.654833848808906</v>
      </c>
      <c r="AK359" s="10">
        <f t="shared" si="81"/>
        <v>0</v>
      </c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</row>
    <row r="360" spans="3:81" x14ac:dyDescent="0.25">
      <c r="C360" s="2">
        <f t="shared" si="85"/>
        <v>45598</v>
      </c>
      <c r="D360" s="24"/>
      <c r="H360" s="13" t="str">
        <f t="shared" si="73"/>
        <v>61.0</v>
      </c>
      <c r="J360" s="13" t="str">
        <f t="shared" si="74"/>
        <v>29.0</v>
      </c>
      <c r="M360" s="10">
        <f t="shared" si="86"/>
        <v>307</v>
      </c>
      <c r="N360" s="10">
        <f t="shared" si="83"/>
        <v>-15.480567229740371</v>
      </c>
      <c r="O360" s="10">
        <f t="shared" si="75"/>
        <v>29.04051657025963</v>
      </c>
      <c r="P360" s="10">
        <f t="shared" si="84"/>
        <v>60.959483429740374</v>
      </c>
      <c r="R360" s="12">
        <f t="shared" si="76"/>
        <v>11</v>
      </c>
      <c r="S360" s="10">
        <f t="shared" si="82"/>
        <v>0</v>
      </c>
      <c r="T360" s="10">
        <f t="shared" si="82"/>
        <v>0</v>
      </c>
      <c r="U360" s="10">
        <f t="shared" si="82"/>
        <v>0</v>
      </c>
      <c r="V360" s="10">
        <f t="shared" si="88"/>
        <v>0</v>
      </c>
      <c r="W360" s="10">
        <f t="shared" si="88"/>
        <v>0</v>
      </c>
      <c r="X360" s="10">
        <f t="shared" si="88"/>
        <v>0</v>
      </c>
      <c r="Y360" s="10">
        <f t="shared" si="88"/>
        <v>0</v>
      </c>
      <c r="Z360" s="10">
        <f t="shared" si="88"/>
        <v>0</v>
      </c>
      <c r="AA360" s="10">
        <f t="shared" si="88"/>
        <v>0</v>
      </c>
      <c r="AB360" s="10">
        <f t="shared" si="88"/>
        <v>0</v>
      </c>
      <c r="AC360" s="10">
        <f t="shared" si="88"/>
        <v>60.959483429740374</v>
      </c>
      <c r="AD360" s="10">
        <f t="shared" si="88"/>
        <v>0</v>
      </c>
      <c r="AG360" s="10">
        <f t="shared" si="77"/>
        <v>0</v>
      </c>
      <c r="AH360" s="10">
        <f t="shared" si="78"/>
        <v>0</v>
      </c>
      <c r="AI360" s="10">
        <f t="shared" si="79"/>
        <v>0</v>
      </c>
      <c r="AJ360" s="10">
        <f t="shared" si="80"/>
        <v>60.959483429740374</v>
      </c>
      <c r="AK360" s="10">
        <f t="shared" si="81"/>
        <v>0</v>
      </c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</row>
    <row r="361" spans="3:81" x14ac:dyDescent="0.25">
      <c r="C361" s="2">
        <f t="shared" si="85"/>
        <v>45599</v>
      </c>
      <c r="D361" s="24"/>
      <c r="H361" s="13" t="str">
        <f t="shared" si="73"/>
        <v>61.3</v>
      </c>
      <c r="J361" s="13" t="str">
        <f t="shared" si="74"/>
        <v>28.7</v>
      </c>
      <c r="M361" s="10">
        <f t="shared" si="86"/>
        <v>308</v>
      </c>
      <c r="N361" s="10">
        <f t="shared" si="83"/>
        <v>-15.780654616454289</v>
      </c>
      <c r="O361" s="10">
        <f t="shared" si="75"/>
        <v>28.740429183545711</v>
      </c>
      <c r="P361" s="10">
        <f t="shared" si="84"/>
        <v>61.259570816454286</v>
      </c>
      <c r="R361" s="12">
        <f t="shared" si="76"/>
        <v>11</v>
      </c>
      <c r="S361" s="10">
        <f t="shared" si="82"/>
        <v>0</v>
      </c>
      <c r="T361" s="10">
        <f t="shared" si="82"/>
        <v>0</v>
      </c>
      <c r="U361" s="10">
        <f t="shared" si="82"/>
        <v>0</v>
      </c>
      <c r="V361" s="10">
        <f t="shared" si="88"/>
        <v>0</v>
      </c>
      <c r="W361" s="10">
        <f t="shared" si="88"/>
        <v>0</v>
      </c>
      <c r="X361" s="10">
        <f t="shared" si="88"/>
        <v>0</v>
      </c>
      <c r="Y361" s="10">
        <f t="shared" si="88"/>
        <v>0</v>
      </c>
      <c r="Z361" s="10">
        <f t="shared" si="88"/>
        <v>0</v>
      </c>
      <c r="AA361" s="10">
        <f t="shared" si="88"/>
        <v>0</v>
      </c>
      <c r="AB361" s="10">
        <f t="shared" si="88"/>
        <v>0</v>
      </c>
      <c r="AC361" s="10">
        <f t="shared" si="88"/>
        <v>61.259570816454286</v>
      </c>
      <c r="AD361" s="10">
        <f t="shared" si="88"/>
        <v>0</v>
      </c>
      <c r="AG361" s="10">
        <f t="shared" si="77"/>
        <v>0</v>
      </c>
      <c r="AH361" s="10">
        <f t="shared" si="78"/>
        <v>0</v>
      </c>
      <c r="AI361" s="10">
        <f t="shared" si="79"/>
        <v>0</v>
      </c>
      <c r="AJ361" s="10">
        <f t="shared" si="80"/>
        <v>61.259570816454286</v>
      </c>
      <c r="AK361" s="10">
        <f t="shared" si="81"/>
        <v>0</v>
      </c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</row>
    <row r="362" spans="3:81" x14ac:dyDescent="0.25">
      <c r="C362" s="2">
        <f t="shared" si="85"/>
        <v>45600</v>
      </c>
      <c r="D362" s="24"/>
      <c r="H362" s="13" t="str">
        <f t="shared" si="73"/>
        <v>61.6</v>
      </c>
      <c r="J362" s="13" t="str">
        <f t="shared" si="74"/>
        <v>28.4</v>
      </c>
      <c r="M362" s="10">
        <f t="shared" si="86"/>
        <v>309</v>
      </c>
      <c r="N362" s="10">
        <f t="shared" si="83"/>
        <v>-16.07609137182035</v>
      </c>
      <c r="O362" s="10">
        <f t="shared" si="75"/>
        <v>28.444992428179653</v>
      </c>
      <c r="P362" s="10">
        <f t="shared" si="84"/>
        <v>61.555007571820347</v>
      </c>
      <c r="R362" s="12">
        <f t="shared" si="76"/>
        <v>11</v>
      </c>
      <c r="S362" s="10">
        <f t="shared" si="82"/>
        <v>0</v>
      </c>
      <c r="T362" s="10">
        <f t="shared" si="82"/>
        <v>0</v>
      </c>
      <c r="U362" s="10">
        <f t="shared" si="82"/>
        <v>0</v>
      </c>
      <c r="V362" s="10">
        <f t="shared" si="88"/>
        <v>0</v>
      </c>
      <c r="W362" s="10">
        <f t="shared" si="88"/>
        <v>0</v>
      </c>
      <c r="X362" s="10">
        <f t="shared" si="88"/>
        <v>0</v>
      </c>
      <c r="Y362" s="10">
        <f t="shared" si="88"/>
        <v>0</v>
      </c>
      <c r="Z362" s="10">
        <f t="shared" si="88"/>
        <v>0</v>
      </c>
      <c r="AA362" s="10">
        <f t="shared" si="88"/>
        <v>0</v>
      </c>
      <c r="AB362" s="10">
        <f t="shared" si="88"/>
        <v>0</v>
      </c>
      <c r="AC362" s="10">
        <f t="shared" si="88"/>
        <v>61.555007571820347</v>
      </c>
      <c r="AD362" s="10">
        <f t="shared" si="88"/>
        <v>0</v>
      </c>
      <c r="AG362" s="10">
        <f t="shared" si="77"/>
        <v>0</v>
      </c>
      <c r="AH362" s="10">
        <f t="shared" si="78"/>
        <v>0</v>
      </c>
      <c r="AI362" s="10">
        <f t="shared" si="79"/>
        <v>0</v>
      </c>
      <c r="AJ362" s="10">
        <f t="shared" si="80"/>
        <v>61.555007571820347</v>
      </c>
      <c r="AK362" s="10">
        <f t="shared" si="81"/>
        <v>0</v>
      </c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</row>
    <row r="363" spans="3:81" x14ac:dyDescent="0.25">
      <c r="C363" s="2">
        <f t="shared" si="85"/>
        <v>45601</v>
      </c>
      <c r="D363" s="24"/>
      <c r="H363" s="13" t="str">
        <f t="shared" ref="H363:H418" si="89">FIXED(P363,DecimalPlaces)</f>
        <v>61.8</v>
      </c>
      <c r="J363" s="13" t="str">
        <f t="shared" ref="J363:J418" si="90">FIXED(90-H363,DecimalPlaces)</f>
        <v>28.2</v>
      </c>
      <c r="M363" s="10">
        <f t="shared" si="86"/>
        <v>310</v>
      </c>
      <c r="N363" s="10">
        <f t="shared" si="83"/>
        <v>-16.366790429270743</v>
      </c>
      <c r="O363" s="10">
        <f t="shared" ref="O363:O418" si="91">DEGREES(ASIN(SIN(RADIANS(Latitude))*SIN(RADIANS(N363))+COS(RADIANS(Latitude))*COS(RADIANS(N363))*COS(RADIANS(SolarHourAngle))))</f>
        <v>28.154293370729249</v>
      </c>
      <c r="P363" s="10">
        <f t="shared" si="84"/>
        <v>61.845706629270751</v>
      </c>
      <c r="R363" s="12">
        <f t="shared" ref="R363:R413" si="92">MONTH(C363)</f>
        <v>11</v>
      </c>
      <c r="S363" s="10">
        <f t="shared" si="82"/>
        <v>0</v>
      </c>
      <c r="T363" s="10">
        <f t="shared" si="82"/>
        <v>0</v>
      </c>
      <c r="U363" s="10">
        <f t="shared" ref="U363:U394" si="93">IF($R363=U$41,$P363,0)</f>
        <v>0</v>
      </c>
      <c r="V363" s="10">
        <f t="shared" si="88"/>
        <v>0</v>
      </c>
      <c r="W363" s="10">
        <f t="shared" si="88"/>
        <v>0</v>
      </c>
      <c r="X363" s="10">
        <f t="shared" si="88"/>
        <v>0</v>
      </c>
      <c r="Y363" s="10">
        <f t="shared" si="88"/>
        <v>0</v>
      </c>
      <c r="Z363" s="10">
        <f t="shared" si="88"/>
        <v>0</v>
      </c>
      <c r="AA363" s="10">
        <f t="shared" si="88"/>
        <v>0</v>
      </c>
      <c r="AB363" s="10">
        <f t="shared" si="88"/>
        <v>0</v>
      </c>
      <c r="AC363" s="10">
        <f t="shared" si="88"/>
        <v>61.845706629270751</v>
      </c>
      <c r="AD363" s="10">
        <f t="shared" si="88"/>
        <v>0</v>
      </c>
      <c r="AG363" s="10">
        <f t="shared" ref="AG363:AG418" si="94">IF(AND($C363&gt;=$C$21,$C363&lt;=$E$21),$P363,0)</f>
        <v>0</v>
      </c>
      <c r="AH363" s="10">
        <f t="shared" ref="AH363:AH418" si="95">IF(AND($C363&gt;=$C$22,$C363&lt;=$E$22),$P363,0)</f>
        <v>0</v>
      </c>
      <c r="AI363" s="10">
        <f t="shared" ref="AI363:AI418" si="96">IF(AND($C363&gt;=$C$23,$C363&lt;=$E$23),$P363,0)</f>
        <v>0</v>
      </c>
      <c r="AJ363" s="10">
        <f t="shared" ref="AJ363:AJ418" si="97">IF(AND($C363&gt;=$C$24,$C363&lt;=$E$24),$P363,0)</f>
        <v>61.845706629270751</v>
      </c>
      <c r="AK363" s="10">
        <f t="shared" ref="AK363:AK418" si="98">IF(AND($C363&gt;=$C$25,$C363&lt;=$E$25),$P363,0)</f>
        <v>0</v>
      </c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</row>
    <row r="364" spans="3:81" x14ac:dyDescent="0.25">
      <c r="C364" s="2">
        <f t="shared" si="85"/>
        <v>45602</v>
      </c>
      <c r="D364" s="24"/>
      <c r="H364" s="13" t="str">
        <f t="shared" si="89"/>
        <v>62.1</v>
      </c>
      <c r="J364" s="13" t="str">
        <f t="shared" si="90"/>
        <v>27.9</v>
      </c>
      <c r="M364" s="10">
        <f t="shared" si="86"/>
        <v>311</v>
      </c>
      <c r="N364" s="10">
        <f t="shared" si="83"/>
        <v>-16.652666118458942</v>
      </c>
      <c r="O364" s="10">
        <f t="shared" si="91"/>
        <v>27.868417681541064</v>
      </c>
      <c r="P364" s="10">
        <f t="shared" si="84"/>
        <v>62.131582318458939</v>
      </c>
      <c r="R364" s="12">
        <f t="shared" si="92"/>
        <v>11</v>
      </c>
      <c r="S364" s="10">
        <f t="shared" ref="S364:T383" si="99">IF($R364=S$41,$P364,0)</f>
        <v>0</v>
      </c>
      <c r="T364" s="10">
        <f t="shared" si="99"/>
        <v>0</v>
      </c>
      <c r="U364" s="10">
        <f t="shared" si="93"/>
        <v>0</v>
      </c>
      <c r="V364" s="10">
        <f t="shared" si="88"/>
        <v>0</v>
      </c>
      <c r="W364" s="10">
        <f t="shared" si="88"/>
        <v>0</v>
      </c>
      <c r="X364" s="10">
        <f t="shared" si="88"/>
        <v>0</v>
      </c>
      <c r="Y364" s="10">
        <f t="shared" si="88"/>
        <v>0</v>
      </c>
      <c r="Z364" s="10">
        <f t="shared" si="88"/>
        <v>0</v>
      </c>
      <c r="AA364" s="10">
        <f t="shared" si="88"/>
        <v>0</v>
      </c>
      <c r="AB364" s="10">
        <f t="shared" si="88"/>
        <v>0</v>
      </c>
      <c r="AC364" s="10">
        <f t="shared" si="88"/>
        <v>62.131582318458939</v>
      </c>
      <c r="AD364" s="10">
        <f t="shared" si="88"/>
        <v>0</v>
      </c>
      <c r="AG364" s="10">
        <f t="shared" si="94"/>
        <v>0</v>
      </c>
      <c r="AH364" s="10">
        <f t="shared" si="95"/>
        <v>0</v>
      </c>
      <c r="AI364" s="10">
        <f t="shared" si="96"/>
        <v>0</v>
      </c>
      <c r="AJ364" s="10">
        <f t="shared" si="97"/>
        <v>62.131582318458939</v>
      </c>
      <c r="AK364" s="10">
        <f t="shared" si="98"/>
        <v>0</v>
      </c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</row>
    <row r="365" spans="3:81" x14ac:dyDescent="0.25">
      <c r="C365" s="2">
        <f t="shared" si="85"/>
        <v>45603</v>
      </c>
      <c r="D365" s="24"/>
      <c r="H365" s="13" t="str">
        <f t="shared" si="89"/>
        <v>62.4</v>
      </c>
      <c r="J365" s="13" t="str">
        <f t="shared" si="90"/>
        <v>27.6</v>
      </c>
      <c r="M365" s="10">
        <f t="shared" si="86"/>
        <v>312</v>
      </c>
      <c r="N365" s="10">
        <f t="shared" si="83"/>
        <v>-16.933634190507227</v>
      </c>
      <c r="O365" s="10">
        <f t="shared" si="91"/>
        <v>27.587449609492776</v>
      </c>
      <c r="P365" s="10">
        <f t="shared" si="84"/>
        <v>62.412550390507221</v>
      </c>
      <c r="R365" s="12">
        <f t="shared" si="92"/>
        <v>11</v>
      </c>
      <c r="S365" s="10">
        <f t="shared" si="99"/>
        <v>0</v>
      </c>
      <c r="T365" s="10">
        <f t="shared" si="99"/>
        <v>0</v>
      </c>
      <c r="U365" s="10">
        <f t="shared" si="93"/>
        <v>0</v>
      </c>
      <c r="V365" s="10">
        <f t="shared" si="88"/>
        <v>0</v>
      </c>
      <c r="W365" s="10">
        <f t="shared" si="88"/>
        <v>0</v>
      </c>
      <c r="X365" s="10">
        <f t="shared" si="88"/>
        <v>0</v>
      </c>
      <c r="Y365" s="10">
        <f t="shared" si="88"/>
        <v>0</v>
      </c>
      <c r="Z365" s="10">
        <f t="shared" si="88"/>
        <v>0</v>
      </c>
      <c r="AA365" s="10">
        <f t="shared" si="88"/>
        <v>0</v>
      </c>
      <c r="AB365" s="10">
        <f t="shared" si="88"/>
        <v>0</v>
      </c>
      <c r="AC365" s="10">
        <f t="shared" si="88"/>
        <v>62.412550390507221</v>
      </c>
      <c r="AD365" s="10">
        <f t="shared" si="88"/>
        <v>0</v>
      </c>
      <c r="AG365" s="10">
        <f t="shared" si="94"/>
        <v>0</v>
      </c>
      <c r="AH365" s="10">
        <f t="shared" si="95"/>
        <v>0</v>
      </c>
      <c r="AI365" s="10">
        <f t="shared" si="96"/>
        <v>0</v>
      </c>
      <c r="AJ365" s="10">
        <f t="shared" si="97"/>
        <v>62.412550390507221</v>
      </c>
      <c r="AK365" s="10">
        <f t="shared" si="98"/>
        <v>0</v>
      </c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</row>
    <row r="366" spans="3:81" x14ac:dyDescent="0.25">
      <c r="C366" s="2">
        <f t="shared" si="85"/>
        <v>45604</v>
      </c>
      <c r="D366" s="24"/>
      <c r="H366" s="13" t="str">
        <f t="shared" si="89"/>
        <v>62.7</v>
      </c>
      <c r="J366" s="13" t="str">
        <f t="shared" si="90"/>
        <v>27.3</v>
      </c>
      <c r="M366" s="10">
        <f t="shared" si="86"/>
        <v>313</v>
      </c>
      <c r="N366" s="10">
        <f t="shared" si="83"/>
        <v>-17.209611842835063</v>
      </c>
      <c r="O366" s="10">
        <f t="shared" si="91"/>
        <v>27.311471957164937</v>
      </c>
      <c r="P366" s="10">
        <f t="shared" si="84"/>
        <v>62.68852804283506</v>
      </c>
      <c r="R366" s="12">
        <f t="shared" si="92"/>
        <v>11</v>
      </c>
      <c r="S366" s="10">
        <f t="shared" si="99"/>
        <v>0</v>
      </c>
      <c r="T366" s="10">
        <f t="shared" si="99"/>
        <v>0</v>
      </c>
      <c r="U366" s="10">
        <f t="shared" si="93"/>
        <v>0</v>
      </c>
      <c r="V366" s="10">
        <f t="shared" si="88"/>
        <v>0</v>
      </c>
      <c r="W366" s="10">
        <f t="shared" si="88"/>
        <v>0</v>
      </c>
      <c r="X366" s="10">
        <f t="shared" si="88"/>
        <v>0</v>
      </c>
      <c r="Y366" s="10">
        <f t="shared" si="88"/>
        <v>0</v>
      </c>
      <c r="Z366" s="10">
        <f t="shared" si="88"/>
        <v>0</v>
      </c>
      <c r="AA366" s="10">
        <f t="shared" si="88"/>
        <v>0</v>
      </c>
      <c r="AB366" s="10">
        <f t="shared" si="88"/>
        <v>0</v>
      </c>
      <c r="AC366" s="10">
        <f t="shared" si="88"/>
        <v>62.68852804283506</v>
      </c>
      <c r="AD366" s="10">
        <f t="shared" si="88"/>
        <v>0</v>
      </c>
      <c r="AG366" s="10">
        <f t="shared" si="94"/>
        <v>0</v>
      </c>
      <c r="AH366" s="10">
        <f t="shared" si="95"/>
        <v>0</v>
      </c>
      <c r="AI366" s="10">
        <f t="shared" si="96"/>
        <v>0</v>
      </c>
      <c r="AJ366" s="10">
        <f t="shared" si="97"/>
        <v>62.68852804283506</v>
      </c>
      <c r="AK366" s="10">
        <f t="shared" si="98"/>
        <v>0</v>
      </c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</row>
    <row r="367" spans="3:81" x14ac:dyDescent="0.25">
      <c r="C367" s="2">
        <f t="shared" si="85"/>
        <v>45605</v>
      </c>
      <c r="D367" s="24"/>
      <c r="H367" s="13" t="str">
        <f t="shared" si="89"/>
        <v>63.0</v>
      </c>
      <c r="J367" s="13" t="str">
        <f t="shared" si="90"/>
        <v>27.0</v>
      </c>
      <c r="M367" s="10">
        <f t="shared" si="86"/>
        <v>314</v>
      </c>
      <c r="N367" s="10">
        <f t="shared" si="83"/>
        <v>-17.480517743561627</v>
      </c>
      <c r="O367" s="10">
        <f t="shared" si="91"/>
        <v>27.040566056438376</v>
      </c>
      <c r="P367" s="10">
        <f t="shared" si="84"/>
        <v>62.959433943561621</v>
      </c>
      <c r="R367" s="12">
        <f t="shared" si="92"/>
        <v>11</v>
      </c>
      <c r="S367" s="10">
        <f t="shared" si="99"/>
        <v>0</v>
      </c>
      <c r="T367" s="10">
        <f t="shared" si="99"/>
        <v>0</v>
      </c>
      <c r="U367" s="10">
        <f t="shared" si="93"/>
        <v>0</v>
      </c>
      <c r="V367" s="10">
        <f t="shared" si="88"/>
        <v>0</v>
      </c>
      <c r="W367" s="10">
        <f t="shared" si="88"/>
        <v>0</v>
      </c>
      <c r="X367" s="10">
        <f t="shared" si="88"/>
        <v>0</v>
      </c>
      <c r="Y367" s="10">
        <f t="shared" si="88"/>
        <v>0</v>
      </c>
      <c r="Z367" s="10">
        <f t="shared" si="88"/>
        <v>0</v>
      </c>
      <c r="AA367" s="10">
        <f t="shared" si="88"/>
        <v>0</v>
      </c>
      <c r="AB367" s="10">
        <f t="shared" si="88"/>
        <v>0</v>
      </c>
      <c r="AC367" s="10">
        <f t="shared" si="88"/>
        <v>62.959433943561621</v>
      </c>
      <c r="AD367" s="10">
        <f t="shared" si="88"/>
        <v>0</v>
      </c>
      <c r="AG367" s="10">
        <f t="shared" si="94"/>
        <v>0</v>
      </c>
      <c r="AH367" s="10">
        <f t="shared" si="95"/>
        <v>0</v>
      </c>
      <c r="AI367" s="10">
        <f t="shared" si="96"/>
        <v>0</v>
      </c>
      <c r="AJ367" s="10">
        <f t="shared" si="97"/>
        <v>62.959433943561621</v>
      </c>
      <c r="AK367" s="10">
        <f t="shared" si="98"/>
        <v>0</v>
      </c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</row>
    <row r="368" spans="3:81" x14ac:dyDescent="0.25">
      <c r="C368" s="2">
        <f t="shared" si="85"/>
        <v>45606</v>
      </c>
      <c r="D368" s="24"/>
      <c r="H368" s="13" t="str">
        <f t="shared" si="89"/>
        <v>63.2</v>
      </c>
      <c r="J368" s="13" t="str">
        <f t="shared" si="90"/>
        <v>26.8</v>
      </c>
      <c r="M368" s="10">
        <f t="shared" si="86"/>
        <v>315</v>
      </c>
      <c r="N368" s="10">
        <f t="shared" si="83"/>
        <v>-17.746272055474552</v>
      </c>
      <c r="O368" s="10">
        <f t="shared" si="91"/>
        <v>26.774811744525451</v>
      </c>
      <c r="P368" s="10">
        <f t="shared" si="84"/>
        <v>63.225188255474549</v>
      </c>
      <c r="R368" s="12">
        <f t="shared" si="92"/>
        <v>11</v>
      </c>
      <c r="S368" s="10">
        <f t="shared" si="99"/>
        <v>0</v>
      </c>
      <c r="T368" s="10">
        <f t="shared" si="99"/>
        <v>0</v>
      </c>
      <c r="U368" s="10">
        <f t="shared" si="93"/>
        <v>0</v>
      </c>
      <c r="V368" s="10">
        <f t="shared" si="88"/>
        <v>0</v>
      </c>
      <c r="W368" s="10">
        <f t="shared" si="88"/>
        <v>0</v>
      </c>
      <c r="X368" s="10">
        <f t="shared" si="88"/>
        <v>0</v>
      </c>
      <c r="Y368" s="10">
        <f t="shared" si="88"/>
        <v>0</v>
      </c>
      <c r="Z368" s="10">
        <f t="shared" si="88"/>
        <v>0</v>
      </c>
      <c r="AA368" s="10">
        <f t="shared" si="88"/>
        <v>0</v>
      </c>
      <c r="AB368" s="10">
        <f t="shared" si="88"/>
        <v>0</v>
      </c>
      <c r="AC368" s="10">
        <f t="shared" si="88"/>
        <v>63.225188255474549</v>
      </c>
      <c r="AD368" s="10">
        <f t="shared" si="88"/>
        <v>0</v>
      </c>
      <c r="AG368" s="10">
        <f t="shared" si="94"/>
        <v>0</v>
      </c>
      <c r="AH368" s="10">
        <f t="shared" si="95"/>
        <v>0</v>
      </c>
      <c r="AI368" s="10">
        <f t="shared" si="96"/>
        <v>0</v>
      </c>
      <c r="AJ368" s="10">
        <f t="shared" si="97"/>
        <v>63.225188255474549</v>
      </c>
      <c r="AK368" s="10">
        <f t="shared" si="98"/>
        <v>0</v>
      </c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</row>
    <row r="369" spans="3:81" x14ac:dyDescent="0.25">
      <c r="C369" s="2">
        <f t="shared" si="85"/>
        <v>45607</v>
      </c>
      <c r="D369" s="24"/>
      <c r="H369" s="13" t="str">
        <f t="shared" si="89"/>
        <v>63.5</v>
      </c>
      <c r="J369" s="13" t="str">
        <f t="shared" si="90"/>
        <v>26.5</v>
      </c>
      <c r="M369" s="10">
        <f t="shared" si="86"/>
        <v>316</v>
      </c>
      <c r="N369" s="10">
        <f t="shared" si="83"/>
        <v>-18.00679645955827</v>
      </c>
      <c r="O369" s="10">
        <f t="shared" si="91"/>
        <v>26.514287340441733</v>
      </c>
      <c r="P369" s="10">
        <f t="shared" si="84"/>
        <v>63.485712659558267</v>
      </c>
      <c r="R369" s="12">
        <f t="shared" si="92"/>
        <v>11</v>
      </c>
      <c r="S369" s="10">
        <f t="shared" si="99"/>
        <v>0</v>
      </c>
      <c r="T369" s="10">
        <f t="shared" si="99"/>
        <v>0</v>
      </c>
      <c r="U369" s="10">
        <f t="shared" si="93"/>
        <v>0</v>
      </c>
      <c r="V369" s="10">
        <f t="shared" si="88"/>
        <v>0</v>
      </c>
      <c r="W369" s="10">
        <f t="shared" si="88"/>
        <v>0</v>
      </c>
      <c r="X369" s="10">
        <f t="shared" si="88"/>
        <v>0</v>
      </c>
      <c r="Y369" s="10">
        <f t="shared" si="88"/>
        <v>0</v>
      </c>
      <c r="Z369" s="10">
        <f t="shared" si="88"/>
        <v>0</v>
      </c>
      <c r="AA369" s="10">
        <f t="shared" si="88"/>
        <v>0</v>
      </c>
      <c r="AB369" s="10">
        <f t="shared" si="88"/>
        <v>0</v>
      </c>
      <c r="AC369" s="10">
        <f t="shared" si="88"/>
        <v>63.485712659558267</v>
      </c>
      <c r="AD369" s="10">
        <f t="shared" si="88"/>
        <v>0</v>
      </c>
      <c r="AG369" s="10">
        <f t="shared" si="94"/>
        <v>0</v>
      </c>
      <c r="AH369" s="10">
        <f t="shared" si="95"/>
        <v>0</v>
      </c>
      <c r="AI369" s="10">
        <f t="shared" si="96"/>
        <v>0</v>
      </c>
      <c r="AJ369" s="10">
        <f t="shared" si="97"/>
        <v>63.485712659558267</v>
      </c>
      <c r="AK369" s="10">
        <f t="shared" si="98"/>
        <v>0</v>
      </c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</row>
    <row r="370" spans="3:81" x14ac:dyDescent="0.25">
      <c r="C370" s="2">
        <f t="shared" si="85"/>
        <v>45608</v>
      </c>
      <c r="D370" s="24"/>
      <c r="H370" s="13" t="str">
        <f t="shared" si="89"/>
        <v>63.7</v>
      </c>
      <c r="J370" s="13" t="str">
        <f t="shared" si="90"/>
        <v>26.3</v>
      </c>
      <c r="M370" s="10">
        <f t="shared" si="86"/>
        <v>317</v>
      </c>
      <c r="N370" s="10">
        <f t="shared" si="83"/>
        <v>-18.26201417807512</v>
      </c>
      <c r="O370" s="10">
        <f t="shared" si="91"/>
        <v>26.259069621924887</v>
      </c>
      <c r="P370" s="10">
        <f t="shared" si="84"/>
        <v>63.740930378075113</v>
      </c>
      <c r="R370" s="12">
        <f t="shared" si="92"/>
        <v>11</v>
      </c>
      <c r="S370" s="10">
        <f t="shared" si="99"/>
        <v>0</v>
      </c>
      <c r="T370" s="10">
        <f t="shared" si="99"/>
        <v>0</v>
      </c>
      <c r="U370" s="10">
        <f t="shared" si="93"/>
        <v>0</v>
      </c>
      <c r="V370" s="10">
        <f t="shared" si="88"/>
        <v>0</v>
      </c>
      <c r="W370" s="10">
        <f t="shared" si="88"/>
        <v>0</v>
      </c>
      <c r="X370" s="10">
        <f t="shared" si="88"/>
        <v>0</v>
      </c>
      <c r="Y370" s="10">
        <f t="shared" si="88"/>
        <v>0</v>
      </c>
      <c r="Z370" s="10">
        <f t="shared" si="88"/>
        <v>0</v>
      </c>
      <c r="AA370" s="10">
        <f t="shared" si="88"/>
        <v>0</v>
      </c>
      <c r="AB370" s="10">
        <f t="shared" si="88"/>
        <v>0</v>
      </c>
      <c r="AC370" s="10">
        <f t="shared" si="88"/>
        <v>63.740930378075113</v>
      </c>
      <c r="AD370" s="10">
        <f t="shared" si="88"/>
        <v>0</v>
      </c>
      <c r="AG370" s="10">
        <f t="shared" si="94"/>
        <v>0</v>
      </c>
      <c r="AH370" s="10">
        <f t="shared" si="95"/>
        <v>0</v>
      </c>
      <c r="AI370" s="10">
        <f t="shared" si="96"/>
        <v>0</v>
      </c>
      <c r="AJ370" s="10">
        <f t="shared" si="97"/>
        <v>63.740930378075113</v>
      </c>
      <c r="AK370" s="10">
        <f t="shared" si="98"/>
        <v>0</v>
      </c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</row>
    <row r="371" spans="3:81" x14ac:dyDescent="0.25">
      <c r="C371" s="2">
        <f t="shared" si="85"/>
        <v>45609</v>
      </c>
      <c r="D371" s="24"/>
      <c r="H371" s="13" t="str">
        <f t="shared" si="89"/>
        <v>64.0</v>
      </c>
      <c r="J371" s="13" t="str">
        <f t="shared" si="90"/>
        <v>26.0</v>
      </c>
      <c r="M371" s="10">
        <f t="shared" si="86"/>
        <v>318</v>
      </c>
      <c r="N371" s="10">
        <f t="shared" si="83"/>
        <v>-18.511849997192069</v>
      </c>
      <c r="O371" s="10">
        <f t="shared" si="91"/>
        <v>26.009233802807927</v>
      </c>
      <c r="P371" s="10">
        <f t="shared" si="84"/>
        <v>63.990766197192073</v>
      </c>
      <c r="R371" s="12">
        <f t="shared" si="92"/>
        <v>11</v>
      </c>
      <c r="S371" s="10">
        <f t="shared" si="99"/>
        <v>0</v>
      </c>
      <c r="T371" s="10">
        <f t="shared" si="99"/>
        <v>0</v>
      </c>
      <c r="U371" s="10">
        <f t="shared" si="93"/>
        <v>0</v>
      </c>
      <c r="V371" s="10">
        <f t="shared" si="88"/>
        <v>0</v>
      </c>
      <c r="W371" s="10">
        <f t="shared" si="88"/>
        <v>0</v>
      </c>
      <c r="X371" s="10">
        <f t="shared" si="88"/>
        <v>0</v>
      </c>
      <c r="Y371" s="10">
        <f t="shared" si="88"/>
        <v>0</v>
      </c>
      <c r="Z371" s="10">
        <f t="shared" si="88"/>
        <v>0</v>
      </c>
      <c r="AA371" s="10">
        <f t="shared" si="88"/>
        <v>0</v>
      </c>
      <c r="AB371" s="10">
        <f t="shared" si="88"/>
        <v>0</v>
      </c>
      <c r="AC371" s="10">
        <f t="shared" si="88"/>
        <v>63.990766197192073</v>
      </c>
      <c r="AD371" s="10">
        <f t="shared" si="88"/>
        <v>0</v>
      </c>
      <c r="AG371" s="10">
        <f t="shared" si="94"/>
        <v>0</v>
      </c>
      <c r="AH371" s="10">
        <f t="shared" si="95"/>
        <v>0</v>
      </c>
      <c r="AI371" s="10">
        <f t="shared" si="96"/>
        <v>0</v>
      </c>
      <c r="AJ371" s="10">
        <f t="shared" si="97"/>
        <v>63.990766197192073</v>
      </c>
      <c r="AK371" s="10">
        <f t="shared" si="98"/>
        <v>0</v>
      </c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</row>
    <row r="372" spans="3:81" x14ac:dyDescent="0.25">
      <c r="C372" s="2">
        <f t="shared" si="85"/>
        <v>45610</v>
      </c>
      <c r="D372" s="24"/>
      <c r="H372" s="13" t="str">
        <f t="shared" si="89"/>
        <v>64.2</v>
      </c>
      <c r="J372" s="13" t="str">
        <f t="shared" si="90"/>
        <v>25.8</v>
      </c>
      <c r="M372" s="10">
        <f t="shared" si="86"/>
        <v>319</v>
      </c>
      <c r="N372" s="10">
        <f t="shared" si="83"/>
        <v>-18.756230289146426</v>
      </c>
      <c r="O372" s="10">
        <f t="shared" si="91"/>
        <v>25.764853510853577</v>
      </c>
      <c r="P372" s="10">
        <f t="shared" si="84"/>
        <v>64.235146489146416</v>
      </c>
      <c r="R372" s="12">
        <f t="shared" si="92"/>
        <v>11</v>
      </c>
      <c r="S372" s="10">
        <f t="shared" si="99"/>
        <v>0</v>
      </c>
      <c r="T372" s="10">
        <f t="shared" si="99"/>
        <v>0</v>
      </c>
      <c r="U372" s="10">
        <f t="shared" si="93"/>
        <v>0</v>
      </c>
      <c r="V372" s="10">
        <f t="shared" si="88"/>
        <v>0</v>
      </c>
      <c r="W372" s="10">
        <f t="shared" si="88"/>
        <v>0</v>
      </c>
      <c r="X372" s="10">
        <f t="shared" si="88"/>
        <v>0</v>
      </c>
      <c r="Y372" s="10">
        <f t="shared" si="88"/>
        <v>0</v>
      </c>
      <c r="Z372" s="10">
        <f t="shared" si="88"/>
        <v>0</v>
      </c>
      <c r="AA372" s="10">
        <f t="shared" si="88"/>
        <v>0</v>
      </c>
      <c r="AB372" s="10">
        <f t="shared" si="88"/>
        <v>0</v>
      </c>
      <c r="AC372" s="10">
        <f t="shared" si="88"/>
        <v>64.235146489146416</v>
      </c>
      <c r="AD372" s="10">
        <f t="shared" si="88"/>
        <v>0</v>
      </c>
      <c r="AG372" s="10">
        <f t="shared" si="94"/>
        <v>0</v>
      </c>
      <c r="AH372" s="10">
        <f t="shared" si="95"/>
        <v>0</v>
      </c>
      <c r="AI372" s="10">
        <f t="shared" si="96"/>
        <v>0</v>
      </c>
      <c r="AJ372" s="10">
        <f t="shared" si="97"/>
        <v>64.235146489146416</v>
      </c>
      <c r="AK372" s="10">
        <f t="shared" si="98"/>
        <v>0</v>
      </c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</row>
    <row r="373" spans="3:81" x14ac:dyDescent="0.25">
      <c r="C373" s="2">
        <f t="shared" si="85"/>
        <v>45611</v>
      </c>
      <c r="D373" s="24"/>
      <c r="H373" s="13" t="str">
        <f t="shared" si="89"/>
        <v>64.5</v>
      </c>
      <c r="J373" s="13" t="str">
        <f t="shared" si="90"/>
        <v>25.5</v>
      </c>
      <c r="M373" s="10">
        <f t="shared" si="86"/>
        <v>320</v>
      </c>
      <c r="N373" s="10">
        <f t="shared" si="83"/>
        <v>-18.995083033944468</v>
      </c>
      <c r="O373" s="10">
        <f t="shared" si="91"/>
        <v>25.526000766055532</v>
      </c>
      <c r="P373" s="10">
        <f t="shared" si="84"/>
        <v>64.473999233944468</v>
      </c>
      <c r="R373" s="12">
        <f t="shared" si="92"/>
        <v>11</v>
      </c>
      <c r="S373" s="10">
        <f t="shared" si="99"/>
        <v>0</v>
      </c>
      <c r="T373" s="10">
        <f t="shared" si="99"/>
        <v>0</v>
      </c>
      <c r="U373" s="10">
        <f t="shared" si="93"/>
        <v>0</v>
      </c>
      <c r="V373" s="10">
        <f t="shared" si="88"/>
        <v>0</v>
      </c>
      <c r="W373" s="10">
        <f t="shared" si="88"/>
        <v>0</v>
      </c>
      <c r="X373" s="10">
        <f t="shared" si="88"/>
        <v>0</v>
      </c>
      <c r="Y373" s="10">
        <f t="shared" si="88"/>
        <v>0</v>
      </c>
      <c r="Z373" s="10">
        <f t="shared" si="88"/>
        <v>0</v>
      </c>
      <c r="AA373" s="10">
        <f t="shared" si="88"/>
        <v>0</v>
      </c>
      <c r="AB373" s="10">
        <f t="shared" si="88"/>
        <v>0</v>
      </c>
      <c r="AC373" s="10">
        <f t="shared" si="88"/>
        <v>64.473999233944468</v>
      </c>
      <c r="AD373" s="10">
        <f t="shared" si="88"/>
        <v>0</v>
      </c>
      <c r="AG373" s="10">
        <f t="shared" si="94"/>
        <v>0</v>
      </c>
      <c r="AH373" s="10">
        <f t="shared" si="95"/>
        <v>0</v>
      </c>
      <c r="AI373" s="10">
        <f t="shared" si="96"/>
        <v>0</v>
      </c>
      <c r="AJ373" s="10">
        <f t="shared" si="97"/>
        <v>64.473999233944468</v>
      </c>
      <c r="AK373" s="10">
        <f t="shared" si="98"/>
        <v>0</v>
      </c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</row>
    <row r="374" spans="3:81" x14ac:dyDescent="0.25">
      <c r="C374" s="2">
        <f t="shared" si="85"/>
        <v>45612</v>
      </c>
      <c r="D374" s="24"/>
      <c r="H374" s="13" t="str">
        <f t="shared" si="89"/>
        <v>64.7</v>
      </c>
      <c r="J374" s="13" t="str">
        <f t="shared" si="90"/>
        <v>25.3</v>
      </c>
      <c r="M374" s="10">
        <f t="shared" si="86"/>
        <v>321</v>
      </c>
      <c r="N374" s="10">
        <f t="shared" ref="N374:N418" si="100">EarthsTilt*SIN(RADIANS(MOD((360/DaysInYear)*(284+M374),360)))</f>
        <v>-19.228337840586011</v>
      </c>
      <c r="O374" s="10">
        <f t="shared" si="91"/>
        <v>25.292745959413988</v>
      </c>
      <c r="P374" s="10">
        <f t="shared" ref="P374:P413" si="101">90-O374</f>
        <v>64.707254040586008</v>
      </c>
      <c r="R374" s="12">
        <f t="shared" si="92"/>
        <v>11</v>
      </c>
      <c r="S374" s="10">
        <f t="shared" si="99"/>
        <v>0</v>
      </c>
      <c r="T374" s="10">
        <f t="shared" si="99"/>
        <v>0</v>
      </c>
      <c r="U374" s="10">
        <f t="shared" si="93"/>
        <v>0</v>
      </c>
      <c r="V374" s="10">
        <f t="shared" si="88"/>
        <v>0</v>
      </c>
      <c r="W374" s="10">
        <f t="shared" si="88"/>
        <v>0</v>
      </c>
      <c r="X374" s="10">
        <f t="shared" si="88"/>
        <v>0</v>
      </c>
      <c r="Y374" s="10">
        <f t="shared" si="88"/>
        <v>0</v>
      </c>
      <c r="Z374" s="10">
        <f t="shared" si="88"/>
        <v>0</v>
      </c>
      <c r="AA374" s="10">
        <f t="shared" si="88"/>
        <v>0</v>
      </c>
      <c r="AB374" s="10">
        <f t="shared" si="88"/>
        <v>0</v>
      </c>
      <c r="AC374" s="10">
        <f t="shared" si="88"/>
        <v>64.707254040586008</v>
      </c>
      <c r="AD374" s="10">
        <f t="shared" si="88"/>
        <v>0</v>
      </c>
      <c r="AG374" s="10">
        <f t="shared" si="94"/>
        <v>0</v>
      </c>
      <c r="AH374" s="10">
        <f t="shared" si="95"/>
        <v>0</v>
      </c>
      <c r="AI374" s="10">
        <f t="shared" si="96"/>
        <v>0</v>
      </c>
      <c r="AJ374" s="10">
        <f t="shared" si="97"/>
        <v>64.707254040586008</v>
      </c>
      <c r="AK374" s="10">
        <f t="shared" si="98"/>
        <v>0</v>
      </c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</row>
    <row r="375" spans="3:81" x14ac:dyDescent="0.25">
      <c r="C375" s="2">
        <f t="shared" si="85"/>
        <v>45613</v>
      </c>
      <c r="D375" s="24"/>
      <c r="H375" s="13" t="str">
        <f t="shared" si="89"/>
        <v>64.9</v>
      </c>
      <c r="J375" s="13" t="str">
        <f t="shared" si="90"/>
        <v>25.1</v>
      </c>
      <c r="M375" s="10">
        <f t="shared" si="86"/>
        <v>322</v>
      </c>
      <c r="N375" s="10">
        <f t="shared" si="100"/>
        <v>-19.455925967808913</v>
      </c>
      <c r="O375" s="10">
        <f t="shared" si="91"/>
        <v>25.06515783219109</v>
      </c>
      <c r="P375" s="10">
        <f t="shared" si="101"/>
        <v>64.93484216780891</v>
      </c>
      <c r="R375" s="12">
        <f t="shared" si="92"/>
        <v>11</v>
      </c>
      <c r="S375" s="10">
        <f t="shared" si="99"/>
        <v>0</v>
      </c>
      <c r="T375" s="10">
        <f t="shared" si="99"/>
        <v>0</v>
      </c>
      <c r="U375" s="10">
        <f t="shared" si="93"/>
        <v>0</v>
      </c>
      <c r="V375" s="10">
        <f t="shared" si="88"/>
        <v>0</v>
      </c>
      <c r="W375" s="10">
        <f t="shared" si="88"/>
        <v>0</v>
      </c>
      <c r="X375" s="10">
        <f t="shared" si="88"/>
        <v>0</v>
      </c>
      <c r="Y375" s="10">
        <f t="shared" si="88"/>
        <v>0</v>
      </c>
      <c r="Z375" s="10">
        <f t="shared" si="88"/>
        <v>0</v>
      </c>
      <c r="AA375" s="10">
        <f t="shared" si="88"/>
        <v>0</v>
      </c>
      <c r="AB375" s="10">
        <f t="shared" si="88"/>
        <v>0</v>
      </c>
      <c r="AC375" s="10">
        <f t="shared" si="88"/>
        <v>64.93484216780891</v>
      </c>
      <c r="AD375" s="10">
        <f t="shared" si="88"/>
        <v>0</v>
      </c>
      <c r="AG375" s="10">
        <f t="shared" si="94"/>
        <v>0</v>
      </c>
      <c r="AH375" s="10">
        <f t="shared" si="95"/>
        <v>0</v>
      </c>
      <c r="AI375" s="10">
        <f t="shared" si="96"/>
        <v>0</v>
      </c>
      <c r="AJ375" s="10">
        <f t="shared" si="97"/>
        <v>64.93484216780891</v>
      </c>
      <c r="AK375" s="10">
        <f t="shared" si="98"/>
        <v>0</v>
      </c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</row>
    <row r="376" spans="3:81" x14ac:dyDescent="0.25">
      <c r="C376" s="2">
        <f t="shared" ref="C376:C413" si="102">C375+1</f>
        <v>45614</v>
      </c>
      <c r="D376" s="24"/>
      <c r="H376" s="13" t="str">
        <f t="shared" si="89"/>
        <v>65.2</v>
      </c>
      <c r="J376" s="13" t="str">
        <f t="shared" si="90"/>
        <v>24.8</v>
      </c>
      <c r="M376" s="10">
        <f t="shared" ref="M376:M418" si="103">M375+1</f>
        <v>323</v>
      </c>
      <c r="N376" s="10">
        <f t="shared" si="100"/>
        <v>-19.677780344347436</v>
      </c>
      <c r="O376" s="10">
        <f t="shared" si="91"/>
        <v>24.84330345565257</v>
      </c>
      <c r="P376" s="10">
        <f t="shared" si="101"/>
        <v>65.156696544347426</v>
      </c>
      <c r="R376" s="12">
        <f t="shared" si="92"/>
        <v>11</v>
      </c>
      <c r="S376" s="10">
        <f t="shared" si="99"/>
        <v>0</v>
      </c>
      <c r="T376" s="10">
        <f t="shared" si="99"/>
        <v>0</v>
      </c>
      <c r="U376" s="10">
        <f t="shared" si="93"/>
        <v>0</v>
      </c>
      <c r="V376" s="10">
        <f t="shared" si="88"/>
        <v>0</v>
      </c>
      <c r="W376" s="10">
        <f t="shared" si="88"/>
        <v>0</v>
      </c>
      <c r="X376" s="10">
        <f t="shared" si="88"/>
        <v>0</v>
      </c>
      <c r="Y376" s="10">
        <f t="shared" si="88"/>
        <v>0</v>
      </c>
      <c r="Z376" s="10">
        <f t="shared" si="88"/>
        <v>0</v>
      </c>
      <c r="AA376" s="10">
        <f t="shared" si="88"/>
        <v>0</v>
      </c>
      <c r="AB376" s="10">
        <f t="shared" si="88"/>
        <v>0</v>
      </c>
      <c r="AC376" s="10">
        <f t="shared" si="88"/>
        <v>65.156696544347426</v>
      </c>
      <c r="AD376" s="10">
        <f t="shared" si="88"/>
        <v>0</v>
      </c>
      <c r="AG376" s="10">
        <f t="shared" si="94"/>
        <v>0</v>
      </c>
      <c r="AH376" s="10">
        <f t="shared" si="95"/>
        <v>0</v>
      </c>
      <c r="AI376" s="10">
        <f t="shared" si="96"/>
        <v>0</v>
      </c>
      <c r="AJ376" s="10">
        <f t="shared" si="97"/>
        <v>65.156696544347426</v>
      </c>
      <c r="AK376" s="10">
        <f t="shared" si="98"/>
        <v>0</v>
      </c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</row>
    <row r="377" spans="3:81" x14ac:dyDescent="0.25">
      <c r="C377" s="2">
        <f t="shared" si="102"/>
        <v>45615</v>
      </c>
      <c r="D377" s="24"/>
      <c r="H377" s="13" t="str">
        <f t="shared" si="89"/>
        <v>65.4</v>
      </c>
      <c r="J377" s="13" t="str">
        <f t="shared" si="90"/>
        <v>24.6</v>
      </c>
      <c r="M377" s="10">
        <f t="shared" si="103"/>
        <v>324</v>
      </c>
      <c r="N377" s="10">
        <f t="shared" si="100"/>
        <v>-19.893835588698511</v>
      </c>
      <c r="O377" s="10">
        <f t="shared" si="91"/>
        <v>24.627248211301495</v>
      </c>
      <c r="P377" s="10">
        <f t="shared" si="101"/>
        <v>65.372751788698508</v>
      </c>
      <c r="R377" s="12">
        <f t="shared" si="92"/>
        <v>11</v>
      </c>
      <c r="S377" s="10">
        <f t="shared" si="99"/>
        <v>0</v>
      </c>
      <c r="T377" s="10">
        <f t="shared" si="99"/>
        <v>0</v>
      </c>
      <c r="U377" s="10">
        <f t="shared" si="93"/>
        <v>0</v>
      </c>
      <c r="V377" s="10">
        <f t="shared" si="88"/>
        <v>0</v>
      </c>
      <c r="W377" s="10">
        <f t="shared" si="88"/>
        <v>0</v>
      </c>
      <c r="X377" s="10">
        <f t="shared" si="88"/>
        <v>0</v>
      </c>
      <c r="Y377" s="10">
        <f t="shared" si="88"/>
        <v>0</v>
      </c>
      <c r="Z377" s="10">
        <f t="shared" si="88"/>
        <v>0</v>
      </c>
      <c r="AA377" s="10">
        <f t="shared" si="88"/>
        <v>0</v>
      </c>
      <c r="AB377" s="10">
        <f t="shared" si="88"/>
        <v>0</v>
      </c>
      <c r="AC377" s="10">
        <f t="shared" si="88"/>
        <v>65.372751788698508</v>
      </c>
      <c r="AD377" s="10">
        <f t="shared" si="88"/>
        <v>0</v>
      </c>
      <c r="AG377" s="10">
        <f t="shared" si="94"/>
        <v>0</v>
      </c>
      <c r="AH377" s="10">
        <f t="shared" si="95"/>
        <v>0</v>
      </c>
      <c r="AI377" s="10">
        <f t="shared" si="96"/>
        <v>0</v>
      </c>
      <c r="AJ377" s="10">
        <f t="shared" si="97"/>
        <v>65.372751788698508</v>
      </c>
      <c r="AK377" s="10">
        <f t="shared" si="98"/>
        <v>0</v>
      </c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</row>
    <row r="378" spans="3:81" x14ac:dyDescent="0.25">
      <c r="C378" s="2">
        <f t="shared" si="102"/>
        <v>45616</v>
      </c>
      <c r="D378" s="24"/>
      <c r="H378" s="13" t="str">
        <f t="shared" si="89"/>
        <v>65.6</v>
      </c>
      <c r="J378" s="13" t="str">
        <f t="shared" si="90"/>
        <v>24.4</v>
      </c>
      <c r="M378" s="10">
        <f t="shared" si="103"/>
        <v>325</v>
      </c>
      <c r="N378" s="10">
        <f t="shared" si="100"/>
        <v>-20.104028028390001</v>
      </c>
      <c r="O378" s="10">
        <f t="shared" si="91"/>
        <v>24.417055771610002</v>
      </c>
      <c r="P378" s="10">
        <f t="shared" si="101"/>
        <v>65.582944228390005</v>
      </c>
      <c r="R378" s="12">
        <f t="shared" si="92"/>
        <v>11</v>
      </c>
      <c r="S378" s="10">
        <f t="shared" si="99"/>
        <v>0</v>
      </c>
      <c r="T378" s="10">
        <f t="shared" si="99"/>
        <v>0</v>
      </c>
      <c r="U378" s="10">
        <f t="shared" si="93"/>
        <v>0</v>
      </c>
      <c r="V378" s="10">
        <f t="shared" si="88"/>
        <v>0</v>
      </c>
      <c r="W378" s="10">
        <f t="shared" si="88"/>
        <v>0</v>
      </c>
      <c r="X378" s="10">
        <f t="shared" si="88"/>
        <v>0</v>
      </c>
      <c r="Y378" s="10">
        <f t="shared" si="88"/>
        <v>0</v>
      </c>
      <c r="Z378" s="10">
        <f t="shared" si="88"/>
        <v>0</v>
      </c>
      <c r="AA378" s="10">
        <f t="shared" si="88"/>
        <v>0</v>
      </c>
      <c r="AB378" s="10">
        <f t="shared" si="88"/>
        <v>0</v>
      </c>
      <c r="AC378" s="10">
        <f t="shared" si="88"/>
        <v>65.582944228390005</v>
      </c>
      <c r="AD378" s="10">
        <f t="shared" si="88"/>
        <v>0</v>
      </c>
      <c r="AG378" s="10">
        <f t="shared" si="94"/>
        <v>0</v>
      </c>
      <c r="AH378" s="10">
        <f t="shared" si="95"/>
        <v>0</v>
      </c>
      <c r="AI378" s="10">
        <f t="shared" si="96"/>
        <v>0</v>
      </c>
      <c r="AJ378" s="10">
        <f t="shared" si="97"/>
        <v>65.582944228390005</v>
      </c>
      <c r="AK378" s="10">
        <f t="shared" si="98"/>
        <v>0</v>
      </c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</row>
    <row r="379" spans="3:81" x14ac:dyDescent="0.25">
      <c r="C379" s="2">
        <f t="shared" si="102"/>
        <v>45617</v>
      </c>
      <c r="D379" s="24"/>
      <c r="H379" s="13" t="str">
        <f t="shared" si="89"/>
        <v>65.8</v>
      </c>
      <c r="J379" s="13" t="str">
        <f t="shared" si="90"/>
        <v>24.2</v>
      </c>
      <c r="M379" s="10">
        <f t="shared" si="103"/>
        <v>326</v>
      </c>
      <c r="N379" s="10">
        <f t="shared" si="100"/>
        <v>-20.308295718745079</v>
      </c>
      <c r="O379" s="10">
        <f t="shared" si="91"/>
        <v>24.212788081254924</v>
      </c>
      <c r="P379" s="10">
        <f t="shared" si="101"/>
        <v>65.787211918745072</v>
      </c>
      <c r="R379" s="12">
        <f t="shared" si="92"/>
        <v>11</v>
      </c>
      <c r="S379" s="10">
        <f t="shared" si="99"/>
        <v>0</v>
      </c>
      <c r="T379" s="10">
        <f t="shared" si="99"/>
        <v>0</v>
      </c>
      <c r="U379" s="10">
        <f t="shared" si="93"/>
        <v>0</v>
      </c>
      <c r="V379" s="10">
        <f t="shared" si="88"/>
        <v>0</v>
      </c>
      <c r="W379" s="10">
        <f t="shared" si="88"/>
        <v>0</v>
      </c>
      <c r="X379" s="10">
        <f t="shared" si="88"/>
        <v>0</v>
      </c>
      <c r="Y379" s="10">
        <f t="shared" si="88"/>
        <v>0</v>
      </c>
      <c r="Z379" s="10">
        <f t="shared" ref="V379:AD407" si="104">IF($R379=Z$41,$P379,0)</f>
        <v>0</v>
      </c>
      <c r="AA379" s="10">
        <f t="shared" si="104"/>
        <v>0</v>
      </c>
      <c r="AB379" s="10">
        <f t="shared" si="104"/>
        <v>0</v>
      </c>
      <c r="AC379" s="10">
        <f t="shared" si="104"/>
        <v>65.787211918745072</v>
      </c>
      <c r="AD379" s="10">
        <f t="shared" si="104"/>
        <v>0</v>
      </c>
      <c r="AG379" s="10">
        <f t="shared" si="94"/>
        <v>0</v>
      </c>
      <c r="AH379" s="10">
        <f t="shared" si="95"/>
        <v>0</v>
      </c>
      <c r="AI379" s="10">
        <f t="shared" si="96"/>
        <v>0</v>
      </c>
      <c r="AJ379" s="10">
        <f t="shared" si="97"/>
        <v>65.787211918745072</v>
      </c>
      <c r="AK379" s="10">
        <f t="shared" si="98"/>
        <v>0</v>
      </c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</row>
    <row r="380" spans="3:81" x14ac:dyDescent="0.25">
      <c r="C380" s="2">
        <f t="shared" si="102"/>
        <v>45618</v>
      </c>
      <c r="D380" s="24"/>
      <c r="H380" s="13" t="str">
        <f t="shared" si="89"/>
        <v>66.0</v>
      </c>
      <c r="J380" s="13" t="str">
        <f t="shared" si="90"/>
        <v>24.0</v>
      </c>
      <c r="M380" s="10">
        <f t="shared" si="103"/>
        <v>327</v>
      </c>
      <c r="N380" s="10">
        <f t="shared" si="100"/>
        <v>-20.506578461137874</v>
      </c>
      <c r="O380" s="10">
        <f t="shared" si="91"/>
        <v>24.014505338862133</v>
      </c>
      <c r="P380" s="10">
        <f t="shared" si="101"/>
        <v>65.985494661137864</v>
      </c>
      <c r="R380" s="12">
        <f t="shared" si="92"/>
        <v>11</v>
      </c>
      <c r="S380" s="10">
        <f t="shared" si="99"/>
        <v>0</v>
      </c>
      <c r="T380" s="10">
        <f t="shared" si="99"/>
        <v>0</v>
      </c>
      <c r="U380" s="10">
        <f t="shared" si="93"/>
        <v>0</v>
      </c>
      <c r="V380" s="10">
        <f t="shared" si="104"/>
        <v>0</v>
      </c>
      <c r="W380" s="10">
        <f t="shared" si="104"/>
        <v>0</v>
      </c>
      <c r="X380" s="10">
        <f t="shared" si="104"/>
        <v>0</v>
      </c>
      <c r="Y380" s="10">
        <f t="shared" si="104"/>
        <v>0</v>
      </c>
      <c r="Z380" s="10">
        <f t="shared" si="104"/>
        <v>0</v>
      </c>
      <c r="AA380" s="10">
        <f t="shared" si="104"/>
        <v>0</v>
      </c>
      <c r="AB380" s="10">
        <f t="shared" si="104"/>
        <v>0</v>
      </c>
      <c r="AC380" s="10">
        <f t="shared" si="104"/>
        <v>65.985494661137864</v>
      </c>
      <c r="AD380" s="10">
        <f t="shared" si="104"/>
        <v>0</v>
      </c>
      <c r="AG380" s="10">
        <f t="shared" si="94"/>
        <v>0</v>
      </c>
      <c r="AH380" s="10">
        <f t="shared" si="95"/>
        <v>0</v>
      </c>
      <c r="AI380" s="10">
        <f t="shared" si="96"/>
        <v>0</v>
      </c>
      <c r="AJ380" s="10">
        <f t="shared" si="97"/>
        <v>65.985494661137864</v>
      </c>
      <c r="AK380" s="10">
        <f t="shared" si="98"/>
        <v>0</v>
      </c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</row>
    <row r="381" spans="3:81" x14ac:dyDescent="0.25">
      <c r="C381" s="2">
        <f t="shared" si="102"/>
        <v>45619</v>
      </c>
      <c r="D381" s="24"/>
      <c r="H381" s="13" t="str">
        <f t="shared" si="89"/>
        <v>66.2</v>
      </c>
      <c r="J381" s="13" t="str">
        <f t="shared" si="90"/>
        <v>23.8</v>
      </c>
      <c r="M381" s="10">
        <f t="shared" si="103"/>
        <v>328</v>
      </c>
      <c r="N381" s="10">
        <f t="shared" si="100"/>
        <v>-20.698817820734067</v>
      </c>
      <c r="O381" s="10">
        <f t="shared" si="91"/>
        <v>23.822265979265939</v>
      </c>
      <c r="P381" s="10">
        <f t="shared" si="101"/>
        <v>66.177734020734064</v>
      </c>
      <c r="R381" s="12">
        <f t="shared" si="92"/>
        <v>11</v>
      </c>
      <c r="S381" s="10">
        <f t="shared" si="99"/>
        <v>0</v>
      </c>
      <c r="T381" s="10">
        <f t="shared" si="99"/>
        <v>0</v>
      </c>
      <c r="U381" s="10">
        <f t="shared" si="93"/>
        <v>0</v>
      </c>
      <c r="V381" s="10">
        <f t="shared" si="104"/>
        <v>0</v>
      </c>
      <c r="W381" s="10">
        <f t="shared" si="104"/>
        <v>0</v>
      </c>
      <c r="X381" s="10">
        <f t="shared" si="104"/>
        <v>0</v>
      </c>
      <c r="Y381" s="10">
        <f t="shared" si="104"/>
        <v>0</v>
      </c>
      <c r="Z381" s="10">
        <f t="shared" si="104"/>
        <v>0</v>
      </c>
      <c r="AA381" s="10">
        <f t="shared" si="104"/>
        <v>0</v>
      </c>
      <c r="AB381" s="10">
        <f t="shared" si="104"/>
        <v>0</v>
      </c>
      <c r="AC381" s="10">
        <f t="shared" si="104"/>
        <v>66.177734020734064</v>
      </c>
      <c r="AD381" s="10">
        <f t="shared" si="104"/>
        <v>0</v>
      </c>
      <c r="AG381" s="10">
        <f t="shared" si="94"/>
        <v>0</v>
      </c>
      <c r="AH381" s="10">
        <f t="shared" si="95"/>
        <v>0</v>
      </c>
      <c r="AI381" s="10">
        <f t="shared" si="96"/>
        <v>0</v>
      </c>
      <c r="AJ381" s="10">
        <f t="shared" si="97"/>
        <v>66.177734020734064</v>
      </c>
      <c r="AK381" s="10">
        <f t="shared" si="98"/>
        <v>0</v>
      </c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</row>
    <row r="382" spans="3:81" x14ac:dyDescent="0.25">
      <c r="C382" s="2">
        <f t="shared" si="102"/>
        <v>45620</v>
      </c>
      <c r="D382" s="24"/>
      <c r="H382" s="13" t="str">
        <f t="shared" si="89"/>
        <v>66.4</v>
      </c>
      <c r="J382" s="13" t="str">
        <f t="shared" si="90"/>
        <v>23.6</v>
      </c>
      <c r="M382" s="10">
        <f t="shared" si="103"/>
        <v>329</v>
      </c>
      <c r="N382" s="10">
        <f t="shared" si="100"/>
        <v>-20.884957143712061</v>
      </c>
      <c r="O382" s="10">
        <f t="shared" si="91"/>
        <v>23.636126656287935</v>
      </c>
      <c r="P382" s="10">
        <f t="shared" si="101"/>
        <v>66.363873343712072</v>
      </c>
      <c r="R382" s="12">
        <f t="shared" si="92"/>
        <v>11</v>
      </c>
      <c r="S382" s="10">
        <f t="shared" si="99"/>
        <v>0</v>
      </c>
      <c r="T382" s="10">
        <f t="shared" si="99"/>
        <v>0</v>
      </c>
      <c r="U382" s="10">
        <f t="shared" si="93"/>
        <v>0</v>
      </c>
      <c r="V382" s="10">
        <f t="shared" si="104"/>
        <v>0</v>
      </c>
      <c r="W382" s="10">
        <f t="shared" si="104"/>
        <v>0</v>
      </c>
      <c r="X382" s="10">
        <f t="shared" si="104"/>
        <v>0</v>
      </c>
      <c r="Y382" s="10">
        <f t="shared" si="104"/>
        <v>0</v>
      </c>
      <c r="Z382" s="10">
        <f t="shared" si="104"/>
        <v>0</v>
      </c>
      <c r="AA382" s="10">
        <f t="shared" si="104"/>
        <v>0</v>
      </c>
      <c r="AB382" s="10">
        <f t="shared" si="104"/>
        <v>0</v>
      </c>
      <c r="AC382" s="10">
        <f t="shared" si="104"/>
        <v>66.363873343712072</v>
      </c>
      <c r="AD382" s="10">
        <f t="shared" si="104"/>
        <v>0</v>
      </c>
      <c r="AG382" s="10">
        <f t="shared" si="94"/>
        <v>0</v>
      </c>
      <c r="AH382" s="10">
        <f t="shared" si="95"/>
        <v>0</v>
      </c>
      <c r="AI382" s="10">
        <f t="shared" si="96"/>
        <v>0</v>
      </c>
      <c r="AJ382" s="10">
        <f t="shared" si="97"/>
        <v>66.363873343712072</v>
      </c>
      <c r="AK382" s="10">
        <f t="shared" si="98"/>
        <v>0</v>
      </c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</row>
    <row r="383" spans="3:81" x14ac:dyDescent="0.25">
      <c r="C383" s="2">
        <f t="shared" si="102"/>
        <v>45621</v>
      </c>
      <c r="D383" s="24"/>
      <c r="H383" s="13" t="str">
        <f t="shared" si="89"/>
        <v>66.5</v>
      </c>
      <c r="J383" s="13" t="str">
        <f t="shared" si="90"/>
        <v>23.5</v>
      </c>
      <c r="M383" s="10">
        <f t="shared" si="103"/>
        <v>330</v>
      </c>
      <c r="N383" s="10">
        <f t="shared" si="100"/>
        <v>-21.064941573958954</v>
      </c>
      <c r="O383" s="10">
        <f t="shared" si="91"/>
        <v>23.456142226041045</v>
      </c>
      <c r="P383" s="10">
        <f t="shared" si="101"/>
        <v>66.543857773958962</v>
      </c>
      <c r="R383" s="12">
        <f t="shared" si="92"/>
        <v>11</v>
      </c>
      <c r="S383" s="10">
        <f t="shared" si="99"/>
        <v>0</v>
      </c>
      <c r="T383" s="10">
        <f t="shared" si="99"/>
        <v>0</v>
      </c>
      <c r="U383" s="10">
        <f t="shared" si="93"/>
        <v>0</v>
      </c>
      <c r="V383" s="10">
        <f t="shared" si="104"/>
        <v>0</v>
      </c>
      <c r="W383" s="10">
        <f t="shared" si="104"/>
        <v>0</v>
      </c>
      <c r="X383" s="10">
        <f t="shared" si="104"/>
        <v>0</v>
      </c>
      <c r="Y383" s="10">
        <f t="shared" si="104"/>
        <v>0</v>
      </c>
      <c r="Z383" s="10">
        <f t="shared" si="104"/>
        <v>0</v>
      </c>
      <c r="AA383" s="10">
        <f t="shared" si="104"/>
        <v>0</v>
      </c>
      <c r="AB383" s="10">
        <f t="shared" si="104"/>
        <v>0</v>
      </c>
      <c r="AC383" s="10">
        <f t="shared" si="104"/>
        <v>66.543857773958962</v>
      </c>
      <c r="AD383" s="10">
        <f t="shared" si="104"/>
        <v>0</v>
      </c>
      <c r="AG383" s="10">
        <f t="shared" si="94"/>
        <v>0</v>
      </c>
      <c r="AH383" s="10">
        <f t="shared" si="95"/>
        <v>0</v>
      </c>
      <c r="AI383" s="10">
        <f t="shared" si="96"/>
        <v>0</v>
      </c>
      <c r="AJ383" s="10">
        <f t="shared" si="97"/>
        <v>66.543857773958962</v>
      </c>
      <c r="AK383" s="10">
        <f t="shared" si="98"/>
        <v>0</v>
      </c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</row>
    <row r="384" spans="3:81" x14ac:dyDescent="0.25">
      <c r="C384" s="2">
        <f t="shared" si="102"/>
        <v>45622</v>
      </c>
      <c r="D384" s="24"/>
      <c r="H384" s="13" t="str">
        <f t="shared" si="89"/>
        <v>66.7</v>
      </c>
      <c r="J384" s="13" t="str">
        <f t="shared" si="90"/>
        <v>23.3</v>
      </c>
      <c r="M384" s="10">
        <f t="shared" si="103"/>
        <v>331</v>
      </c>
      <c r="N384" s="10">
        <f t="shared" si="100"/>
        <v>-21.238718069237045</v>
      </c>
      <c r="O384" s="10">
        <f t="shared" si="91"/>
        <v>23.282365730762955</v>
      </c>
      <c r="P384" s="10">
        <f t="shared" si="101"/>
        <v>66.717634269237038</v>
      </c>
      <c r="R384" s="12">
        <f t="shared" si="92"/>
        <v>11</v>
      </c>
      <c r="S384" s="10">
        <f t="shared" ref="S384:T403" si="105">IF($R384=S$41,$P384,0)</f>
        <v>0</v>
      </c>
      <c r="T384" s="10">
        <f t="shared" si="105"/>
        <v>0</v>
      </c>
      <c r="U384" s="10">
        <f t="shared" si="93"/>
        <v>0</v>
      </c>
      <c r="V384" s="10">
        <f t="shared" si="104"/>
        <v>0</v>
      </c>
      <c r="W384" s="10">
        <f t="shared" si="104"/>
        <v>0</v>
      </c>
      <c r="X384" s="10">
        <f t="shared" si="104"/>
        <v>0</v>
      </c>
      <c r="Y384" s="10">
        <f t="shared" si="104"/>
        <v>0</v>
      </c>
      <c r="Z384" s="10">
        <f t="shared" si="104"/>
        <v>0</v>
      </c>
      <c r="AA384" s="10">
        <f t="shared" si="104"/>
        <v>0</v>
      </c>
      <c r="AB384" s="10">
        <f t="shared" si="104"/>
        <v>0</v>
      </c>
      <c r="AC384" s="10">
        <f t="shared" si="104"/>
        <v>66.717634269237038</v>
      </c>
      <c r="AD384" s="10">
        <f t="shared" si="104"/>
        <v>0</v>
      </c>
      <c r="AG384" s="10">
        <f t="shared" si="94"/>
        <v>0</v>
      </c>
      <c r="AH384" s="10">
        <f t="shared" si="95"/>
        <v>0</v>
      </c>
      <c r="AI384" s="10">
        <f t="shared" si="96"/>
        <v>0</v>
      </c>
      <c r="AJ384" s="10">
        <f t="shared" si="97"/>
        <v>66.717634269237038</v>
      </c>
      <c r="AK384" s="10">
        <f t="shared" si="98"/>
        <v>0</v>
      </c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</row>
    <row r="385" spans="3:81" x14ac:dyDescent="0.25">
      <c r="C385" s="2">
        <f t="shared" si="102"/>
        <v>45623</v>
      </c>
      <c r="D385" s="24"/>
      <c r="H385" s="13" t="str">
        <f t="shared" si="89"/>
        <v>66.9</v>
      </c>
      <c r="J385" s="13" t="str">
        <f t="shared" si="90"/>
        <v>23.1</v>
      </c>
      <c r="M385" s="10">
        <f t="shared" si="103"/>
        <v>332</v>
      </c>
      <c r="N385" s="10">
        <f t="shared" si="100"/>
        <v>-21.406235416815584</v>
      </c>
      <c r="O385" s="10">
        <f t="shared" si="91"/>
        <v>23.11484838318442</v>
      </c>
      <c r="P385" s="10">
        <f t="shared" si="101"/>
        <v>66.885151616815577</v>
      </c>
      <c r="R385" s="12">
        <f t="shared" si="92"/>
        <v>11</v>
      </c>
      <c r="S385" s="10">
        <f t="shared" si="105"/>
        <v>0</v>
      </c>
      <c r="T385" s="10">
        <f t="shared" si="105"/>
        <v>0</v>
      </c>
      <c r="U385" s="10">
        <f t="shared" si="93"/>
        <v>0</v>
      </c>
      <c r="V385" s="10">
        <f t="shared" si="104"/>
        <v>0</v>
      </c>
      <c r="W385" s="10">
        <f t="shared" si="104"/>
        <v>0</v>
      </c>
      <c r="X385" s="10">
        <f t="shared" si="104"/>
        <v>0</v>
      </c>
      <c r="Y385" s="10">
        <f t="shared" si="104"/>
        <v>0</v>
      </c>
      <c r="Z385" s="10">
        <f t="shared" si="104"/>
        <v>0</v>
      </c>
      <c r="AA385" s="10">
        <f t="shared" si="104"/>
        <v>0</v>
      </c>
      <c r="AB385" s="10">
        <f t="shared" si="104"/>
        <v>0</v>
      </c>
      <c r="AC385" s="10">
        <f t="shared" si="104"/>
        <v>66.885151616815577</v>
      </c>
      <c r="AD385" s="10">
        <f t="shared" si="104"/>
        <v>0</v>
      </c>
      <c r="AG385" s="10">
        <f t="shared" si="94"/>
        <v>0</v>
      </c>
      <c r="AH385" s="10">
        <f t="shared" si="95"/>
        <v>0</v>
      </c>
      <c r="AI385" s="10">
        <f t="shared" si="96"/>
        <v>0</v>
      </c>
      <c r="AJ385" s="10">
        <f t="shared" si="97"/>
        <v>66.885151616815577</v>
      </c>
      <c r="AK385" s="10">
        <f t="shared" si="98"/>
        <v>0</v>
      </c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</row>
    <row r="386" spans="3:81" x14ac:dyDescent="0.25">
      <c r="C386" s="2">
        <f t="shared" si="102"/>
        <v>45624</v>
      </c>
      <c r="D386" s="24"/>
      <c r="H386" s="13" t="str">
        <f t="shared" si="89"/>
        <v>67.0</v>
      </c>
      <c r="J386" s="13" t="str">
        <f t="shared" si="90"/>
        <v>23.0</v>
      </c>
      <c r="M386" s="10">
        <f t="shared" si="103"/>
        <v>333</v>
      </c>
      <c r="N386" s="10">
        <f t="shared" si="100"/>
        <v>-21.567444248563294</v>
      </c>
      <c r="O386" s="10">
        <f t="shared" si="91"/>
        <v>22.953639551436705</v>
      </c>
      <c r="P386" s="10">
        <f t="shared" si="101"/>
        <v>67.046360448563291</v>
      </c>
      <c r="R386" s="12">
        <f t="shared" si="92"/>
        <v>11</v>
      </c>
      <c r="S386" s="10">
        <f t="shared" si="105"/>
        <v>0</v>
      </c>
      <c r="T386" s="10">
        <f t="shared" si="105"/>
        <v>0</v>
      </c>
      <c r="U386" s="10">
        <f t="shared" si="93"/>
        <v>0</v>
      </c>
      <c r="V386" s="10">
        <f t="shared" si="104"/>
        <v>0</v>
      </c>
      <c r="W386" s="10">
        <f t="shared" si="104"/>
        <v>0</v>
      </c>
      <c r="X386" s="10">
        <f t="shared" si="104"/>
        <v>0</v>
      </c>
      <c r="Y386" s="10">
        <f t="shared" si="104"/>
        <v>0</v>
      </c>
      <c r="Z386" s="10">
        <f t="shared" si="104"/>
        <v>0</v>
      </c>
      <c r="AA386" s="10">
        <f t="shared" si="104"/>
        <v>0</v>
      </c>
      <c r="AB386" s="10">
        <f t="shared" si="104"/>
        <v>0</v>
      </c>
      <c r="AC386" s="10">
        <f t="shared" si="104"/>
        <v>67.046360448563291</v>
      </c>
      <c r="AD386" s="10">
        <f t="shared" si="104"/>
        <v>0</v>
      </c>
      <c r="AG386" s="10">
        <f t="shared" si="94"/>
        <v>0</v>
      </c>
      <c r="AH386" s="10">
        <f t="shared" si="95"/>
        <v>0</v>
      </c>
      <c r="AI386" s="10">
        <f t="shared" si="96"/>
        <v>0</v>
      </c>
      <c r="AJ386" s="10">
        <f t="shared" si="97"/>
        <v>67.046360448563291</v>
      </c>
      <c r="AK386" s="10">
        <f t="shared" si="98"/>
        <v>0</v>
      </c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</row>
    <row r="387" spans="3:81" x14ac:dyDescent="0.25">
      <c r="C387" s="2">
        <f t="shared" si="102"/>
        <v>45625</v>
      </c>
      <c r="D387" s="24"/>
      <c r="H387" s="13" t="str">
        <f t="shared" si="89"/>
        <v>67.2</v>
      </c>
      <c r="J387" s="13" t="str">
        <f t="shared" si="90"/>
        <v>22.8</v>
      </c>
      <c r="M387" s="10">
        <f t="shared" si="103"/>
        <v>334</v>
      </c>
      <c r="N387" s="10">
        <f t="shared" si="100"/>
        <v>-21.722297055497553</v>
      </c>
      <c r="O387" s="10">
        <f t="shared" si="91"/>
        <v>22.798786744502451</v>
      </c>
      <c r="P387" s="10">
        <f t="shared" si="101"/>
        <v>67.201213255497549</v>
      </c>
      <c r="R387" s="12">
        <f t="shared" si="92"/>
        <v>11</v>
      </c>
      <c r="S387" s="10">
        <f t="shared" si="105"/>
        <v>0</v>
      </c>
      <c r="T387" s="10">
        <f t="shared" si="105"/>
        <v>0</v>
      </c>
      <c r="U387" s="10">
        <f t="shared" si="93"/>
        <v>0</v>
      </c>
      <c r="V387" s="10">
        <f t="shared" si="104"/>
        <v>0</v>
      </c>
      <c r="W387" s="10">
        <f t="shared" si="104"/>
        <v>0</v>
      </c>
      <c r="X387" s="10">
        <f t="shared" si="104"/>
        <v>0</v>
      </c>
      <c r="Y387" s="10">
        <f t="shared" si="104"/>
        <v>0</v>
      </c>
      <c r="Z387" s="10">
        <f t="shared" si="104"/>
        <v>0</v>
      </c>
      <c r="AA387" s="10">
        <f t="shared" si="104"/>
        <v>0</v>
      </c>
      <c r="AB387" s="10">
        <f t="shared" si="104"/>
        <v>0</v>
      </c>
      <c r="AC387" s="10">
        <f t="shared" si="104"/>
        <v>67.201213255497549</v>
      </c>
      <c r="AD387" s="10">
        <f t="shared" si="104"/>
        <v>0</v>
      </c>
      <c r="AG387" s="10">
        <f t="shared" si="94"/>
        <v>0</v>
      </c>
      <c r="AH387" s="10">
        <f t="shared" si="95"/>
        <v>0</v>
      </c>
      <c r="AI387" s="10">
        <f t="shared" si="96"/>
        <v>0</v>
      </c>
      <c r="AJ387" s="10">
        <f t="shared" si="97"/>
        <v>67.201213255497549</v>
      </c>
      <c r="AK387" s="10">
        <f t="shared" si="98"/>
        <v>0</v>
      </c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</row>
    <row r="388" spans="3:81" x14ac:dyDescent="0.25">
      <c r="C388" s="2">
        <f t="shared" si="102"/>
        <v>45626</v>
      </c>
      <c r="D388" s="24"/>
      <c r="H388" s="13" t="str">
        <f t="shared" si="89"/>
        <v>67.3</v>
      </c>
      <c r="J388" s="13" t="str">
        <f t="shared" si="90"/>
        <v>22.7</v>
      </c>
      <c r="M388" s="10">
        <f t="shared" si="103"/>
        <v>335</v>
      </c>
      <c r="N388" s="10">
        <f t="shared" si="100"/>
        <v>-21.870748201785386</v>
      </c>
      <c r="O388" s="10">
        <f t="shared" si="91"/>
        <v>22.650335598214618</v>
      </c>
      <c r="P388" s="10">
        <f t="shared" si="101"/>
        <v>67.34966440178539</v>
      </c>
      <c r="R388" s="12">
        <f t="shared" si="92"/>
        <v>11</v>
      </c>
      <c r="S388" s="10">
        <f t="shared" si="105"/>
        <v>0</v>
      </c>
      <c r="T388" s="10">
        <f t="shared" si="105"/>
        <v>0</v>
      </c>
      <c r="U388" s="10">
        <f t="shared" si="93"/>
        <v>0</v>
      </c>
      <c r="V388" s="10">
        <f t="shared" si="104"/>
        <v>0</v>
      </c>
      <c r="W388" s="10">
        <f t="shared" si="104"/>
        <v>0</v>
      </c>
      <c r="X388" s="10">
        <f t="shared" si="104"/>
        <v>0</v>
      </c>
      <c r="Y388" s="10">
        <f t="shared" si="104"/>
        <v>0</v>
      </c>
      <c r="Z388" s="10">
        <f t="shared" si="104"/>
        <v>0</v>
      </c>
      <c r="AA388" s="10">
        <f t="shared" si="104"/>
        <v>0</v>
      </c>
      <c r="AB388" s="10">
        <f t="shared" si="104"/>
        <v>0</v>
      </c>
      <c r="AC388" s="10">
        <f t="shared" si="104"/>
        <v>67.34966440178539</v>
      </c>
      <c r="AD388" s="10">
        <f t="shared" si="104"/>
        <v>0</v>
      </c>
      <c r="AG388" s="10">
        <f t="shared" si="94"/>
        <v>0</v>
      </c>
      <c r="AH388" s="10">
        <f t="shared" si="95"/>
        <v>0</v>
      </c>
      <c r="AI388" s="10">
        <f t="shared" si="96"/>
        <v>0</v>
      </c>
      <c r="AJ388" s="10">
        <f t="shared" si="97"/>
        <v>67.34966440178539</v>
      </c>
      <c r="AK388" s="10">
        <f t="shared" si="98"/>
        <v>0</v>
      </c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</row>
    <row r="389" spans="3:81" x14ac:dyDescent="0.25">
      <c r="C389" s="2">
        <f t="shared" si="102"/>
        <v>45627</v>
      </c>
      <c r="D389" s="24"/>
      <c r="H389" s="13" t="str">
        <f t="shared" si="89"/>
        <v>67.5</v>
      </c>
      <c r="J389" s="13" t="str">
        <f t="shared" si="90"/>
        <v>22.5</v>
      </c>
      <c r="M389" s="10">
        <f t="shared" si="103"/>
        <v>336</v>
      </c>
      <c r="N389" s="10">
        <f t="shared" si="100"/>
        <v>-22.012753938192592</v>
      </c>
      <c r="O389" s="10">
        <f t="shared" si="91"/>
        <v>22.508329861807404</v>
      </c>
      <c r="P389" s="10">
        <f t="shared" si="101"/>
        <v>67.491670138192603</v>
      </c>
      <c r="R389" s="12">
        <f t="shared" si="92"/>
        <v>12</v>
      </c>
      <c r="S389" s="10">
        <f t="shared" si="105"/>
        <v>0</v>
      </c>
      <c r="T389" s="10">
        <f t="shared" si="105"/>
        <v>0</v>
      </c>
      <c r="U389" s="10">
        <f t="shared" si="93"/>
        <v>0</v>
      </c>
      <c r="V389" s="10">
        <f t="shared" si="104"/>
        <v>0</v>
      </c>
      <c r="W389" s="10">
        <f t="shared" si="104"/>
        <v>0</v>
      </c>
      <c r="X389" s="10">
        <f t="shared" si="104"/>
        <v>0</v>
      </c>
      <c r="Y389" s="10">
        <f t="shared" si="104"/>
        <v>0</v>
      </c>
      <c r="Z389" s="10">
        <f t="shared" si="104"/>
        <v>0</v>
      </c>
      <c r="AA389" s="10">
        <f t="shared" si="104"/>
        <v>0</v>
      </c>
      <c r="AB389" s="10">
        <f t="shared" si="104"/>
        <v>0</v>
      </c>
      <c r="AC389" s="10">
        <f t="shared" si="104"/>
        <v>0</v>
      </c>
      <c r="AD389" s="10">
        <f t="shared" si="104"/>
        <v>67.491670138192603</v>
      </c>
      <c r="AG389" s="10">
        <f t="shared" si="94"/>
        <v>0</v>
      </c>
      <c r="AH389" s="10">
        <f t="shared" si="95"/>
        <v>0</v>
      </c>
      <c r="AI389" s="10">
        <f t="shared" si="96"/>
        <v>0</v>
      </c>
      <c r="AJ389" s="10">
        <f t="shared" si="97"/>
        <v>67.491670138192603</v>
      </c>
      <c r="AK389" s="10">
        <f t="shared" si="98"/>
        <v>0</v>
      </c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</row>
    <row r="390" spans="3:81" x14ac:dyDescent="0.25">
      <c r="C390" s="2">
        <f t="shared" si="102"/>
        <v>45628</v>
      </c>
      <c r="D390" s="24"/>
      <c r="H390" s="13" t="str">
        <f t="shared" si="89"/>
        <v>67.6</v>
      </c>
      <c r="J390" s="13" t="str">
        <f t="shared" si="90"/>
        <v>22.4</v>
      </c>
      <c r="M390" s="10">
        <f t="shared" si="103"/>
        <v>337</v>
      </c>
      <c r="N390" s="10">
        <f t="shared" si="100"/>
        <v>-22.148272414976848</v>
      </c>
      <c r="O390" s="10">
        <f t="shared" si="91"/>
        <v>22.372811385023159</v>
      </c>
      <c r="P390" s="10">
        <f t="shared" si="101"/>
        <v>67.627188614976845</v>
      </c>
      <c r="R390" s="12">
        <f t="shared" si="92"/>
        <v>12</v>
      </c>
      <c r="S390" s="10">
        <f t="shared" si="105"/>
        <v>0</v>
      </c>
      <c r="T390" s="10">
        <f t="shared" si="105"/>
        <v>0</v>
      </c>
      <c r="U390" s="10">
        <f t="shared" si="93"/>
        <v>0</v>
      </c>
      <c r="V390" s="10">
        <f t="shared" si="104"/>
        <v>0</v>
      </c>
      <c r="W390" s="10">
        <f t="shared" si="104"/>
        <v>0</v>
      </c>
      <c r="X390" s="10">
        <f t="shared" si="104"/>
        <v>0</v>
      </c>
      <c r="Y390" s="10">
        <f t="shared" si="104"/>
        <v>0</v>
      </c>
      <c r="Z390" s="10">
        <f t="shared" si="104"/>
        <v>0</v>
      </c>
      <c r="AA390" s="10">
        <f t="shared" si="104"/>
        <v>0</v>
      </c>
      <c r="AB390" s="10">
        <f t="shared" si="104"/>
        <v>0</v>
      </c>
      <c r="AC390" s="10">
        <f t="shared" si="104"/>
        <v>0</v>
      </c>
      <c r="AD390" s="10">
        <f t="shared" si="104"/>
        <v>67.627188614976845</v>
      </c>
      <c r="AG390" s="10">
        <f t="shared" si="94"/>
        <v>0</v>
      </c>
      <c r="AH390" s="10">
        <f t="shared" si="95"/>
        <v>0</v>
      </c>
      <c r="AI390" s="10">
        <f t="shared" si="96"/>
        <v>0</v>
      </c>
      <c r="AJ390" s="10">
        <f t="shared" si="97"/>
        <v>67.627188614976845</v>
      </c>
      <c r="AK390" s="10">
        <f t="shared" si="98"/>
        <v>0</v>
      </c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</row>
    <row r="391" spans="3:81" x14ac:dyDescent="0.25">
      <c r="C391" s="2">
        <f t="shared" si="102"/>
        <v>45629</v>
      </c>
      <c r="D391" s="24"/>
      <c r="H391" s="13" t="str">
        <f t="shared" si="89"/>
        <v>67.8</v>
      </c>
      <c r="J391" s="13" t="str">
        <f t="shared" si="90"/>
        <v>22.2</v>
      </c>
      <c r="M391" s="10">
        <f t="shared" si="103"/>
        <v>338</v>
      </c>
      <c r="N391" s="10">
        <f t="shared" si="100"/>
        <v>-22.277263694221041</v>
      </c>
      <c r="O391" s="10">
        <f t="shared" si="91"/>
        <v>22.243820105778966</v>
      </c>
      <c r="P391" s="10">
        <f t="shared" si="101"/>
        <v>67.756179894221034</v>
      </c>
      <c r="R391" s="12">
        <f t="shared" si="92"/>
        <v>12</v>
      </c>
      <c r="S391" s="10">
        <f t="shared" si="105"/>
        <v>0</v>
      </c>
      <c r="T391" s="10">
        <f t="shared" si="105"/>
        <v>0</v>
      </c>
      <c r="U391" s="10">
        <f t="shared" si="93"/>
        <v>0</v>
      </c>
      <c r="V391" s="10">
        <f t="shared" si="104"/>
        <v>0</v>
      </c>
      <c r="W391" s="10">
        <f t="shared" si="104"/>
        <v>0</v>
      </c>
      <c r="X391" s="10">
        <f t="shared" si="104"/>
        <v>0</v>
      </c>
      <c r="Y391" s="10">
        <f t="shared" si="104"/>
        <v>0</v>
      </c>
      <c r="Z391" s="10">
        <f t="shared" si="104"/>
        <v>0</v>
      </c>
      <c r="AA391" s="10">
        <f t="shared" si="104"/>
        <v>0</v>
      </c>
      <c r="AB391" s="10">
        <f t="shared" si="104"/>
        <v>0</v>
      </c>
      <c r="AC391" s="10">
        <f t="shared" si="104"/>
        <v>0</v>
      </c>
      <c r="AD391" s="10">
        <f t="shared" si="104"/>
        <v>67.756179894221034</v>
      </c>
      <c r="AG391" s="10">
        <f t="shared" si="94"/>
        <v>0</v>
      </c>
      <c r="AH391" s="10">
        <f t="shared" si="95"/>
        <v>0</v>
      </c>
      <c r="AI391" s="10">
        <f t="shared" si="96"/>
        <v>0</v>
      </c>
      <c r="AJ391" s="10">
        <f t="shared" si="97"/>
        <v>67.756179894221034</v>
      </c>
      <c r="AK391" s="10">
        <f t="shared" si="98"/>
        <v>0</v>
      </c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</row>
    <row r="392" spans="3:81" x14ac:dyDescent="0.25">
      <c r="C392" s="2">
        <f t="shared" si="102"/>
        <v>45630</v>
      </c>
      <c r="D392" s="24"/>
      <c r="H392" s="13" t="str">
        <f t="shared" si="89"/>
        <v>67.9</v>
      </c>
      <c r="J392" s="13" t="str">
        <f t="shared" si="90"/>
        <v>22.1</v>
      </c>
      <c r="M392" s="10">
        <f t="shared" si="103"/>
        <v>339</v>
      </c>
      <c r="N392" s="10">
        <f t="shared" si="100"/>
        <v>-22.399689761603117</v>
      </c>
      <c r="O392" s="10">
        <f t="shared" si="91"/>
        <v>22.121394038396886</v>
      </c>
      <c r="P392" s="10">
        <f t="shared" si="101"/>
        <v>67.878605961603114</v>
      </c>
      <c r="R392" s="12">
        <f t="shared" si="92"/>
        <v>12</v>
      </c>
      <c r="S392" s="10">
        <f t="shared" si="105"/>
        <v>0</v>
      </c>
      <c r="T392" s="10">
        <f t="shared" si="105"/>
        <v>0</v>
      </c>
      <c r="U392" s="10">
        <f t="shared" si="93"/>
        <v>0</v>
      </c>
      <c r="V392" s="10">
        <f t="shared" si="104"/>
        <v>0</v>
      </c>
      <c r="W392" s="10">
        <f t="shared" si="104"/>
        <v>0</v>
      </c>
      <c r="X392" s="10">
        <f t="shared" si="104"/>
        <v>0</v>
      </c>
      <c r="Y392" s="10">
        <f t="shared" si="104"/>
        <v>0</v>
      </c>
      <c r="Z392" s="10">
        <f t="shared" si="104"/>
        <v>0</v>
      </c>
      <c r="AA392" s="10">
        <f t="shared" si="104"/>
        <v>0</v>
      </c>
      <c r="AB392" s="10">
        <f t="shared" si="104"/>
        <v>0</v>
      </c>
      <c r="AC392" s="10">
        <f t="shared" si="104"/>
        <v>0</v>
      </c>
      <c r="AD392" s="10">
        <f t="shared" si="104"/>
        <v>67.878605961603114</v>
      </c>
      <c r="AG392" s="10">
        <f t="shared" si="94"/>
        <v>0</v>
      </c>
      <c r="AH392" s="10">
        <f t="shared" si="95"/>
        <v>0</v>
      </c>
      <c r="AI392" s="10">
        <f t="shared" si="96"/>
        <v>0</v>
      </c>
      <c r="AJ392" s="10">
        <f t="shared" si="97"/>
        <v>67.878605961603114</v>
      </c>
      <c r="AK392" s="10">
        <f t="shared" si="98"/>
        <v>0</v>
      </c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</row>
    <row r="393" spans="3:81" x14ac:dyDescent="0.25">
      <c r="C393" s="2">
        <f t="shared" si="102"/>
        <v>45631</v>
      </c>
      <c r="D393" s="24"/>
      <c r="H393" s="13" t="str">
        <f t="shared" si="89"/>
        <v>68.0</v>
      </c>
      <c r="J393" s="13" t="str">
        <f t="shared" si="90"/>
        <v>22.0</v>
      </c>
      <c r="M393" s="10">
        <f t="shared" si="103"/>
        <v>340</v>
      </c>
      <c r="N393" s="10">
        <f t="shared" si="100"/>
        <v>-22.515514537599056</v>
      </c>
      <c r="O393" s="10">
        <f t="shared" si="91"/>
        <v>22.005569262400947</v>
      </c>
      <c r="P393" s="10">
        <f t="shared" si="101"/>
        <v>67.99443073759906</v>
      </c>
      <c r="R393" s="12">
        <f t="shared" si="92"/>
        <v>12</v>
      </c>
      <c r="S393" s="10">
        <f t="shared" si="105"/>
        <v>0</v>
      </c>
      <c r="T393" s="10">
        <f t="shared" si="105"/>
        <v>0</v>
      </c>
      <c r="U393" s="10">
        <f t="shared" si="93"/>
        <v>0</v>
      </c>
      <c r="V393" s="10">
        <f t="shared" si="104"/>
        <v>0</v>
      </c>
      <c r="W393" s="10">
        <f t="shared" si="104"/>
        <v>0</v>
      </c>
      <c r="X393" s="10">
        <f t="shared" si="104"/>
        <v>0</v>
      </c>
      <c r="Y393" s="10">
        <f t="shared" si="104"/>
        <v>0</v>
      </c>
      <c r="Z393" s="10">
        <f t="shared" si="104"/>
        <v>0</v>
      </c>
      <c r="AA393" s="10">
        <f t="shared" si="104"/>
        <v>0</v>
      </c>
      <c r="AB393" s="10">
        <f t="shared" si="104"/>
        <v>0</v>
      </c>
      <c r="AC393" s="10">
        <f t="shared" si="104"/>
        <v>0</v>
      </c>
      <c r="AD393" s="10">
        <f t="shared" si="104"/>
        <v>67.99443073759906</v>
      </c>
      <c r="AG393" s="10">
        <f t="shared" si="94"/>
        <v>0</v>
      </c>
      <c r="AH393" s="10">
        <f t="shared" si="95"/>
        <v>0</v>
      </c>
      <c r="AI393" s="10">
        <f t="shared" si="96"/>
        <v>0</v>
      </c>
      <c r="AJ393" s="10">
        <f t="shared" si="97"/>
        <v>67.99443073759906</v>
      </c>
      <c r="AK393" s="10">
        <f t="shared" si="98"/>
        <v>0</v>
      </c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</row>
    <row r="394" spans="3:81" x14ac:dyDescent="0.25">
      <c r="C394" s="2">
        <f t="shared" si="102"/>
        <v>45632</v>
      </c>
      <c r="D394" s="24"/>
      <c r="H394" s="13" t="str">
        <f t="shared" si="89"/>
        <v>68.1</v>
      </c>
      <c r="J394" s="13" t="str">
        <f t="shared" si="90"/>
        <v>21.9</v>
      </c>
      <c r="M394" s="10">
        <f t="shared" si="103"/>
        <v>341</v>
      </c>
      <c r="N394" s="10">
        <f t="shared" si="100"/>
        <v>-22.624703888115775</v>
      </c>
      <c r="O394" s="10">
        <f t="shared" si="91"/>
        <v>21.896379911884218</v>
      </c>
      <c r="P394" s="10">
        <f t="shared" si="101"/>
        <v>68.103620088115775</v>
      </c>
      <c r="R394" s="12">
        <f t="shared" si="92"/>
        <v>12</v>
      </c>
      <c r="S394" s="10">
        <f t="shared" si="105"/>
        <v>0</v>
      </c>
      <c r="T394" s="10">
        <f t="shared" si="105"/>
        <v>0</v>
      </c>
      <c r="U394" s="10">
        <f t="shared" si="93"/>
        <v>0</v>
      </c>
      <c r="V394" s="10">
        <f t="shared" si="104"/>
        <v>0</v>
      </c>
      <c r="W394" s="10">
        <f t="shared" si="104"/>
        <v>0</v>
      </c>
      <c r="X394" s="10">
        <f t="shared" si="104"/>
        <v>0</v>
      </c>
      <c r="Y394" s="10">
        <f t="shared" si="104"/>
        <v>0</v>
      </c>
      <c r="Z394" s="10">
        <f t="shared" si="104"/>
        <v>0</v>
      </c>
      <c r="AA394" s="10">
        <f t="shared" si="104"/>
        <v>0</v>
      </c>
      <c r="AB394" s="10">
        <f t="shared" si="104"/>
        <v>0</v>
      </c>
      <c r="AC394" s="10">
        <f t="shared" si="104"/>
        <v>0</v>
      </c>
      <c r="AD394" s="10">
        <f t="shared" si="104"/>
        <v>68.103620088115775</v>
      </c>
      <c r="AG394" s="10">
        <f t="shared" si="94"/>
        <v>0</v>
      </c>
      <c r="AH394" s="10">
        <f t="shared" si="95"/>
        <v>0</v>
      </c>
      <c r="AI394" s="10">
        <f t="shared" si="96"/>
        <v>0</v>
      </c>
      <c r="AJ394" s="10">
        <f t="shared" si="97"/>
        <v>68.103620088115775</v>
      </c>
      <c r="AK394" s="10">
        <f t="shared" si="98"/>
        <v>0</v>
      </c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</row>
    <row r="395" spans="3:81" x14ac:dyDescent="0.25">
      <c r="C395" s="2">
        <f t="shared" si="102"/>
        <v>45633</v>
      </c>
      <c r="D395" s="24"/>
      <c r="H395" s="13" t="str">
        <f t="shared" si="89"/>
        <v>68.2</v>
      </c>
      <c r="J395" s="13" t="str">
        <f t="shared" si="90"/>
        <v>21.8</v>
      </c>
      <c r="M395" s="10">
        <f t="shared" si="103"/>
        <v>342</v>
      </c>
      <c r="N395" s="10">
        <f t="shared" si="100"/>
        <v>-22.727225634550496</v>
      </c>
      <c r="O395" s="10">
        <f t="shared" si="91"/>
        <v>21.7938581654495</v>
      </c>
      <c r="P395" s="10">
        <f t="shared" si="101"/>
        <v>68.206141834550493</v>
      </c>
      <c r="R395" s="12">
        <f t="shared" si="92"/>
        <v>12</v>
      </c>
      <c r="S395" s="10">
        <f t="shared" si="105"/>
        <v>0</v>
      </c>
      <c r="T395" s="10">
        <f t="shared" si="105"/>
        <v>0</v>
      </c>
      <c r="U395" s="10">
        <f t="shared" ref="U395:U418" si="106">IF($R395=U$41,$P395,0)</f>
        <v>0</v>
      </c>
      <c r="V395" s="10">
        <f t="shared" si="104"/>
        <v>0</v>
      </c>
      <c r="W395" s="10">
        <f t="shared" si="104"/>
        <v>0</v>
      </c>
      <c r="X395" s="10">
        <f t="shared" si="104"/>
        <v>0</v>
      </c>
      <c r="Y395" s="10">
        <f t="shared" si="104"/>
        <v>0</v>
      </c>
      <c r="Z395" s="10">
        <f t="shared" si="104"/>
        <v>0</v>
      </c>
      <c r="AA395" s="10">
        <f t="shared" si="104"/>
        <v>0</v>
      </c>
      <c r="AB395" s="10">
        <f t="shared" si="104"/>
        <v>0</v>
      </c>
      <c r="AC395" s="10">
        <f t="shared" si="104"/>
        <v>0</v>
      </c>
      <c r="AD395" s="10">
        <f t="shared" si="104"/>
        <v>68.206141834550493</v>
      </c>
      <c r="AG395" s="10">
        <f t="shared" si="94"/>
        <v>0</v>
      </c>
      <c r="AH395" s="10">
        <f t="shared" si="95"/>
        <v>0</v>
      </c>
      <c r="AI395" s="10">
        <f t="shared" si="96"/>
        <v>0</v>
      </c>
      <c r="AJ395" s="10">
        <f t="shared" si="97"/>
        <v>68.206141834550493</v>
      </c>
      <c r="AK395" s="10">
        <f t="shared" si="98"/>
        <v>0</v>
      </c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</row>
    <row r="396" spans="3:81" x14ac:dyDescent="0.25">
      <c r="C396" s="2">
        <f t="shared" si="102"/>
        <v>45634</v>
      </c>
      <c r="D396" s="24"/>
      <c r="H396" s="13" t="str">
        <f t="shared" si="89"/>
        <v>68.3</v>
      </c>
      <c r="J396" s="13" t="str">
        <f t="shared" si="90"/>
        <v>21.7</v>
      </c>
      <c r="M396" s="10">
        <f t="shared" si="103"/>
        <v>343</v>
      </c>
      <c r="N396" s="10">
        <f t="shared" si="100"/>
        <v>-22.823049563273969</v>
      </c>
      <c r="O396" s="10">
        <f t="shared" si="91"/>
        <v>21.698034236726031</v>
      </c>
      <c r="P396" s="10">
        <f t="shared" si="101"/>
        <v>68.301965763273969</v>
      </c>
      <c r="R396" s="12">
        <f t="shared" si="92"/>
        <v>12</v>
      </c>
      <c r="S396" s="10">
        <f t="shared" si="105"/>
        <v>0</v>
      </c>
      <c r="T396" s="10">
        <f t="shared" si="105"/>
        <v>0</v>
      </c>
      <c r="U396" s="10">
        <f t="shared" si="106"/>
        <v>0</v>
      </c>
      <c r="V396" s="10">
        <f t="shared" si="104"/>
        <v>0</v>
      </c>
      <c r="W396" s="10">
        <f t="shared" si="104"/>
        <v>0</v>
      </c>
      <c r="X396" s="10">
        <f t="shared" si="104"/>
        <v>0</v>
      </c>
      <c r="Y396" s="10">
        <f t="shared" si="104"/>
        <v>0</v>
      </c>
      <c r="Z396" s="10">
        <f t="shared" si="104"/>
        <v>0</v>
      </c>
      <c r="AA396" s="10">
        <f t="shared" si="104"/>
        <v>0</v>
      </c>
      <c r="AB396" s="10">
        <f t="shared" si="104"/>
        <v>0</v>
      </c>
      <c r="AC396" s="10">
        <f t="shared" si="104"/>
        <v>0</v>
      </c>
      <c r="AD396" s="10">
        <f t="shared" si="104"/>
        <v>68.301965763273969</v>
      </c>
      <c r="AG396" s="10">
        <f t="shared" si="94"/>
        <v>0</v>
      </c>
      <c r="AH396" s="10">
        <f t="shared" si="95"/>
        <v>0</v>
      </c>
      <c r="AI396" s="10">
        <f t="shared" si="96"/>
        <v>0</v>
      </c>
      <c r="AJ396" s="10">
        <f t="shared" si="97"/>
        <v>68.301965763273969</v>
      </c>
      <c r="AK396" s="10">
        <f t="shared" si="98"/>
        <v>0</v>
      </c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</row>
    <row r="397" spans="3:81" x14ac:dyDescent="0.25">
      <c r="C397" s="2">
        <f t="shared" si="102"/>
        <v>45635</v>
      </c>
      <c r="D397" s="24"/>
      <c r="H397" s="13" t="str">
        <f t="shared" si="89"/>
        <v>68.4</v>
      </c>
      <c r="J397" s="13" t="str">
        <f t="shared" si="90"/>
        <v>21.6</v>
      </c>
      <c r="M397" s="10">
        <f t="shared" si="103"/>
        <v>344</v>
      </c>
      <c r="N397" s="10">
        <f t="shared" si="100"/>
        <v>-22.912147434534571</v>
      </c>
      <c r="O397" s="10">
        <f t="shared" si="91"/>
        <v>21.608936365465432</v>
      </c>
      <c r="P397" s="10">
        <f t="shared" si="101"/>
        <v>68.391063634534561</v>
      </c>
      <c r="R397" s="12">
        <f t="shared" si="92"/>
        <v>12</v>
      </c>
      <c r="S397" s="10">
        <f t="shared" si="105"/>
        <v>0</v>
      </c>
      <c r="T397" s="10">
        <f t="shared" si="105"/>
        <v>0</v>
      </c>
      <c r="U397" s="10">
        <f t="shared" si="106"/>
        <v>0</v>
      </c>
      <c r="V397" s="10">
        <f t="shared" si="104"/>
        <v>0</v>
      </c>
      <c r="W397" s="10">
        <f t="shared" si="104"/>
        <v>0</v>
      </c>
      <c r="X397" s="10">
        <f t="shared" si="104"/>
        <v>0</v>
      </c>
      <c r="Y397" s="10">
        <f t="shared" si="104"/>
        <v>0</v>
      </c>
      <c r="Z397" s="10">
        <f t="shared" si="104"/>
        <v>0</v>
      </c>
      <c r="AA397" s="10">
        <f t="shared" si="104"/>
        <v>0</v>
      </c>
      <c r="AB397" s="10">
        <f t="shared" si="104"/>
        <v>0</v>
      </c>
      <c r="AC397" s="10">
        <f t="shared" si="104"/>
        <v>0</v>
      </c>
      <c r="AD397" s="10">
        <f t="shared" si="104"/>
        <v>68.391063634534561</v>
      </c>
      <c r="AG397" s="10">
        <f t="shared" si="94"/>
        <v>0</v>
      </c>
      <c r="AH397" s="10">
        <f t="shared" si="95"/>
        <v>0</v>
      </c>
      <c r="AI397" s="10">
        <f t="shared" si="96"/>
        <v>0</v>
      </c>
      <c r="AJ397" s="10">
        <f t="shared" si="97"/>
        <v>68.391063634534561</v>
      </c>
      <c r="AK397" s="10">
        <f t="shared" si="98"/>
        <v>0</v>
      </c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</row>
    <row r="398" spans="3:81" x14ac:dyDescent="0.25">
      <c r="C398" s="2">
        <f t="shared" si="102"/>
        <v>45636</v>
      </c>
      <c r="D398" s="24"/>
      <c r="H398" s="13" t="str">
        <f t="shared" si="89"/>
        <v>68.5</v>
      </c>
      <c r="J398" s="13" t="str">
        <f t="shared" si="90"/>
        <v>21.5</v>
      </c>
      <c r="M398" s="10">
        <f t="shared" si="103"/>
        <v>345</v>
      </c>
      <c r="N398" s="10">
        <f t="shared" si="100"/>
        <v>-22.994492990780707</v>
      </c>
      <c r="O398" s="10">
        <f t="shared" si="91"/>
        <v>21.5265908092193</v>
      </c>
      <c r="P398" s="10">
        <f t="shared" si="101"/>
        <v>68.4734091907807</v>
      </c>
      <c r="R398" s="12">
        <f t="shared" si="92"/>
        <v>12</v>
      </c>
      <c r="S398" s="10">
        <f t="shared" si="105"/>
        <v>0</v>
      </c>
      <c r="T398" s="10">
        <f t="shared" si="105"/>
        <v>0</v>
      </c>
      <c r="U398" s="10">
        <f t="shared" si="106"/>
        <v>0</v>
      </c>
      <c r="V398" s="10">
        <f t="shared" si="104"/>
        <v>0</v>
      </c>
      <c r="W398" s="10">
        <f t="shared" si="104"/>
        <v>0</v>
      </c>
      <c r="X398" s="10">
        <f t="shared" si="104"/>
        <v>0</v>
      </c>
      <c r="Y398" s="10">
        <f t="shared" si="104"/>
        <v>0</v>
      </c>
      <c r="Z398" s="10">
        <f t="shared" si="104"/>
        <v>0</v>
      </c>
      <c r="AA398" s="10">
        <f t="shared" si="104"/>
        <v>0</v>
      </c>
      <c r="AB398" s="10">
        <f t="shared" si="104"/>
        <v>0</v>
      </c>
      <c r="AC398" s="10">
        <f t="shared" si="104"/>
        <v>0</v>
      </c>
      <c r="AD398" s="10">
        <f t="shared" si="104"/>
        <v>68.4734091907807</v>
      </c>
      <c r="AG398" s="10">
        <f t="shared" si="94"/>
        <v>0</v>
      </c>
      <c r="AH398" s="10">
        <f t="shared" si="95"/>
        <v>0</v>
      </c>
      <c r="AI398" s="10">
        <f t="shared" si="96"/>
        <v>0</v>
      </c>
      <c r="AJ398" s="10">
        <f t="shared" si="97"/>
        <v>68.4734091907807</v>
      </c>
      <c r="AK398" s="10">
        <f t="shared" si="98"/>
        <v>0</v>
      </c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</row>
    <row r="399" spans="3:81" x14ac:dyDescent="0.25">
      <c r="C399" s="2">
        <f t="shared" si="102"/>
        <v>45637</v>
      </c>
      <c r="D399" s="24"/>
      <c r="H399" s="13" t="str">
        <f t="shared" si="89"/>
        <v>68.5</v>
      </c>
      <c r="J399" s="13" t="str">
        <f t="shared" si="90"/>
        <v>21.5</v>
      </c>
      <c r="M399" s="10">
        <f t="shared" si="103"/>
        <v>346</v>
      </c>
      <c r="N399" s="10">
        <f t="shared" si="100"/>
        <v>-23.070061964398956</v>
      </c>
      <c r="O399" s="10">
        <f t="shared" si="91"/>
        <v>21.451021835601043</v>
      </c>
      <c r="P399" s="10">
        <f t="shared" si="101"/>
        <v>68.54897816439896</v>
      </c>
      <c r="R399" s="12">
        <f t="shared" si="92"/>
        <v>12</v>
      </c>
      <c r="S399" s="10">
        <f t="shared" si="105"/>
        <v>0</v>
      </c>
      <c r="T399" s="10">
        <f t="shared" si="105"/>
        <v>0</v>
      </c>
      <c r="U399" s="10">
        <f t="shared" si="106"/>
        <v>0</v>
      </c>
      <c r="V399" s="10">
        <f t="shared" si="104"/>
        <v>0</v>
      </c>
      <c r="W399" s="10">
        <f t="shared" si="104"/>
        <v>0</v>
      </c>
      <c r="X399" s="10">
        <f t="shared" si="104"/>
        <v>0</v>
      </c>
      <c r="Y399" s="10">
        <f t="shared" si="104"/>
        <v>0</v>
      </c>
      <c r="Z399" s="10">
        <f t="shared" si="104"/>
        <v>0</v>
      </c>
      <c r="AA399" s="10">
        <f t="shared" si="104"/>
        <v>0</v>
      </c>
      <c r="AB399" s="10">
        <f t="shared" si="104"/>
        <v>0</v>
      </c>
      <c r="AC399" s="10">
        <f t="shared" si="104"/>
        <v>0</v>
      </c>
      <c r="AD399" s="10">
        <f t="shared" si="104"/>
        <v>68.54897816439896</v>
      </c>
      <c r="AG399" s="10">
        <f t="shared" si="94"/>
        <v>0</v>
      </c>
      <c r="AH399" s="10">
        <f t="shared" si="95"/>
        <v>0</v>
      </c>
      <c r="AI399" s="10">
        <f t="shared" si="96"/>
        <v>0</v>
      </c>
      <c r="AJ399" s="10">
        <f t="shared" si="97"/>
        <v>68.54897816439896</v>
      </c>
      <c r="AK399" s="10">
        <f t="shared" si="98"/>
        <v>0</v>
      </c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</row>
    <row r="400" spans="3:81" x14ac:dyDescent="0.25">
      <c r="C400" s="2">
        <f t="shared" si="102"/>
        <v>45638</v>
      </c>
      <c r="D400" s="24"/>
      <c r="H400" s="13" t="str">
        <f t="shared" si="89"/>
        <v>68.6</v>
      </c>
      <c r="J400" s="13" t="str">
        <f t="shared" si="90"/>
        <v>21.4</v>
      </c>
      <c r="M400" s="10">
        <f t="shared" si="103"/>
        <v>347</v>
      </c>
      <c r="N400" s="10">
        <f t="shared" si="100"/>
        <v>-23.138832084865964</v>
      </c>
      <c r="O400" s="10">
        <f t="shared" si="91"/>
        <v>21.382251715134032</v>
      </c>
      <c r="P400" s="10">
        <f t="shared" si="101"/>
        <v>68.617748284865968</v>
      </c>
      <c r="R400" s="12">
        <f t="shared" si="92"/>
        <v>12</v>
      </c>
      <c r="S400" s="10">
        <f t="shared" si="105"/>
        <v>0</v>
      </c>
      <c r="T400" s="10">
        <f t="shared" si="105"/>
        <v>0</v>
      </c>
      <c r="U400" s="10">
        <f t="shared" si="106"/>
        <v>0</v>
      </c>
      <c r="V400" s="10">
        <f t="shared" si="104"/>
        <v>0</v>
      </c>
      <c r="W400" s="10">
        <f t="shared" si="104"/>
        <v>0</v>
      </c>
      <c r="X400" s="10">
        <f t="shared" si="104"/>
        <v>0</v>
      </c>
      <c r="Y400" s="10">
        <f t="shared" si="104"/>
        <v>0</v>
      </c>
      <c r="Z400" s="10">
        <f t="shared" si="104"/>
        <v>0</v>
      </c>
      <c r="AA400" s="10">
        <f t="shared" si="104"/>
        <v>0</v>
      </c>
      <c r="AB400" s="10">
        <f t="shared" si="104"/>
        <v>0</v>
      </c>
      <c r="AC400" s="10">
        <f t="shared" si="104"/>
        <v>0</v>
      </c>
      <c r="AD400" s="10">
        <f t="shared" si="104"/>
        <v>68.617748284865968</v>
      </c>
      <c r="AG400" s="10">
        <f t="shared" si="94"/>
        <v>0</v>
      </c>
      <c r="AH400" s="10">
        <f t="shared" si="95"/>
        <v>0</v>
      </c>
      <c r="AI400" s="10">
        <f t="shared" si="96"/>
        <v>0</v>
      </c>
      <c r="AJ400" s="10">
        <f t="shared" si="97"/>
        <v>68.617748284865968</v>
      </c>
      <c r="AK400" s="10">
        <f t="shared" si="98"/>
        <v>0</v>
      </c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</row>
    <row r="401" spans="3:81" x14ac:dyDescent="0.25">
      <c r="C401" s="2">
        <f t="shared" si="102"/>
        <v>45639</v>
      </c>
      <c r="D401" s="24"/>
      <c r="H401" s="13" t="str">
        <f t="shared" si="89"/>
        <v>68.7</v>
      </c>
      <c r="J401" s="13" t="str">
        <f t="shared" si="90"/>
        <v>21.3</v>
      </c>
      <c r="M401" s="10">
        <f t="shared" si="103"/>
        <v>348</v>
      </c>
      <c r="N401" s="10">
        <f t="shared" si="100"/>
        <v>-23.20078308531156</v>
      </c>
      <c r="O401" s="10">
        <f t="shared" si="91"/>
        <v>21.320300714688443</v>
      </c>
      <c r="P401" s="10">
        <f t="shared" si="101"/>
        <v>68.679699285311557</v>
      </c>
      <c r="R401" s="12">
        <f t="shared" si="92"/>
        <v>12</v>
      </c>
      <c r="S401" s="10">
        <f t="shared" si="105"/>
        <v>0</v>
      </c>
      <c r="T401" s="10">
        <f t="shared" si="105"/>
        <v>0</v>
      </c>
      <c r="U401" s="10">
        <f t="shared" si="106"/>
        <v>0</v>
      </c>
      <c r="V401" s="10">
        <f t="shared" si="104"/>
        <v>0</v>
      </c>
      <c r="W401" s="10">
        <f t="shared" si="104"/>
        <v>0</v>
      </c>
      <c r="X401" s="10">
        <f t="shared" si="104"/>
        <v>0</v>
      </c>
      <c r="Y401" s="10">
        <f t="shared" si="104"/>
        <v>0</v>
      </c>
      <c r="Z401" s="10">
        <f t="shared" si="104"/>
        <v>0</v>
      </c>
      <c r="AA401" s="10">
        <f t="shared" si="104"/>
        <v>0</v>
      </c>
      <c r="AB401" s="10">
        <f t="shared" si="104"/>
        <v>0</v>
      </c>
      <c r="AC401" s="10">
        <f t="shared" si="104"/>
        <v>0</v>
      </c>
      <c r="AD401" s="10">
        <f t="shared" si="104"/>
        <v>68.679699285311557</v>
      </c>
      <c r="AG401" s="10">
        <f t="shared" si="94"/>
        <v>0</v>
      </c>
      <c r="AH401" s="10">
        <f t="shared" si="95"/>
        <v>0</v>
      </c>
      <c r="AI401" s="10">
        <f t="shared" si="96"/>
        <v>0</v>
      </c>
      <c r="AJ401" s="10">
        <f t="shared" si="97"/>
        <v>68.679699285311557</v>
      </c>
      <c r="AK401" s="10">
        <f t="shared" si="98"/>
        <v>0</v>
      </c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</row>
    <row r="402" spans="3:81" x14ac:dyDescent="0.25">
      <c r="C402" s="2">
        <f t="shared" si="102"/>
        <v>45640</v>
      </c>
      <c r="D402" s="24"/>
      <c r="H402" s="13" t="str">
        <f t="shared" si="89"/>
        <v>68.7</v>
      </c>
      <c r="J402" s="13" t="str">
        <f t="shared" si="90"/>
        <v>21.3</v>
      </c>
      <c r="M402" s="10">
        <f t="shared" si="103"/>
        <v>349</v>
      </c>
      <c r="N402" s="10">
        <f t="shared" si="100"/>
        <v>-23.25589670849158</v>
      </c>
      <c r="O402" s="10">
        <f t="shared" si="91"/>
        <v>21.26518709150842</v>
      </c>
      <c r="P402" s="10">
        <f t="shared" si="101"/>
        <v>68.734812908491577</v>
      </c>
      <c r="R402" s="12">
        <f t="shared" si="92"/>
        <v>12</v>
      </c>
      <c r="S402" s="10">
        <f t="shared" si="105"/>
        <v>0</v>
      </c>
      <c r="T402" s="10">
        <f t="shared" si="105"/>
        <v>0</v>
      </c>
      <c r="U402" s="10">
        <f t="shared" si="106"/>
        <v>0</v>
      </c>
      <c r="V402" s="10">
        <f t="shared" si="104"/>
        <v>0</v>
      </c>
      <c r="W402" s="10">
        <f t="shared" si="104"/>
        <v>0</v>
      </c>
      <c r="X402" s="10">
        <f t="shared" si="104"/>
        <v>0</v>
      </c>
      <c r="Y402" s="10">
        <f t="shared" si="104"/>
        <v>0</v>
      </c>
      <c r="Z402" s="10">
        <f t="shared" si="104"/>
        <v>0</v>
      </c>
      <c r="AA402" s="10">
        <f t="shared" si="104"/>
        <v>0</v>
      </c>
      <c r="AB402" s="10">
        <f t="shared" si="104"/>
        <v>0</v>
      </c>
      <c r="AC402" s="10">
        <f t="shared" si="104"/>
        <v>0</v>
      </c>
      <c r="AD402" s="10">
        <f t="shared" si="104"/>
        <v>68.734812908491577</v>
      </c>
      <c r="AG402" s="10">
        <f t="shared" si="94"/>
        <v>0</v>
      </c>
      <c r="AH402" s="10">
        <f t="shared" si="95"/>
        <v>0</v>
      </c>
      <c r="AI402" s="10">
        <f t="shared" si="96"/>
        <v>0</v>
      </c>
      <c r="AJ402" s="10">
        <f t="shared" si="97"/>
        <v>68.734812908491577</v>
      </c>
      <c r="AK402" s="10">
        <f t="shared" si="98"/>
        <v>0</v>
      </c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</row>
    <row r="403" spans="3:81" x14ac:dyDescent="0.25">
      <c r="C403" s="2">
        <f t="shared" si="102"/>
        <v>45641</v>
      </c>
      <c r="D403" s="24"/>
      <c r="H403" s="13" t="str">
        <f t="shared" si="89"/>
        <v>68.8</v>
      </c>
      <c r="J403" s="13" t="str">
        <f t="shared" si="90"/>
        <v>21.2</v>
      </c>
      <c r="M403" s="10">
        <f t="shared" si="103"/>
        <v>350</v>
      </c>
      <c r="N403" s="10">
        <f t="shared" si="100"/>
        <v>-23.30415671216829</v>
      </c>
      <c r="O403" s="10">
        <f t="shared" si="91"/>
        <v>21.216927087831714</v>
      </c>
      <c r="P403" s="10">
        <f t="shared" si="101"/>
        <v>68.783072912168279</v>
      </c>
      <c r="R403" s="12">
        <f t="shared" si="92"/>
        <v>12</v>
      </c>
      <c r="S403" s="10">
        <f t="shared" si="105"/>
        <v>0</v>
      </c>
      <c r="T403" s="10">
        <f t="shared" si="105"/>
        <v>0</v>
      </c>
      <c r="U403" s="10">
        <f t="shared" si="106"/>
        <v>0</v>
      </c>
      <c r="V403" s="10">
        <f t="shared" si="104"/>
        <v>0</v>
      </c>
      <c r="W403" s="10">
        <f t="shared" si="104"/>
        <v>0</v>
      </c>
      <c r="X403" s="10">
        <f t="shared" si="104"/>
        <v>0</v>
      </c>
      <c r="Y403" s="10">
        <f t="shared" si="104"/>
        <v>0</v>
      </c>
      <c r="Z403" s="10">
        <f t="shared" si="104"/>
        <v>0</v>
      </c>
      <c r="AA403" s="10">
        <f t="shared" si="104"/>
        <v>0</v>
      </c>
      <c r="AB403" s="10">
        <f t="shared" si="104"/>
        <v>0</v>
      </c>
      <c r="AC403" s="10">
        <f t="shared" si="104"/>
        <v>0</v>
      </c>
      <c r="AD403" s="10">
        <f t="shared" si="104"/>
        <v>68.783072912168279</v>
      </c>
      <c r="AG403" s="10">
        <f t="shared" si="94"/>
        <v>0</v>
      </c>
      <c r="AH403" s="10">
        <f t="shared" si="95"/>
        <v>0</v>
      </c>
      <c r="AI403" s="10">
        <f t="shared" si="96"/>
        <v>0</v>
      </c>
      <c r="AJ403" s="10">
        <f t="shared" si="97"/>
        <v>68.783072912168279</v>
      </c>
      <c r="AK403" s="10">
        <f t="shared" si="98"/>
        <v>0</v>
      </c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</row>
    <row r="404" spans="3:81" x14ac:dyDescent="0.25">
      <c r="C404" s="2">
        <f t="shared" si="102"/>
        <v>45642</v>
      </c>
      <c r="D404" s="24"/>
      <c r="H404" s="13" t="str">
        <f t="shared" si="89"/>
        <v>68.8</v>
      </c>
      <c r="J404" s="13" t="str">
        <f t="shared" si="90"/>
        <v>21.2</v>
      </c>
      <c r="M404" s="10">
        <f t="shared" si="103"/>
        <v>351</v>
      </c>
      <c r="N404" s="10">
        <f t="shared" si="100"/>
        <v>-23.345548873897091</v>
      </c>
      <c r="O404" s="10">
        <f t="shared" si="91"/>
        <v>21.175534926102909</v>
      </c>
      <c r="P404" s="10">
        <f t="shared" si="101"/>
        <v>68.824465073897088</v>
      </c>
      <c r="R404" s="12">
        <f t="shared" si="92"/>
        <v>12</v>
      </c>
      <c r="S404" s="10">
        <f t="shared" ref="S404:T418" si="107">IF($R404=S$41,$P404,0)</f>
        <v>0</v>
      </c>
      <c r="T404" s="10">
        <f t="shared" si="107"/>
        <v>0</v>
      </c>
      <c r="U404" s="10">
        <f t="shared" si="106"/>
        <v>0</v>
      </c>
      <c r="V404" s="10">
        <f t="shared" si="104"/>
        <v>0</v>
      </c>
      <c r="W404" s="10">
        <f t="shared" si="104"/>
        <v>0</v>
      </c>
      <c r="X404" s="10">
        <f t="shared" si="104"/>
        <v>0</v>
      </c>
      <c r="Y404" s="10">
        <f t="shared" si="104"/>
        <v>0</v>
      </c>
      <c r="Z404" s="10">
        <f t="shared" si="104"/>
        <v>0</v>
      </c>
      <c r="AA404" s="10">
        <f t="shared" si="104"/>
        <v>0</v>
      </c>
      <c r="AB404" s="10">
        <f t="shared" si="104"/>
        <v>0</v>
      </c>
      <c r="AC404" s="10">
        <f t="shared" si="104"/>
        <v>0</v>
      </c>
      <c r="AD404" s="10">
        <f t="shared" si="104"/>
        <v>68.824465073897088</v>
      </c>
      <c r="AG404" s="10">
        <f t="shared" si="94"/>
        <v>0</v>
      </c>
      <c r="AH404" s="10">
        <f t="shared" si="95"/>
        <v>0</v>
      </c>
      <c r="AI404" s="10">
        <f t="shared" si="96"/>
        <v>0</v>
      </c>
      <c r="AJ404" s="10">
        <f t="shared" si="97"/>
        <v>68.824465073897088</v>
      </c>
      <c r="AK404" s="10">
        <f t="shared" si="98"/>
        <v>0</v>
      </c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</row>
    <row r="405" spans="3:81" x14ac:dyDescent="0.25">
      <c r="C405" s="2">
        <f t="shared" si="102"/>
        <v>45643</v>
      </c>
      <c r="D405" s="24"/>
      <c r="H405" s="13" t="str">
        <f t="shared" si="89"/>
        <v>68.9</v>
      </c>
      <c r="J405" s="13" t="str">
        <f t="shared" si="90"/>
        <v>21.1</v>
      </c>
      <c r="M405" s="10">
        <f t="shared" si="103"/>
        <v>352</v>
      </c>
      <c r="N405" s="10">
        <f t="shared" si="100"/>
        <v>-23.380060995217949</v>
      </c>
      <c r="O405" s="10">
        <f t="shared" si="91"/>
        <v>21.14102280478205</v>
      </c>
      <c r="P405" s="10">
        <f t="shared" si="101"/>
        <v>68.858977195217946</v>
      </c>
      <c r="R405" s="12">
        <f t="shared" si="92"/>
        <v>12</v>
      </c>
      <c r="S405" s="10">
        <f t="shared" si="107"/>
        <v>0</v>
      </c>
      <c r="T405" s="10">
        <f t="shared" si="107"/>
        <v>0</v>
      </c>
      <c r="U405" s="10">
        <f t="shared" si="106"/>
        <v>0</v>
      </c>
      <c r="V405" s="10">
        <f t="shared" si="104"/>
        <v>0</v>
      </c>
      <c r="W405" s="10">
        <f t="shared" si="104"/>
        <v>0</v>
      </c>
      <c r="X405" s="10">
        <f t="shared" si="104"/>
        <v>0</v>
      </c>
      <c r="Y405" s="10">
        <f t="shared" si="104"/>
        <v>0</v>
      </c>
      <c r="Z405" s="10">
        <f t="shared" si="104"/>
        <v>0</v>
      </c>
      <c r="AA405" s="10">
        <f t="shared" si="104"/>
        <v>0</v>
      </c>
      <c r="AB405" s="10">
        <f t="shared" si="104"/>
        <v>0</v>
      </c>
      <c r="AC405" s="10">
        <f t="shared" si="104"/>
        <v>0</v>
      </c>
      <c r="AD405" s="10">
        <f t="shared" si="104"/>
        <v>68.858977195217946</v>
      </c>
      <c r="AG405" s="10">
        <f t="shared" si="94"/>
        <v>0</v>
      </c>
      <c r="AH405" s="10">
        <f t="shared" si="95"/>
        <v>0</v>
      </c>
      <c r="AI405" s="10">
        <f t="shared" si="96"/>
        <v>0</v>
      </c>
      <c r="AJ405" s="10">
        <f t="shared" si="97"/>
        <v>68.858977195217946</v>
      </c>
      <c r="AK405" s="10">
        <f t="shared" si="98"/>
        <v>0</v>
      </c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</row>
    <row r="406" spans="3:81" x14ac:dyDescent="0.25">
      <c r="C406" s="2">
        <f t="shared" si="102"/>
        <v>45644</v>
      </c>
      <c r="D406" s="24"/>
      <c r="H406" s="13" t="str">
        <f t="shared" si="89"/>
        <v>68.9</v>
      </c>
      <c r="J406" s="13" t="str">
        <f t="shared" si="90"/>
        <v>21.1</v>
      </c>
      <c r="M406" s="10">
        <f t="shared" si="103"/>
        <v>353</v>
      </c>
      <c r="N406" s="10">
        <f t="shared" si="100"/>
        <v>-23.407682905250294</v>
      </c>
      <c r="O406" s="10">
        <f t="shared" si="91"/>
        <v>21.113400894749706</v>
      </c>
      <c r="P406" s="10">
        <f t="shared" si="101"/>
        <v>68.886599105250298</v>
      </c>
      <c r="R406" s="12">
        <f t="shared" si="92"/>
        <v>12</v>
      </c>
      <c r="S406" s="10">
        <f t="shared" si="107"/>
        <v>0</v>
      </c>
      <c r="T406" s="10">
        <f t="shared" si="107"/>
        <v>0</v>
      </c>
      <c r="U406" s="10">
        <f t="shared" si="106"/>
        <v>0</v>
      </c>
      <c r="V406" s="10">
        <f t="shared" si="104"/>
        <v>0</v>
      </c>
      <c r="W406" s="10">
        <f t="shared" si="104"/>
        <v>0</v>
      </c>
      <c r="X406" s="10">
        <f t="shared" si="104"/>
        <v>0</v>
      </c>
      <c r="Y406" s="10">
        <f t="shared" si="104"/>
        <v>0</v>
      </c>
      <c r="Z406" s="10">
        <f t="shared" si="104"/>
        <v>0</v>
      </c>
      <c r="AA406" s="10">
        <f t="shared" si="104"/>
        <v>0</v>
      </c>
      <c r="AB406" s="10">
        <f t="shared" si="104"/>
        <v>0</v>
      </c>
      <c r="AC406" s="10">
        <f t="shared" si="104"/>
        <v>0</v>
      </c>
      <c r="AD406" s="10">
        <f t="shared" si="104"/>
        <v>68.886599105250298</v>
      </c>
      <c r="AG406" s="10">
        <f t="shared" si="94"/>
        <v>0</v>
      </c>
      <c r="AH406" s="10">
        <f t="shared" si="95"/>
        <v>0</v>
      </c>
      <c r="AI406" s="10">
        <f t="shared" si="96"/>
        <v>0</v>
      </c>
      <c r="AJ406" s="10">
        <f t="shared" si="97"/>
        <v>68.886599105250298</v>
      </c>
      <c r="AK406" s="10">
        <f t="shared" si="98"/>
        <v>0</v>
      </c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</row>
    <row r="407" spans="3:81" x14ac:dyDescent="0.25">
      <c r="C407" s="2">
        <f t="shared" si="102"/>
        <v>45645</v>
      </c>
      <c r="D407" s="24"/>
      <c r="H407" s="13" t="str">
        <f t="shared" si="89"/>
        <v>68.9</v>
      </c>
      <c r="J407" s="13" t="str">
        <f t="shared" si="90"/>
        <v>21.1</v>
      </c>
      <c r="M407" s="10">
        <f t="shared" si="103"/>
        <v>354</v>
      </c>
      <c r="N407" s="10">
        <f t="shared" si="100"/>
        <v>-23.428406463690454</v>
      </c>
      <c r="O407" s="10">
        <f t="shared" si="91"/>
        <v>21.092677336309553</v>
      </c>
      <c r="P407" s="10">
        <f t="shared" si="101"/>
        <v>68.907322663690451</v>
      </c>
      <c r="R407" s="12">
        <f t="shared" si="92"/>
        <v>12</v>
      </c>
      <c r="S407" s="10">
        <f t="shared" si="107"/>
        <v>0</v>
      </c>
      <c r="T407" s="10">
        <f t="shared" si="107"/>
        <v>0</v>
      </c>
      <c r="U407" s="10">
        <f t="shared" si="106"/>
        <v>0</v>
      </c>
      <c r="V407" s="10">
        <f t="shared" si="104"/>
        <v>0</v>
      </c>
      <c r="W407" s="10">
        <f t="shared" si="104"/>
        <v>0</v>
      </c>
      <c r="X407" s="10">
        <f t="shared" si="104"/>
        <v>0</v>
      </c>
      <c r="Y407" s="10">
        <f t="shared" si="104"/>
        <v>0</v>
      </c>
      <c r="Z407" s="10">
        <f t="shared" si="104"/>
        <v>0</v>
      </c>
      <c r="AA407" s="10">
        <f t="shared" si="104"/>
        <v>0</v>
      </c>
      <c r="AB407" s="10">
        <f t="shared" si="104"/>
        <v>0</v>
      </c>
      <c r="AC407" s="10">
        <f t="shared" ref="AC407:AD418" si="108">IF($R407=AC$41,$P407,0)</f>
        <v>0</v>
      </c>
      <c r="AD407" s="10">
        <f t="shared" si="108"/>
        <v>68.907322663690451</v>
      </c>
      <c r="AG407" s="10">
        <f t="shared" si="94"/>
        <v>0</v>
      </c>
      <c r="AH407" s="10">
        <f t="shared" si="95"/>
        <v>0</v>
      </c>
      <c r="AI407" s="10">
        <f t="shared" si="96"/>
        <v>0</v>
      </c>
      <c r="AJ407" s="10">
        <f t="shared" si="97"/>
        <v>68.907322663690451</v>
      </c>
      <c r="AK407" s="10">
        <f t="shared" si="98"/>
        <v>0</v>
      </c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</row>
    <row r="408" spans="3:81" x14ac:dyDescent="0.25">
      <c r="C408" s="2">
        <f t="shared" si="102"/>
        <v>45646</v>
      </c>
      <c r="D408" s="24"/>
      <c r="H408" s="13" t="str">
        <f t="shared" si="89"/>
        <v>68.9</v>
      </c>
      <c r="J408" s="13" t="str">
        <f t="shared" si="90"/>
        <v>21.1</v>
      </c>
      <c r="M408" s="10">
        <f t="shared" si="103"/>
        <v>355</v>
      </c>
      <c r="N408" s="10">
        <f t="shared" si="100"/>
        <v>-23.442225563210641</v>
      </c>
      <c r="O408" s="10">
        <f t="shared" si="91"/>
        <v>21.078858236789365</v>
      </c>
      <c r="P408" s="10">
        <f t="shared" si="101"/>
        <v>68.921141763210642</v>
      </c>
      <c r="R408" s="12">
        <f t="shared" si="92"/>
        <v>12</v>
      </c>
      <c r="S408" s="10">
        <f t="shared" si="107"/>
        <v>0</v>
      </c>
      <c r="T408" s="10">
        <f t="shared" si="107"/>
        <v>0</v>
      </c>
      <c r="U408" s="10">
        <f t="shared" si="106"/>
        <v>0</v>
      </c>
      <c r="V408" s="10">
        <f t="shared" ref="V408:AB418" si="109">IF($R408=V$41,$P408,0)</f>
        <v>0</v>
      </c>
      <c r="W408" s="10">
        <f t="shared" si="109"/>
        <v>0</v>
      </c>
      <c r="X408" s="10">
        <f t="shared" si="109"/>
        <v>0</v>
      </c>
      <c r="Y408" s="10">
        <f t="shared" si="109"/>
        <v>0</v>
      </c>
      <c r="Z408" s="10">
        <f t="shared" si="109"/>
        <v>0</v>
      </c>
      <c r="AA408" s="10">
        <f t="shared" si="109"/>
        <v>0</v>
      </c>
      <c r="AB408" s="10">
        <f t="shared" si="109"/>
        <v>0</v>
      </c>
      <c r="AC408" s="10">
        <f t="shared" si="108"/>
        <v>0</v>
      </c>
      <c r="AD408" s="10">
        <f t="shared" si="108"/>
        <v>68.921141763210642</v>
      </c>
      <c r="AG408" s="10">
        <f t="shared" si="94"/>
        <v>0</v>
      </c>
      <c r="AH408" s="10">
        <f t="shared" si="95"/>
        <v>0</v>
      </c>
      <c r="AI408" s="10">
        <f t="shared" si="96"/>
        <v>0</v>
      </c>
      <c r="AJ408" s="10">
        <f t="shared" si="97"/>
        <v>68.921141763210642</v>
      </c>
      <c r="AK408" s="10">
        <f t="shared" si="98"/>
        <v>0</v>
      </c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</row>
    <row r="409" spans="3:81" x14ac:dyDescent="0.25">
      <c r="C409" s="2">
        <f t="shared" si="102"/>
        <v>45647</v>
      </c>
      <c r="D409" s="24"/>
      <c r="H409" s="13" t="str">
        <f t="shared" si="89"/>
        <v>68.9</v>
      </c>
      <c r="J409" s="13" t="str">
        <f t="shared" si="90"/>
        <v>21.1</v>
      </c>
      <c r="M409" s="10">
        <f t="shared" si="103"/>
        <v>356</v>
      </c>
      <c r="N409" s="10">
        <f t="shared" si="100"/>
        <v>-23.449136131258797</v>
      </c>
      <c r="O409" s="10">
        <f t="shared" si="91"/>
        <v>21.071947668741199</v>
      </c>
      <c r="P409" s="10">
        <f t="shared" si="101"/>
        <v>68.928052331258797</v>
      </c>
      <c r="R409" s="12">
        <f t="shared" si="92"/>
        <v>12</v>
      </c>
      <c r="S409" s="10">
        <f t="shared" si="107"/>
        <v>0</v>
      </c>
      <c r="T409" s="10">
        <f t="shared" si="107"/>
        <v>0</v>
      </c>
      <c r="U409" s="10">
        <f t="shared" si="106"/>
        <v>0</v>
      </c>
      <c r="V409" s="10">
        <f t="shared" si="109"/>
        <v>0</v>
      </c>
      <c r="W409" s="10">
        <f t="shared" si="109"/>
        <v>0</v>
      </c>
      <c r="X409" s="10">
        <f t="shared" si="109"/>
        <v>0</v>
      </c>
      <c r="Y409" s="10">
        <f t="shared" si="109"/>
        <v>0</v>
      </c>
      <c r="Z409" s="10">
        <f t="shared" si="109"/>
        <v>0</v>
      </c>
      <c r="AA409" s="10">
        <f t="shared" si="109"/>
        <v>0</v>
      </c>
      <c r="AB409" s="10">
        <f t="shared" si="109"/>
        <v>0</v>
      </c>
      <c r="AC409" s="10">
        <f t="shared" si="108"/>
        <v>0</v>
      </c>
      <c r="AD409" s="10">
        <f t="shared" si="108"/>
        <v>68.928052331258797</v>
      </c>
      <c r="AG409" s="10">
        <f t="shared" si="94"/>
        <v>0</v>
      </c>
      <c r="AH409" s="10">
        <f t="shared" si="95"/>
        <v>0</v>
      </c>
      <c r="AI409" s="10">
        <f t="shared" si="96"/>
        <v>0</v>
      </c>
      <c r="AJ409" s="10">
        <f t="shared" si="97"/>
        <v>0</v>
      </c>
      <c r="AK409" s="10">
        <f t="shared" si="98"/>
        <v>68.928052331258797</v>
      </c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</row>
    <row r="410" spans="3:81" x14ac:dyDescent="0.25">
      <c r="C410" s="2">
        <f t="shared" si="102"/>
        <v>45648</v>
      </c>
      <c r="D410" s="24"/>
      <c r="H410" s="13" t="str">
        <f t="shared" si="89"/>
        <v>68.9</v>
      </c>
      <c r="J410" s="13" t="str">
        <f t="shared" si="90"/>
        <v>21.1</v>
      </c>
      <c r="M410" s="10">
        <f t="shared" si="103"/>
        <v>357</v>
      </c>
      <c r="N410" s="10">
        <f t="shared" si="100"/>
        <v>-23.449136131258797</v>
      </c>
      <c r="O410" s="10">
        <f t="shared" si="91"/>
        <v>21.071947668741199</v>
      </c>
      <c r="P410" s="10">
        <f t="shared" si="101"/>
        <v>68.928052331258797</v>
      </c>
      <c r="R410" s="12">
        <f t="shared" si="92"/>
        <v>12</v>
      </c>
      <c r="S410" s="10">
        <f t="shared" si="107"/>
        <v>0</v>
      </c>
      <c r="T410" s="10">
        <f t="shared" si="107"/>
        <v>0</v>
      </c>
      <c r="U410" s="10">
        <f t="shared" si="106"/>
        <v>0</v>
      </c>
      <c r="V410" s="10">
        <f t="shared" si="109"/>
        <v>0</v>
      </c>
      <c r="W410" s="10">
        <f t="shared" si="109"/>
        <v>0</v>
      </c>
      <c r="X410" s="10">
        <f t="shared" si="109"/>
        <v>0</v>
      </c>
      <c r="Y410" s="10">
        <f t="shared" si="109"/>
        <v>0</v>
      </c>
      <c r="Z410" s="10">
        <f t="shared" si="109"/>
        <v>0</v>
      </c>
      <c r="AA410" s="10">
        <f t="shared" si="109"/>
        <v>0</v>
      </c>
      <c r="AB410" s="10">
        <f t="shared" si="109"/>
        <v>0</v>
      </c>
      <c r="AC410" s="10">
        <f t="shared" si="108"/>
        <v>0</v>
      </c>
      <c r="AD410" s="10">
        <f t="shared" si="108"/>
        <v>68.928052331258797</v>
      </c>
      <c r="AG410" s="10">
        <f t="shared" si="94"/>
        <v>0</v>
      </c>
      <c r="AH410" s="10">
        <f t="shared" si="95"/>
        <v>0</v>
      </c>
      <c r="AI410" s="10">
        <f t="shared" si="96"/>
        <v>0</v>
      </c>
      <c r="AJ410" s="10">
        <f t="shared" si="97"/>
        <v>0</v>
      </c>
      <c r="AK410" s="10">
        <f t="shared" si="98"/>
        <v>68.928052331258797</v>
      </c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</row>
    <row r="411" spans="3:81" x14ac:dyDescent="0.25">
      <c r="C411" s="2">
        <f t="shared" si="102"/>
        <v>45649</v>
      </c>
      <c r="D411" s="24"/>
      <c r="H411" s="13" t="str">
        <f t="shared" si="89"/>
        <v>68.9</v>
      </c>
      <c r="J411" s="13" t="str">
        <f t="shared" si="90"/>
        <v>21.1</v>
      </c>
      <c r="M411" s="10">
        <f t="shared" si="103"/>
        <v>358</v>
      </c>
      <c r="N411" s="10">
        <f t="shared" si="100"/>
        <v>-23.442225563210641</v>
      </c>
      <c r="O411" s="10">
        <f t="shared" si="91"/>
        <v>21.078858236789365</v>
      </c>
      <c r="P411" s="10">
        <f t="shared" si="101"/>
        <v>68.921141763210642</v>
      </c>
      <c r="R411" s="12">
        <f t="shared" si="92"/>
        <v>12</v>
      </c>
      <c r="S411" s="10">
        <f t="shared" si="107"/>
        <v>0</v>
      </c>
      <c r="T411" s="10">
        <f t="shared" si="107"/>
        <v>0</v>
      </c>
      <c r="U411" s="10">
        <f t="shared" si="106"/>
        <v>0</v>
      </c>
      <c r="V411" s="10">
        <f t="shared" si="109"/>
        <v>0</v>
      </c>
      <c r="W411" s="10">
        <f t="shared" si="109"/>
        <v>0</v>
      </c>
      <c r="X411" s="10">
        <f t="shared" si="109"/>
        <v>0</v>
      </c>
      <c r="Y411" s="10">
        <f t="shared" si="109"/>
        <v>0</v>
      </c>
      <c r="Z411" s="10">
        <f t="shared" si="109"/>
        <v>0</v>
      </c>
      <c r="AA411" s="10">
        <f t="shared" si="109"/>
        <v>0</v>
      </c>
      <c r="AB411" s="10">
        <f t="shared" si="109"/>
        <v>0</v>
      </c>
      <c r="AC411" s="10">
        <f t="shared" si="108"/>
        <v>0</v>
      </c>
      <c r="AD411" s="10">
        <f t="shared" si="108"/>
        <v>68.921141763210642</v>
      </c>
      <c r="AG411" s="10">
        <f t="shared" si="94"/>
        <v>0</v>
      </c>
      <c r="AH411" s="10">
        <f t="shared" si="95"/>
        <v>0</v>
      </c>
      <c r="AI411" s="10">
        <f t="shared" si="96"/>
        <v>0</v>
      </c>
      <c r="AJ411" s="10">
        <f t="shared" si="97"/>
        <v>0</v>
      </c>
      <c r="AK411" s="10">
        <f t="shared" si="98"/>
        <v>68.921141763210642</v>
      </c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</row>
    <row r="412" spans="3:81" x14ac:dyDescent="0.25">
      <c r="C412" s="2">
        <f t="shared" si="102"/>
        <v>45650</v>
      </c>
      <c r="D412" s="24"/>
      <c r="H412" s="13" t="str">
        <f t="shared" si="89"/>
        <v>68.9</v>
      </c>
      <c r="J412" s="13" t="str">
        <f t="shared" si="90"/>
        <v>21.1</v>
      </c>
      <c r="M412" s="10">
        <f t="shared" si="103"/>
        <v>359</v>
      </c>
      <c r="N412" s="10">
        <f t="shared" si="100"/>
        <v>-23.428406463690454</v>
      </c>
      <c r="O412" s="10">
        <f t="shared" si="91"/>
        <v>21.092677336309553</v>
      </c>
      <c r="P412" s="10">
        <f t="shared" si="101"/>
        <v>68.907322663690451</v>
      </c>
      <c r="R412" s="12">
        <f t="shared" si="92"/>
        <v>12</v>
      </c>
      <c r="S412" s="10">
        <f t="shared" si="107"/>
        <v>0</v>
      </c>
      <c r="T412" s="10">
        <f t="shared" si="107"/>
        <v>0</v>
      </c>
      <c r="U412" s="10">
        <f t="shared" si="106"/>
        <v>0</v>
      </c>
      <c r="V412" s="10">
        <f t="shared" si="109"/>
        <v>0</v>
      </c>
      <c r="W412" s="10">
        <f t="shared" si="109"/>
        <v>0</v>
      </c>
      <c r="X412" s="10">
        <f t="shared" si="109"/>
        <v>0</v>
      </c>
      <c r="Y412" s="10">
        <f t="shared" si="109"/>
        <v>0</v>
      </c>
      <c r="Z412" s="10">
        <f t="shared" si="109"/>
        <v>0</v>
      </c>
      <c r="AA412" s="10">
        <f t="shared" si="109"/>
        <v>0</v>
      </c>
      <c r="AB412" s="10">
        <f t="shared" si="109"/>
        <v>0</v>
      </c>
      <c r="AC412" s="10">
        <f t="shared" si="108"/>
        <v>0</v>
      </c>
      <c r="AD412" s="10">
        <f t="shared" si="108"/>
        <v>68.907322663690451</v>
      </c>
      <c r="AG412" s="10">
        <f t="shared" si="94"/>
        <v>0</v>
      </c>
      <c r="AH412" s="10">
        <f t="shared" si="95"/>
        <v>0</v>
      </c>
      <c r="AI412" s="10">
        <f t="shared" si="96"/>
        <v>0</v>
      </c>
      <c r="AJ412" s="10">
        <f t="shared" si="97"/>
        <v>0</v>
      </c>
      <c r="AK412" s="10">
        <f t="shared" si="98"/>
        <v>68.907322663690451</v>
      </c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</row>
    <row r="413" spans="3:81" x14ac:dyDescent="0.25">
      <c r="C413" s="2">
        <f t="shared" si="102"/>
        <v>45651</v>
      </c>
      <c r="D413" s="24"/>
      <c r="H413" s="13" t="str">
        <f t="shared" si="89"/>
        <v>68.9</v>
      </c>
      <c r="J413" s="13" t="str">
        <f t="shared" si="90"/>
        <v>21.1</v>
      </c>
      <c r="M413" s="10">
        <f t="shared" si="103"/>
        <v>360</v>
      </c>
      <c r="N413" s="10">
        <f t="shared" si="100"/>
        <v>-23.407682905250294</v>
      </c>
      <c r="O413" s="10">
        <f t="shared" si="91"/>
        <v>21.113400894749706</v>
      </c>
      <c r="P413" s="10">
        <f t="shared" si="101"/>
        <v>68.886599105250298</v>
      </c>
      <c r="R413" s="12">
        <f t="shared" si="92"/>
        <v>12</v>
      </c>
      <c r="S413" s="10">
        <f t="shared" si="107"/>
        <v>0</v>
      </c>
      <c r="T413" s="10">
        <f t="shared" si="107"/>
        <v>0</v>
      </c>
      <c r="U413" s="10">
        <f t="shared" si="106"/>
        <v>0</v>
      </c>
      <c r="V413" s="10">
        <f t="shared" si="109"/>
        <v>0</v>
      </c>
      <c r="W413" s="10">
        <f t="shared" si="109"/>
        <v>0</v>
      </c>
      <c r="X413" s="10">
        <f t="shared" si="109"/>
        <v>0</v>
      </c>
      <c r="Y413" s="10">
        <f t="shared" si="109"/>
        <v>0</v>
      </c>
      <c r="Z413" s="10">
        <f t="shared" si="109"/>
        <v>0</v>
      </c>
      <c r="AA413" s="10">
        <f t="shared" si="109"/>
        <v>0</v>
      </c>
      <c r="AB413" s="10">
        <f t="shared" si="109"/>
        <v>0</v>
      </c>
      <c r="AC413" s="10">
        <f t="shared" si="108"/>
        <v>0</v>
      </c>
      <c r="AD413" s="10">
        <f t="shared" si="108"/>
        <v>68.886599105250298</v>
      </c>
      <c r="AG413" s="10">
        <f t="shared" si="94"/>
        <v>0</v>
      </c>
      <c r="AH413" s="10">
        <f t="shared" si="95"/>
        <v>0</v>
      </c>
      <c r="AI413" s="10">
        <f t="shared" si="96"/>
        <v>0</v>
      </c>
      <c r="AJ413" s="10">
        <f t="shared" si="97"/>
        <v>0</v>
      </c>
      <c r="AK413" s="10">
        <f t="shared" si="98"/>
        <v>68.886599105250298</v>
      </c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</row>
    <row r="414" spans="3:81" x14ac:dyDescent="0.25">
      <c r="C414" s="2">
        <f t="shared" ref="C414:C418" si="110">C413+1</f>
        <v>45652</v>
      </c>
      <c r="D414" s="24"/>
      <c r="H414" s="13" t="str">
        <f t="shared" si="89"/>
        <v>68.9</v>
      </c>
      <c r="J414" s="13" t="str">
        <f t="shared" si="90"/>
        <v>21.1</v>
      </c>
      <c r="M414" s="10">
        <f t="shared" si="103"/>
        <v>361</v>
      </c>
      <c r="N414" s="10">
        <f t="shared" si="100"/>
        <v>-23.380060995217949</v>
      </c>
      <c r="O414" s="10">
        <f t="shared" si="91"/>
        <v>21.14102280478205</v>
      </c>
      <c r="P414" s="10">
        <f t="shared" ref="P414:P418" si="111">90-O414</f>
        <v>68.858977195217946</v>
      </c>
      <c r="R414" s="12">
        <f t="shared" ref="R414:R418" si="112">MONTH(C414)</f>
        <v>12</v>
      </c>
      <c r="S414" s="10">
        <f t="shared" si="107"/>
        <v>0</v>
      </c>
      <c r="T414" s="10">
        <f t="shared" si="107"/>
        <v>0</v>
      </c>
      <c r="U414" s="10">
        <f t="shared" si="106"/>
        <v>0</v>
      </c>
      <c r="V414" s="10">
        <f t="shared" si="109"/>
        <v>0</v>
      </c>
      <c r="W414" s="10">
        <f t="shared" si="109"/>
        <v>0</v>
      </c>
      <c r="X414" s="10">
        <f t="shared" si="109"/>
        <v>0</v>
      </c>
      <c r="Y414" s="10">
        <f t="shared" si="109"/>
        <v>0</v>
      </c>
      <c r="Z414" s="10">
        <f t="shared" si="109"/>
        <v>0</v>
      </c>
      <c r="AA414" s="10">
        <f t="shared" si="109"/>
        <v>0</v>
      </c>
      <c r="AB414" s="10">
        <f t="shared" si="109"/>
        <v>0</v>
      </c>
      <c r="AC414" s="10">
        <f t="shared" si="108"/>
        <v>0</v>
      </c>
      <c r="AD414" s="10">
        <f t="shared" si="108"/>
        <v>68.858977195217946</v>
      </c>
      <c r="AG414" s="10">
        <f t="shared" si="94"/>
        <v>0</v>
      </c>
      <c r="AH414" s="10">
        <f t="shared" si="95"/>
        <v>0</v>
      </c>
      <c r="AI414" s="10">
        <f t="shared" si="96"/>
        <v>0</v>
      </c>
      <c r="AJ414" s="10">
        <f t="shared" si="97"/>
        <v>0</v>
      </c>
      <c r="AK414" s="10">
        <f t="shared" si="98"/>
        <v>68.858977195217946</v>
      </c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</row>
    <row r="415" spans="3:81" x14ac:dyDescent="0.25">
      <c r="C415" s="2">
        <f t="shared" si="110"/>
        <v>45653</v>
      </c>
      <c r="D415" s="24"/>
      <c r="H415" s="13" t="str">
        <f t="shared" si="89"/>
        <v>68.8</v>
      </c>
      <c r="J415" s="13" t="str">
        <f t="shared" si="90"/>
        <v>21.2</v>
      </c>
      <c r="M415" s="10">
        <f t="shared" si="103"/>
        <v>362</v>
      </c>
      <c r="N415" s="10">
        <f t="shared" si="100"/>
        <v>-23.345548873897091</v>
      </c>
      <c r="O415" s="10">
        <f t="shared" si="91"/>
        <v>21.175534926102909</v>
      </c>
      <c r="P415" s="10">
        <f t="shared" si="111"/>
        <v>68.824465073897088</v>
      </c>
      <c r="R415" s="12">
        <f t="shared" si="112"/>
        <v>12</v>
      </c>
      <c r="S415" s="10">
        <f t="shared" si="107"/>
        <v>0</v>
      </c>
      <c r="T415" s="10">
        <f t="shared" si="107"/>
        <v>0</v>
      </c>
      <c r="U415" s="10">
        <f t="shared" si="106"/>
        <v>0</v>
      </c>
      <c r="V415" s="10">
        <f t="shared" si="109"/>
        <v>0</v>
      </c>
      <c r="W415" s="10">
        <f t="shared" si="109"/>
        <v>0</v>
      </c>
      <c r="X415" s="10">
        <f t="shared" si="109"/>
        <v>0</v>
      </c>
      <c r="Y415" s="10">
        <f t="shared" si="109"/>
        <v>0</v>
      </c>
      <c r="Z415" s="10">
        <f t="shared" si="109"/>
        <v>0</v>
      </c>
      <c r="AA415" s="10">
        <f t="shared" si="109"/>
        <v>0</v>
      </c>
      <c r="AB415" s="10">
        <f t="shared" si="109"/>
        <v>0</v>
      </c>
      <c r="AC415" s="10">
        <f t="shared" si="108"/>
        <v>0</v>
      </c>
      <c r="AD415" s="10">
        <f t="shared" si="108"/>
        <v>68.824465073897088</v>
      </c>
      <c r="AG415" s="10">
        <f t="shared" si="94"/>
        <v>0</v>
      </c>
      <c r="AH415" s="10">
        <f t="shared" si="95"/>
        <v>0</v>
      </c>
      <c r="AI415" s="10">
        <f t="shared" si="96"/>
        <v>0</v>
      </c>
      <c r="AJ415" s="10">
        <f t="shared" si="97"/>
        <v>0</v>
      </c>
      <c r="AK415" s="10">
        <f t="shared" si="98"/>
        <v>68.824465073897088</v>
      </c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</row>
    <row r="416" spans="3:81" x14ac:dyDescent="0.25">
      <c r="C416" s="2">
        <f t="shared" si="110"/>
        <v>45654</v>
      </c>
      <c r="D416" s="24"/>
      <c r="H416" s="13" t="str">
        <f t="shared" si="89"/>
        <v>68.8</v>
      </c>
      <c r="J416" s="13" t="str">
        <f t="shared" si="90"/>
        <v>21.2</v>
      </c>
      <c r="M416" s="10">
        <f t="shared" si="103"/>
        <v>363</v>
      </c>
      <c r="N416" s="10">
        <f t="shared" si="100"/>
        <v>-23.304156712168286</v>
      </c>
      <c r="O416" s="10">
        <f t="shared" si="91"/>
        <v>21.216927087831717</v>
      </c>
      <c r="P416" s="10">
        <f t="shared" si="111"/>
        <v>68.783072912168279</v>
      </c>
      <c r="R416" s="12">
        <f t="shared" si="112"/>
        <v>12</v>
      </c>
      <c r="S416" s="10">
        <f t="shared" si="107"/>
        <v>0</v>
      </c>
      <c r="T416" s="10">
        <f t="shared" si="107"/>
        <v>0</v>
      </c>
      <c r="U416" s="10">
        <f t="shared" si="106"/>
        <v>0</v>
      </c>
      <c r="V416" s="10">
        <f t="shared" si="109"/>
        <v>0</v>
      </c>
      <c r="W416" s="10">
        <f t="shared" si="109"/>
        <v>0</v>
      </c>
      <c r="X416" s="10">
        <f t="shared" si="109"/>
        <v>0</v>
      </c>
      <c r="Y416" s="10">
        <f t="shared" si="109"/>
        <v>0</v>
      </c>
      <c r="Z416" s="10">
        <f t="shared" si="109"/>
        <v>0</v>
      </c>
      <c r="AA416" s="10">
        <f t="shared" si="109"/>
        <v>0</v>
      </c>
      <c r="AB416" s="10">
        <f t="shared" si="109"/>
        <v>0</v>
      </c>
      <c r="AC416" s="10">
        <f t="shared" si="108"/>
        <v>0</v>
      </c>
      <c r="AD416" s="10">
        <f t="shared" si="108"/>
        <v>68.783072912168279</v>
      </c>
      <c r="AG416" s="10">
        <f t="shared" si="94"/>
        <v>0</v>
      </c>
      <c r="AH416" s="10">
        <f t="shared" si="95"/>
        <v>0</v>
      </c>
      <c r="AI416" s="10">
        <f t="shared" si="96"/>
        <v>0</v>
      </c>
      <c r="AJ416" s="10">
        <f t="shared" si="97"/>
        <v>0</v>
      </c>
      <c r="AK416" s="10">
        <f t="shared" si="98"/>
        <v>68.783072912168279</v>
      </c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</row>
    <row r="417" spans="3:81" x14ac:dyDescent="0.25">
      <c r="C417" s="2">
        <f t="shared" si="110"/>
        <v>45655</v>
      </c>
      <c r="D417" s="24"/>
      <c r="H417" s="13" t="str">
        <f t="shared" si="89"/>
        <v>68.7</v>
      </c>
      <c r="J417" s="13" t="str">
        <f t="shared" si="90"/>
        <v>21.3</v>
      </c>
      <c r="M417" s="10">
        <f t="shared" si="103"/>
        <v>364</v>
      </c>
      <c r="N417" s="10">
        <f t="shared" si="100"/>
        <v>-23.255896708491584</v>
      </c>
      <c r="O417" s="10">
        <f t="shared" si="91"/>
        <v>21.265187091508416</v>
      </c>
      <c r="P417" s="10">
        <f t="shared" si="111"/>
        <v>68.734812908491591</v>
      </c>
      <c r="R417" s="12">
        <f t="shared" si="112"/>
        <v>12</v>
      </c>
      <c r="S417" s="10">
        <f t="shared" si="107"/>
        <v>0</v>
      </c>
      <c r="T417" s="10">
        <f t="shared" si="107"/>
        <v>0</v>
      </c>
      <c r="U417" s="10">
        <f t="shared" si="106"/>
        <v>0</v>
      </c>
      <c r="V417" s="10">
        <f t="shared" si="109"/>
        <v>0</v>
      </c>
      <c r="W417" s="10">
        <f t="shared" si="109"/>
        <v>0</v>
      </c>
      <c r="X417" s="10">
        <f t="shared" si="109"/>
        <v>0</v>
      </c>
      <c r="Y417" s="10">
        <f t="shared" si="109"/>
        <v>0</v>
      </c>
      <c r="Z417" s="10">
        <f t="shared" si="109"/>
        <v>0</v>
      </c>
      <c r="AA417" s="10">
        <f t="shared" si="109"/>
        <v>0</v>
      </c>
      <c r="AB417" s="10">
        <f t="shared" si="109"/>
        <v>0</v>
      </c>
      <c r="AC417" s="10">
        <f t="shared" si="108"/>
        <v>0</v>
      </c>
      <c r="AD417" s="10">
        <f t="shared" si="108"/>
        <v>68.734812908491591</v>
      </c>
      <c r="AG417" s="10">
        <f t="shared" si="94"/>
        <v>0</v>
      </c>
      <c r="AH417" s="10">
        <f t="shared" si="95"/>
        <v>0</v>
      </c>
      <c r="AI417" s="10">
        <f t="shared" si="96"/>
        <v>0</v>
      </c>
      <c r="AJ417" s="10">
        <f t="shared" si="97"/>
        <v>0</v>
      </c>
      <c r="AK417" s="10">
        <f t="shared" si="98"/>
        <v>68.734812908491591</v>
      </c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</row>
    <row r="418" spans="3:81" x14ac:dyDescent="0.25">
      <c r="C418" s="2">
        <f t="shared" si="110"/>
        <v>45656</v>
      </c>
      <c r="D418" s="24"/>
      <c r="H418" s="13" t="str">
        <f t="shared" si="89"/>
        <v>68.7</v>
      </c>
      <c r="J418" s="13" t="str">
        <f t="shared" si="90"/>
        <v>21.3</v>
      </c>
      <c r="M418" s="10">
        <f t="shared" si="103"/>
        <v>365</v>
      </c>
      <c r="N418" s="10">
        <f t="shared" si="100"/>
        <v>-23.200783085311567</v>
      </c>
      <c r="O418" s="10">
        <f t="shared" si="91"/>
        <v>21.320300714688429</v>
      </c>
      <c r="P418" s="10">
        <f t="shared" si="111"/>
        <v>68.679699285311571</v>
      </c>
      <c r="R418" s="12">
        <f t="shared" si="112"/>
        <v>12</v>
      </c>
      <c r="S418" s="10">
        <f t="shared" si="107"/>
        <v>0</v>
      </c>
      <c r="T418" s="10">
        <f t="shared" si="107"/>
        <v>0</v>
      </c>
      <c r="U418" s="10">
        <f t="shared" si="106"/>
        <v>0</v>
      </c>
      <c r="V418" s="10">
        <f t="shared" si="109"/>
        <v>0</v>
      </c>
      <c r="W418" s="10">
        <f t="shared" si="109"/>
        <v>0</v>
      </c>
      <c r="X418" s="10">
        <f t="shared" si="109"/>
        <v>0</v>
      </c>
      <c r="Y418" s="10">
        <f t="shared" si="109"/>
        <v>0</v>
      </c>
      <c r="Z418" s="10">
        <f t="shared" si="109"/>
        <v>0</v>
      </c>
      <c r="AA418" s="10">
        <f t="shared" si="109"/>
        <v>0</v>
      </c>
      <c r="AB418" s="10">
        <f t="shared" si="109"/>
        <v>0</v>
      </c>
      <c r="AC418" s="10">
        <f t="shared" si="108"/>
        <v>0</v>
      </c>
      <c r="AD418" s="10">
        <f t="shared" si="108"/>
        <v>68.679699285311571</v>
      </c>
      <c r="AG418" s="10">
        <f t="shared" si="94"/>
        <v>0</v>
      </c>
      <c r="AH418" s="10">
        <f t="shared" si="95"/>
        <v>0</v>
      </c>
      <c r="AI418" s="10">
        <f t="shared" si="96"/>
        <v>0</v>
      </c>
      <c r="AJ418" s="10">
        <f t="shared" si="97"/>
        <v>0</v>
      </c>
      <c r="AK418" s="10">
        <f t="shared" si="98"/>
        <v>68.679699285311571</v>
      </c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</row>
    <row r="419" spans="3:81" x14ac:dyDescent="0.25">
      <c r="C419" s="2">
        <f>IF(N8=366,C418+1,"")</f>
        <v>45657</v>
      </c>
      <c r="D419" s="24"/>
      <c r="H419" s="13" t="str">
        <f>IF(N8=366,FIXED(P419,DecimalPlaces),"")</f>
        <v>68.6</v>
      </c>
      <c r="J419" s="13" t="str">
        <f>IF(N8=366,FIXED(90-H419,DecimalPlaces),"")</f>
        <v>21.4</v>
      </c>
      <c r="M419" s="10">
        <f>IF(N8=366,M418+1,"")</f>
        <v>366</v>
      </c>
      <c r="N419" s="10">
        <f>IF(N8=366,EarthsTilt*SIN(RADIANS(MOD((360/DaysInYear)*(284+M419),360))),"")</f>
        <v>-23.138832084865964</v>
      </c>
      <c r="O419" s="10">
        <f>IF(N8=366,DEGREES(ASIN(SIN(RADIANS(Latitude))*SIN(RADIANS(N419))+COS(RADIANS(Latitude))*COS(RADIANS(N419))*COS(RADIANS(SolarHourAngle)))),"")</f>
        <v>21.382251715134032</v>
      </c>
      <c r="P419" s="10">
        <f>IF(N8=366,90-O419,"")</f>
        <v>68.617748284865968</v>
      </c>
      <c r="R419" s="12">
        <f>IF(N8=366,MONTH(C419),"")</f>
        <v>12</v>
      </c>
      <c r="S419" s="10">
        <f>IF(N8=366,IF($R419=S$41,$P419,0),"")</f>
        <v>0</v>
      </c>
      <c r="T419" s="10">
        <f>IF(N8=366,IF($R419=T$41,$P419,0),"")</f>
        <v>0</v>
      </c>
      <c r="U419" s="10">
        <f>IF(N8=366,IF($R419=U$41,$P419,0),"")</f>
        <v>0</v>
      </c>
      <c r="V419" s="10">
        <f>IF(N8=366,IF($R419=V$41,$P419,0),"")</f>
        <v>0</v>
      </c>
      <c r="W419" s="10">
        <f>IF(N8=366,IF($R419=W$41,$P419,0),"")</f>
        <v>0</v>
      </c>
      <c r="X419" s="10">
        <f>IF(N8=366,IF($R419=X$41,$P419,0),"")</f>
        <v>0</v>
      </c>
      <c r="Y419" s="10">
        <f>IF(N8=366,IF($R419=Y$41,$P419,0),"")</f>
        <v>0</v>
      </c>
      <c r="Z419" s="10">
        <f>IF(N8=366,IF($R419=Z$41,$P419,0),"")</f>
        <v>0</v>
      </c>
      <c r="AA419" s="10">
        <f>IF(N8=366,IF($R419=AA$41,$P419,0),"")</f>
        <v>0</v>
      </c>
      <c r="AB419" s="10">
        <f>IF(N8=366,IF($R419=AB$41,$P419,0),"")</f>
        <v>0</v>
      </c>
      <c r="AC419" s="10">
        <f>IF(N8=366,IF($R419=AC$41,$P419,0),"")</f>
        <v>0</v>
      </c>
      <c r="AD419" s="10">
        <f>IF(N8=366,IF($R419=AD$41,$P419,0),"")</f>
        <v>68.617748284865968</v>
      </c>
      <c r="AG419" s="10">
        <f>IF(N8=366,IF(AND($C419&gt;=$C$21,$C419&lt;=$E$21),$P419,0),"")</f>
        <v>0</v>
      </c>
      <c r="AH419" s="10">
        <f>IF(N8=366,IF(AND($C419&gt;=$C$22,$C419&lt;=$E$22),$P419,0),"")</f>
        <v>0</v>
      </c>
      <c r="AI419" s="10">
        <f>IF(N8=366,IF(AND($C419&gt;=$C$23,$C419&lt;=$E$23),$P419,0),"")</f>
        <v>0</v>
      </c>
      <c r="AJ419" s="10">
        <f>IF(N8=366,IF(AND($C419&gt;=$C$24,$C419&lt;=$E$24),$P419,0),"")</f>
        <v>0</v>
      </c>
      <c r="AK419" s="10">
        <f>IF(N8=366,IF(AND($C419&gt;=$C$25,$C419&lt;=$E$25),$P419,0),"")</f>
        <v>68.617748284865968</v>
      </c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</row>
    <row r="420" spans="3:81" hidden="1" x14ac:dyDescent="0.25">
      <c r="C420" s="2">
        <f>DATE(C7+1,1,1)</f>
        <v>45658</v>
      </c>
      <c r="D420" s="24"/>
      <c r="H420" s="13" t="str">
        <f t="shared" ref="H420:H451" si="113">FIXED(P420,DecimalPlaces)</f>
        <v>68.5</v>
      </c>
      <c r="J420" s="13" t="str">
        <f t="shared" ref="J420:J451" si="114">FIXED(90-H420,DecimalPlaces)</f>
        <v>21.5</v>
      </c>
      <c r="M420" s="10">
        <v>1</v>
      </c>
      <c r="N420" s="10">
        <f t="shared" ref="N420:N451" si="115">EarthsTilt*SIN(RADIANS(MOD((360/DaysInYear)*(284+M420),360)))</f>
        <v>-23.070061964398956</v>
      </c>
      <c r="O420" s="10">
        <f t="shared" ref="O420:O451" si="116">DEGREES(ASIN(SIN(RADIANS(Latitude))*SIN(RADIANS(N420))+COS(RADIANS(Latitude))*COS(RADIANS(N420))*COS(RADIANS(SolarHourAngle))))</f>
        <v>21.451021835601043</v>
      </c>
      <c r="P420" s="10">
        <f>90-O420</f>
        <v>68.54897816439896</v>
      </c>
      <c r="R420" s="12"/>
      <c r="S420" s="10"/>
      <c r="AG420" s="10"/>
      <c r="AH420" s="10"/>
      <c r="AI420" s="10"/>
      <c r="AJ420" s="10"/>
      <c r="AK420" s="10">
        <f t="shared" ref="AK420:AK451" si="117">IF(AND($C420&gt;=$C$25,$C420&lt;=$E$25),$P420,0)</f>
        <v>68.54897816439896</v>
      </c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</row>
    <row r="421" spans="3:81" hidden="1" x14ac:dyDescent="0.25">
      <c r="C421" s="2">
        <f t="shared" ref="C421:C481" si="118">C420+1</f>
        <v>45659</v>
      </c>
      <c r="D421" s="24"/>
      <c r="H421" s="13" t="str">
        <f t="shared" si="113"/>
        <v>68.5</v>
      </c>
      <c r="J421" s="13" t="str">
        <f t="shared" si="114"/>
        <v>21.5</v>
      </c>
      <c r="M421" s="10">
        <f t="shared" ref="M421:M481" si="119">M420+1</f>
        <v>2</v>
      </c>
      <c r="N421" s="10">
        <f t="shared" si="115"/>
        <v>-22.994492990780703</v>
      </c>
      <c r="O421" s="10">
        <f t="shared" si="116"/>
        <v>21.5265908092193</v>
      </c>
      <c r="P421" s="10">
        <f t="shared" ref="P421:P484" si="120">90-O421</f>
        <v>68.4734091907807</v>
      </c>
      <c r="R421" s="12"/>
      <c r="S421" s="10"/>
      <c r="AG421" s="10"/>
      <c r="AH421" s="10"/>
      <c r="AI421" s="10"/>
      <c r="AJ421" s="10"/>
      <c r="AK421" s="10">
        <f t="shared" si="117"/>
        <v>68.4734091907807</v>
      </c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</row>
    <row r="422" spans="3:81" hidden="1" x14ac:dyDescent="0.25">
      <c r="C422" s="2">
        <f t="shared" si="118"/>
        <v>45660</v>
      </c>
      <c r="D422" s="24"/>
      <c r="H422" s="13" t="str">
        <f t="shared" si="113"/>
        <v>68.4</v>
      </c>
      <c r="J422" s="13" t="str">
        <f t="shared" si="114"/>
        <v>21.6</v>
      </c>
      <c r="M422" s="10">
        <f t="shared" si="119"/>
        <v>3</v>
      </c>
      <c r="N422" s="10">
        <f t="shared" si="115"/>
        <v>-22.912147434534578</v>
      </c>
      <c r="O422" s="10">
        <f t="shared" si="116"/>
        <v>21.608936365465418</v>
      </c>
      <c r="P422" s="10">
        <f t="shared" si="120"/>
        <v>68.391063634534589</v>
      </c>
      <c r="R422" s="12"/>
      <c r="S422" s="10"/>
      <c r="AG422" s="10"/>
      <c r="AH422" s="10"/>
      <c r="AI422" s="10"/>
      <c r="AJ422" s="10"/>
      <c r="AK422" s="10">
        <f t="shared" si="117"/>
        <v>68.391063634534589</v>
      </c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</row>
    <row r="423" spans="3:81" hidden="1" x14ac:dyDescent="0.25">
      <c r="C423" s="2">
        <f t="shared" si="118"/>
        <v>45661</v>
      </c>
      <c r="D423" s="24"/>
      <c r="H423" s="13" t="str">
        <f t="shared" si="113"/>
        <v>68.3</v>
      </c>
      <c r="J423" s="13" t="str">
        <f t="shared" si="114"/>
        <v>21.7</v>
      </c>
      <c r="M423" s="10">
        <f t="shared" si="119"/>
        <v>4</v>
      </c>
      <c r="N423" s="10">
        <f t="shared" si="115"/>
        <v>-22.823049563273969</v>
      </c>
      <c r="O423" s="10">
        <f t="shared" si="116"/>
        <v>21.698034236726031</v>
      </c>
      <c r="P423" s="10">
        <f t="shared" si="120"/>
        <v>68.301965763273969</v>
      </c>
      <c r="R423" s="12"/>
      <c r="S423" s="10"/>
      <c r="AG423" s="10"/>
      <c r="AH423" s="10"/>
      <c r="AI423" s="10"/>
      <c r="AJ423" s="10"/>
      <c r="AK423" s="10">
        <f t="shared" si="117"/>
        <v>68.301965763273969</v>
      </c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</row>
    <row r="424" spans="3:81" hidden="1" x14ac:dyDescent="0.25">
      <c r="C424" s="2">
        <f t="shared" si="118"/>
        <v>45662</v>
      </c>
      <c r="D424" s="24"/>
      <c r="H424" s="13" t="str">
        <f t="shared" si="113"/>
        <v>68.2</v>
      </c>
      <c r="J424" s="13" t="str">
        <f t="shared" si="114"/>
        <v>21.8</v>
      </c>
      <c r="M424" s="10">
        <f t="shared" si="119"/>
        <v>5</v>
      </c>
      <c r="N424" s="10">
        <f t="shared" si="115"/>
        <v>-22.7272256345505</v>
      </c>
      <c r="O424" s="10">
        <f t="shared" si="116"/>
        <v>21.7938581654495</v>
      </c>
      <c r="P424" s="10">
        <f t="shared" si="120"/>
        <v>68.206141834550493</v>
      </c>
      <c r="R424" s="12"/>
      <c r="S424" s="10"/>
      <c r="AG424" s="10"/>
      <c r="AH424" s="10"/>
      <c r="AI424" s="10"/>
      <c r="AJ424" s="10"/>
      <c r="AK424" s="10">
        <f t="shared" si="117"/>
        <v>68.206141834550493</v>
      </c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</row>
    <row r="425" spans="3:81" hidden="1" x14ac:dyDescent="0.25">
      <c r="C425" s="2">
        <f t="shared" si="118"/>
        <v>45663</v>
      </c>
      <c r="D425" s="24"/>
      <c r="H425" s="13" t="str">
        <f t="shared" si="113"/>
        <v>68.1</v>
      </c>
      <c r="J425" s="13" t="str">
        <f t="shared" si="114"/>
        <v>21.9</v>
      </c>
      <c r="M425" s="10">
        <f t="shared" si="119"/>
        <v>6</v>
      </c>
      <c r="N425" s="10">
        <f t="shared" si="115"/>
        <v>-22.624703888115778</v>
      </c>
      <c r="O425" s="10">
        <f t="shared" si="116"/>
        <v>21.896379911884218</v>
      </c>
      <c r="P425" s="10">
        <f t="shared" si="120"/>
        <v>68.103620088115775</v>
      </c>
      <c r="R425" s="12"/>
      <c r="S425" s="10"/>
      <c r="AG425" s="10"/>
      <c r="AH425" s="10"/>
      <c r="AI425" s="10"/>
      <c r="AJ425" s="10"/>
      <c r="AK425" s="10">
        <f t="shared" si="117"/>
        <v>68.103620088115775</v>
      </c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</row>
    <row r="426" spans="3:81" hidden="1" x14ac:dyDescent="0.25">
      <c r="C426" s="2">
        <f t="shared" si="118"/>
        <v>45664</v>
      </c>
      <c r="D426" s="24"/>
      <c r="H426" s="13" t="str">
        <f t="shared" si="113"/>
        <v>68.0</v>
      </c>
      <c r="J426" s="13" t="str">
        <f t="shared" si="114"/>
        <v>22.0</v>
      </c>
      <c r="M426" s="10">
        <f t="shared" si="119"/>
        <v>7</v>
      </c>
      <c r="N426" s="10">
        <f t="shared" si="115"/>
        <v>-22.51551453759906</v>
      </c>
      <c r="O426" s="10">
        <f t="shared" si="116"/>
        <v>22.005569262400943</v>
      </c>
      <c r="P426" s="10">
        <f t="shared" si="120"/>
        <v>67.99443073759906</v>
      </c>
      <c r="R426" s="12"/>
      <c r="S426" s="10"/>
      <c r="AG426" s="10"/>
      <c r="AH426" s="10"/>
      <c r="AI426" s="10"/>
      <c r="AJ426" s="10"/>
      <c r="AK426" s="10">
        <f t="shared" si="117"/>
        <v>67.99443073759906</v>
      </c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</row>
    <row r="427" spans="3:81" hidden="1" x14ac:dyDescent="0.25">
      <c r="C427" s="2">
        <f t="shared" si="118"/>
        <v>45665</v>
      </c>
      <c r="D427" s="24"/>
      <c r="H427" s="13" t="str">
        <f t="shared" si="113"/>
        <v>67.9</v>
      </c>
      <c r="J427" s="13" t="str">
        <f t="shared" si="114"/>
        <v>22.1</v>
      </c>
      <c r="M427" s="10">
        <f t="shared" si="119"/>
        <v>8</v>
      </c>
      <c r="N427" s="10">
        <f t="shared" si="115"/>
        <v>-22.399689761603113</v>
      </c>
      <c r="O427" s="10">
        <f t="shared" si="116"/>
        <v>22.12139403839689</v>
      </c>
      <c r="P427" s="10">
        <f t="shared" si="120"/>
        <v>67.878605961603114</v>
      </c>
      <c r="R427" s="12"/>
      <c r="S427" s="10"/>
      <c r="AG427" s="10"/>
      <c r="AH427" s="10"/>
      <c r="AI427" s="10"/>
      <c r="AJ427" s="10"/>
      <c r="AK427" s="10">
        <f t="shared" si="117"/>
        <v>67.878605961603114</v>
      </c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</row>
    <row r="428" spans="3:81" hidden="1" x14ac:dyDescent="0.25">
      <c r="C428" s="2">
        <f t="shared" si="118"/>
        <v>45666</v>
      </c>
      <c r="D428" s="24"/>
      <c r="H428" s="13" t="str">
        <f t="shared" si="113"/>
        <v>67.8</v>
      </c>
      <c r="J428" s="13" t="str">
        <f t="shared" si="114"/>
        <v>22.2</v>
      </c>
      <c r="M428" s="10">
        <f t="shared" si="119"/>
        <v>9</v>
      </c>
      <c r="N428" s="10">
        <f t="shared" si="115"/>
        <v>-22.277263694221052</v>
      </c>
      <c r="O428" s="10">
        <f t="shared" si="116"/>
        <v>22.243820105778948</v>
      </c>
      <c r="P428" s="10">
        <f t="shared" si="120"/>
        <v>67.756179894221049</v>
      </c>
      <c r="R428" s="12"/>
      <c r="S428" s="10"/>
      <c r="AG428" s="10"/>
      <c r="AH428" s="10"/>
      <c r="AI428" s="10"/>
      <c r="AJ428" s="10"/>
      <c r="AK428" s="10">
        <f t="shared" si="117"/>
        <v>67.756179894221049</v>
      </c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</row>
    <row r="429" spans="3:81" hidden="1" x14ac:dyDescent="0.25">
      <c r="C429" s="2">
        <f t="shared" si="118"/>
        <v>45667</v>
      </c>
      <c r="D429" s="24"/>
      <c r="H429" s="13" t="str">
        <f t="shared" si="113"/>
        <v>67.6</v>
      </c>
      <c r="J429" s="13" t="str">
        <f t="shared" si="114"/>
        <v>22.4</v>
      </c>
      <c r="M429" s="10">
        <f t="shared" si="119"/>
        <v>10</v>
      </c>
      <c r="N429" s="10">
        <f t="shared" si="115"/>
        <v>-22.148272414976859</v>
      </c>
      <c r="O429" s="10">
        <f t="shared" si="116"/>
        <v>22.372811385023148</v>
      </c>
      <c r="P429" s="10">
        <f t="shared" si="120"/>
        <v>67.627188614976859</v>
      </c>
      <c r="R429" s="12"/>
      <c r="S429" s="10"/>
      <c r="AG429" s="10"/>
      <c r="AH429" s="10"/>
      <c r="AI429" s="10"/>
      <c r="AJ429" s="10"/>
      <c r="AK429" s="10">
        <f t="shared" si="117"/>
        <v>67.627188614976859</v>
      </c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</row>
    <row r="430" spans="3:81" hidden="1" x14ac:dyDescent="0.25">
      <c r="C430" s="2">
        <f t="shared" si="118"/>
        <v>45668</v>
      </c>
      <c r="D430" s="24"/>
      <c r="H430" s="13" t="str">
        <f t="shared" si="113"/>
        <v>67.5</v>
      </c>
      <c r="J430" s="13" t="str">
        <f t="shared" si="114"/>
        <v>22.5</v>
      </c>
      <c r="M430" s="10">
        <f t="shared" si="119"/>
        <v>11</v>
      </c>
      <c r="N430" s="10">
        <f t="shared" si="115"/>
        <v>-22.012753938192596</v>
      </c>
      <c r="O430" s="10">
        <f t="shared" si="116"/>
        <v>22.5083298618074</v>
      </c>
      <c r="P430" s="10">
        <f t="shared" si="120"/>
        <v>67.491670138192603</v>
      </c>
      <c r="R430" s="12"/>
      <c r="S430" s="10"/>
      <c r="AG430" s="10"/>
      <c r="AH430" s="10"/>
      <c r="AI430" s="10"/>
      <c r="AJ430" s="10"/>
      <c r="AK430" s="10">
        <f t="shared" si="117"/>
        <v>67.491670138192603</v>
      </c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</row>
    <row r="431" spans="3:81" hidden="1" x14ac:dyDescent="0.25">
      <c r="C431" s="2">
        <f t="shared" si="118"/>
        <v>45669</v>
      </c>
      <c r="D431" s="24"/>
      <c r="H431" s="13" t="str">
        <f t="shared" si="113"/>
        <v>67.3</v>
      </c>
      <c r="J431" s="13" t="str">
        <f t="shared" si="114"/>
        <v>22.7</v>
      </c>
      <c r="M431" s="10">
        <f t="shared" si="119"/>
        <v>12</v>
      </c>
      <c r="N431" s="10">
        <f t="shared" si="115"/>
        <v>-21.870748201785382</v>
      </c>
      <c r="O431" s="10">
        <f t="shared" si="116"/>
        <v>22.650335598214618</v>
      </c>
      <c r="P431" s="10">
        <f t="shared" si="120"/>
        <v>67.34966440178539</v>
      </c>
      <c r="R431" s="12"/>
      <c r="S431" s="10"/>
      <c r="AG431" s="10"/>
      <c r="AH431" s="10"/>
      <c r="AI431" s="10"/>
      <c r="AJ431" s="10"/>
      <c r="AK431" s="10">
        <f t="shared" si="117"/>
        <v>67.34966440178539</v>
      </c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</row>
    <row r="432" spans="3:81" hidden="1" x14ac:dyDescent="0.25">
      <c r="C432" s="2">
        <f t="shared" si="118"/>
        <v>45670</v>
      </c>
      <c r="D432" s="24"/>
      <c r="H432" s="13" t="str">
        <f t="shared" si="113"/>
        <v>67.2</v>
      </c>
      <c r="J432" s="13" t="str">
        <f t="shared" si="114"/>
        <v>22.8</v>
      </c>
      <c r="M432" s="10">
        <f t="shared" si="119"/>
        <v>13</v>
      </c>
      <c r="N432" s="10">
        <f t="shared" si="115"/>
        <v>-21.722297055497563</v>
      </c>
      <c r="O432" s="10">
        <f t="shared" si="116"/>
        <v>22.798786744502433</v>
      </c>
      <c r="P432" s="10">
        <f t="shared" si="120"/>
        <v>67.201213255497564</v>
      </c>
      <c r="R432" s="12"/>
      <c r="S432" s="10"/>
      <c r="AG432" s="10"/>
      <c r="AH432" s="10"/>
      <c r="AI432" s="10"/>
      <c r="AJ432" s="10"/>
      <c r="AK432" s="10">
        <f t="shared" si="117"/>
        <v>67.201213255497564</v>
      </c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</row>
    <row r="433" spans="3:81" hidden="1" x14ac:dyDescent="0.25">
      <c r="C433" s="2">
        <f t="shared" si="118"/>
        <v>45671</v>
      </c>
      <c r="D433" s="24"/>
      <c r="H433" s="13" t="str">
        <f t="shared" si="113"/>
        <v>67.0</v>
      </c>
      <c r="J433" s="13" t="str">
        <f t="shared" si="114"/>
        <v>23.0</v>
      </c>
      <c r="M433" s="10">
        <f t="shared" si="119"/>
        <v>14</v>
      </c>
      <c r="N433" s="10">
        <f t="shared" si="115"/>
        <v>-21.567444248563298</v>
      </c>
      <c r="O433" s="10">
        <f t="shared" si="116"/>
        <v>22.953639551436705</v>
      </c>
      <c r="P433" s="10">
        <f t="shared" si="120"/>
        <v>67.046360448563291</v>
      </c>
      <c r="R433" s="12"/>
      <c r="S433" s="10"/>
      <c r="AG433" s="10"/>
      <c r="AH433" s="10"/>
      <c r="AI433" s="10"/>
      <c r="AJ433" s="10"/>
      <c r="AK433" s="10">
        <f t="shared" si="117"/>
        <v>67.046360448563291</v>
      </c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</row>
    <row r="434" spans="3:81" hidden="1" x14ac:dyDescent="0.25">
      <c r="C434" s="2">
        <f t="shared" si="118"/>
        <v>45672</v>
      </c>
      <c r="D434" s="24"/>
      <c r="H434" s="13" t="str">
        <f t="shared" si="113"/>
        <v>66.9</v>
      </c>
      <c r="J434" s="13" t="str">
        <f t="shared" si="114"/>
        <v>23.1</v>
      </c>
      <c r="M434" s="10">
        <f t="shared" si="119"/>
        <v>15</v>
      </c>
      <c r="N434" s="10">
        <f t="shared" si="115"/>
        <v>-21.406235416815587</v>
      </c>
      <c r="O434" s="10">
        <f t="shared" si="116"/>
        <v>23.114848383184416</v>
      </c>
      <c r="P434" s="10">
        <f t="shared" si="120"/>
        <v>66.885151616815591</v>
      </c>
      <c r="R434" s="12"/>
      <c r="S434" s="10"/>
      <c r="AG434" s="10"/>
      <c r="AH434" s="10"/>
      <c r="AI434" s="10"/>
      <c r="AJ434" s="10"/>
      <c r="AK434" s="10">
        <f t="shared" si="117"/>
        <v>66.885151616815591</v>
      </c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</row>
    <row r="435" spans="3:81" hidden="1" x14ac:dyDescent="0.25">
      <c r="C435" s="2">
        <f t="shared" si="118"/>
        <v>45673</v>
      </c>
      <c r="D435" s="24"/>
      <c r="H435" s="13" t="str">
        <f t="shared" si="113"/>
        <v>66.7</v>
      </c>
      <c r="J435" s="13" t="str">
        <f t="shared" si="114"/>
        <v>23.3</v>
      </c>
      <c r="M435" s="10">
        <f t="shared" si="119"/>
        <v>16</v>
      </c>
      <c r="N435" s="10">
        <f t="shared" si="115"/>
        <v>-21.238718069237056</v>
      </c>
      <c r="O435" s="10">
        <f t="shared" si="116"/>
        <v>23.282365730762944</v>
      </c>
      <c r="P435" s="10">
        <f t="shared" si="120"/>
        <v>66.717634269237053</v>
      </c>
      <c r="R435" s="12"/>
      <c r="S435" s="10"/>
      <c r="AG435" s="10"/>
      <c r="AH435" s="10"/>
      <c r="AI435" s="10"/>
      <c r="AJ435" s="10"/>
      <c r="AK435" s="10">
        <f t="shared" si="117"/>
        <v>66.717634269237053</v>
      </c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</row>
    <row r="436" spans="3:81" hidden="1" x14ac:dyDescent="0.25">
      <c r="C436" s="2">
        <f t="shared" si="118"/>
        <v>45674</v>
      </c>
      <c r="D436" s="24"/>
      <c r="H436" s="13" t="str">
        <f t="shared" si="113"/>
        <v>66.5</v>
      </c>
      <c r="J436" s="13" t="str">
        <f t="shared" si="114"/>
        <v>23.5</v>
      </c>
      <c r="M436" s="10">
        <f t="shared" si="119"/>
        <v>17</v>
      </c>
      <c r="N436" s="10">
        <f t="shared" si="115"/>
        <v>-21.064941573958951</v>
      </c>
      <c r="O436" s="10">
        <f t="shared" si="116"/>
        <v>23.456142226041056</v>
      </c>
      <c r="P436" s="10">
        <f t="shared" si="120"/>
        <v>66.543857773958948</v>
      </c>
      <c r="R436" s="12"/>
      <c r="S436" s="10"/>
      <c r="AG436" s="10"/>
      <c r="AH436" s="10"/>
      <c r="AI436" s="10"/>
      <c r="AJ436" s="10"/>
      <c r="AK436" s="10">
        <f t="shared" si="117"/>
        <v>66.543857773958948</v>
      </c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</row>
    <row r="437" spans="3:81" hidden="1" x14ac:dyDescent="0.25">
      <c r="C437" s="2">
        <f t="shared" si="118"/>
        <v>45675</v>
      </c>
      <c r="D437" s="24"/>
      <c r="H437" s="13" t="str">
        <f t="shared" si="113"/>
        <v>66.4</v>
      </c>
      <c r="J437" s="13" t="str">
        <f t="shared" si="114"/>
        <v>23.6</v>
      </c>
      <c r="M437" s="10">
        <f t="shared" si="119"/>
        <v>18</v>
      </c>
      <c r="N437" s="10">
        <f t="shared" si="115"/>
        <v>-20.884957143712064</v>
      </c>
      <c r="O437" s="10">
        <f t="shared" si="116"/>
        <v>23.636126656287935</v>
      </c>
      <c r="P437" s="10">
        <f t="shared" si="120"/>
        <v>66.363873343712072</v>
      </c>
      <c r="R437" s="12"/>
      <c r="S437" s="10"/>
      <c r="AG437" s="10"/>
      <c r="AH437" s="10"/>
      <c r="AI437" s="10"/>
      <c r="AJ437" s="10"/>
      <c r="AK437" s="10">
        <f t="shared" si="117"/>
        <v>66.363873343712072</v>
      </c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</row>
    <row r="438" spans="3:81" hidden="1" x14ac:dyDescent="0.25">
      <c r="C438" s="2">
        <f t="shared" si="118"/>
        <v>45676</v>
      </c>
      <c r="D438" s="24"/>
      <c r="H438" s="13" t="str">
        <f t="shared" si="113"/>
        <v>66.2</v>
      </c>
      <c r="J438" s="13" t="str">
        <f t="shared" si="114"/>
        <v>23.8</v>
      </c>
      <c r="M438" s="10">
        <f t="shared" si="119"/>
        <v>19</v>
      </c>
      <c r="N438" s="10">
        <f t="shared" si="115"/>
        <v>-20.698817820734082</v>
      </c>
      <c r="O438" s="10">
        <f t="shared" si="116"/>
        <v>23.822265979265921</v>
      </c>
      <c r="P438" s="10">
        <f t="shared" si="120"/>
        <v>66.177734020734079</v>
      </c>
      <c r="R438" s="12"/>
      <c r="S438" s="10"/>
      <c r="AG438" s="10"/>
      <c r="AH438" s="10"/>
      <c r="AI438" s="10"/>
      <c r="AJ438" s="10"/>
      <c r="AK438" s="10">
        <f t="shared" si="117"/>
        <v>66.177734020734079</v>
      </c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</row>
    <row r="439" spans="3:81" hidden="1" x14ac:dyDescent="0.25">
      <c r="C439" s="2">
        <f t="shared" si="118"/>
        <v>45677</v>
      </c>
      <c r="D439" s="24"/>
      <c r="H439" s="13" t="str">
        <f t="shared" si="113"/>
        <v>66.0</v>
      </c>
      <c r="J439" s="13" t="str">
        <f t="shared" si="114"/>
        <v>24.0</v>
      </c>
      <c r="M439" s="10">
        <f t="shared" si="119"/>
        <v>20</v>
      </c>
      <c r="N439" s="10">
        <f t="shared" si="115"/>
        <v>-20.506578461137888</v>
      </c>
      <c r="O439" s="10">
        <f t="shared" si="116"/>
        <v>24.014505338862119</v>
      </c>
      <c r="P439" s="10">
        <f t="shared" si="120"/>
        <v>65.985494661137878</v>
      </c>
      <c r="R439" s="12"/>
      <c r="S439" s="10"/>
      <c r="AG439" s="10"/>
      <c r="AH439" s="10"/>
      <c r="AI439" s="10"/>
      <c r="AJ439" s="10"/>
      <c r="AK439" s="10">
        <f t="shared" si="117"/>
        <v>65.985494661137878</v>
      </c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</row>
    <row r="440" spans="3:81" hidden="1" x14ac:dyDescent="0.25">
      <c r="C440" s="2">
        <f t="shared" si="118"/>
        <v>45678</v>
      </c>
      <c r="D440" s="24"/>
      <c r="H440" s="13" t="str">
        <f t="shared" si="113"/>
        <v>65.8</v>
      </c>
      <c r="J440" s="13" t="str">
        <f t="shared" si="114"/>
        <v>24.2</v>
      </c>
      <c r="M440" s="10">
        <f t="shared" si="119"/>
        <v>21</v>
      </c>
      <c r="N440" s="10">
        <f t="shared" si="115"/>
        <v>-20.308295718745086</v>
      </c>
      <c r="O440" s="10">
        <f t="shared" si="116"/>
        <v>24.212788081254914</v>
      </c>
      <c r="P440" s="10">
        <f t="shared" si="120"/>
        <v>65.787211918745086</v>
      </c>
      <c r="R440" s="12"/>
      <c r="S440" s="10"/>
      <c r="AG440" s="10"/>
      <c r="AH440" s="10"/>
      <c r="AI440" s="10"/>
      <c r="AJ440" s="10"/>
      <c r="AK440" s="10">
        <f t="shared" si="117"/>
        <v>65.787211918745086</v>
      </c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</row>
    <row r="441" spans="3:81" hidden="1" x14ac:dyDescent="0.25">
      <c r="C441" s="2">
        <f t="shared" si="118"/>
        <v>45679</v>
      </c>
      <c r="D441" s="24"/>
      <c r="H441" s="13" t="str">
        <f t="shared" si="113"/>
        <v>65.6</v>
      </c>
      <c r="J441" s="13" t="str">
        <f t="shared" si="114"/>
        <v>24.4</v>
      </c>
      <c r="M441" s="10">
        <f t="shared" si="119"/>
        <v>22</v>
      </c>
      <c r="N441" s="10">
        <f t="shared" si="115"/>
        <v>-20.104028028390005</v>
      </c>
      <c r="O441" s="10">
        <f t="shared" si="116"/>
        <v>24.417055771609999</v>
      </c>
      <c r="P441" s="10">
        <f t="shared" si="120"/>
        <v>65.582944228390005</v>
      </c>
      <c r="R441" s="12"/>
      <c r="S441" s="10"/>
      <c r="AG441" s="10"/>
      <c r="AH441" s="10"/>
      <c r="AI441" s="10"/>
      <c r="AJ441" s="10"/>
      <c r="AK441" s="10">
        <f t="shared" si="117"/>
        <v>65.582944228390005</v>
      </c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</row>
    <row r="442" spans="3:81" hidden="1" x14ac:dyDescent="0.25">
      <c r="C442" s="2">
        <f t="shared" si="118"/>
        <v>45680</v>
      </c>
      <c r="D442" s="24"/>
      <c r="H442" s="13" t="str">
        <f t="shared" si="113"/>
        <v>65.4</v>
      </c>
      <c r="J442" s="13" t="str">
        <f t="shared" si="114"/>
        <v>24.6</v>
      </c>
      <c r="M442" s="10">
        <f t="shared" si="119"/>
        <v>23</v>
      </c>
      <c r="N442" s="10">
        <f t="shared" si="115"/>
        <v>-19.893835588698526</v>
      </c>
      <c r="O442" s="10">
        <f t="shared" si="116"/>
        <v>24.62724821130147</v>
      </c>
      <c r="P442" s="10">
        <f t="shared" si="120"/>
        <v>65.372751788698537</v>
      </c>
      <c r="R442" s="12"/>
      <c r="S442" s="10"/>
      <c r="AG442" s="10"/>
      <c r="AH442" s="10"/>
      <c r="AI442" s="10"/>
      <c r="AJ442" s="10"/>
      <c r="AK442" s="10">
        <f t="shared" si="117"/>
        <v>65.372751788698537</v>
      </c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</row>
    <row r="443" spans="3:81" hidden="1" x14ac:dyDescent="0.25">
      <c r="C443" s="2">
        <f t="shared" si="118"/>
        <v>45681</v>
      </c>
      <c r="D443" s="24"/>
      <c r="H443" s="13" t="str">
        <f t="shared" si="113"/>
        <v>65.2</v>
      </c>
      <c r="J443" s="13" t="str">
        <f t="shared" si="114"/>
        <v>24.8</v>
      </c>
      <c r="M443" s="10">
        <f t="shared" si="119"/>
        <v>24</v>
      </c>
      <c r="N443" s="10">
        <f t="shared" si="115"/>
        <v>-19.677780344347436</v>
      </c>
      <c r="O443" s="10">
        <f t="shared" si="116"/>
        <v>24.84330345565257</v>
      </c>
      <c r="P443" s="10">
        <f t="shared" si="120"/>
        <v>65.156696544347426</v>
      </c>
      <c r="R443" s="12"/>
      <c r="S443" s="10"/>
      <c r="AG443" s="10"/>
      <c r="AH443" s="10"/>
      <c r="AI443" s="10"/>
      <c r="AJ443" s="10"/>
      <c r="AK443" s="10">
        <f t="shared" si="117"/>
        <v>65.156696544347426</v>
      </c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</row>
    <row r="444" spans="3:81" hidden="1" x14ac:dyDescent="0.25">
      <c r="C444" s="2">
        <f t="shared" si="118"/>
        <v>45682</v>
      </c>
      <c r="D444" s="24"/>
      <c r="H444" s="13" t="str">
        <f t="shared" si="113"/>
        <v>64.9</v>
      </c>
      <c r="J444" s="13" t="str">
        <f t="shared" si="114"/>
        <v>25.1</v>
      </c>
      <c r="M444" s="10">
        <f t="shared" si="119"/>
        <v>25</v>
      </c>
      <c r="N444" s="10">
        <f t="shared" si="115"/>
        <v>-19.45592596780892</v>
      </c>
      <c r="O444" s="10">
        <f t="shared" si="116"/>
        <v>25.065157832191076</v>
      </c>
      <c r="P444" s="10">
        <f t="shared" si="120"/>
        <v>64.934842167808924</v>
      </c>
      <c r="R444" s="12"/>
      <c r="S444" s="10"/>
      <c r="AG444" s="10"/>
      <c r="AH444" s="10"/>
      <c r="AI444" s="10"/>
      <c r="AJ444" s="10"/>
      <c r="AK444" s="10">
        <f t="shared" si="117"/>
        <v>64.934842167808924</v>
      </c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</row>
    <row r="445" spans="3:81" hidden="1" x14ac:dyDescent="0.25">
      <c r="C445" s="2">
        <f t="shared" si="118"/>
        <v>45683</v>
      </c>
      <c r="D445" s="24"/>
      <c r="H445" s="13" t="str">
        <f t="shared" si="113"/>
        <v>64.7</v>
      </c>
      <c r="J445" s="13" t="str">
        <f t="shared" si="114"/>
        <v>25.3</v>
      </c>
      <c r="M445" s="10">
        <f t="shared" si="119"/>
        <v>26</v>
      </c>
      <c r="N445" s="10">
        <f t="shared" si="115"/>
        <v>-19.228337840586018</v>
      </c>
      <c r="O445" s="10">
        <f t="shared" si="116"/>
        <v>25.292745959413981</v>
      </c>
      <c r="P445" s="10">
        <f t="shared" si="120"/>
        <v>64.707254040586022</v>
      </c>
      <c r="R445" s="12"/>
      <c r="S445" s="10"/>
      <c r="AG445" s="10"/>
      <c r="AH445" s="10"/>
      <c r="AI445" s="10"/>
      <c r="AJ445" s="10"/>
      <c r="AK445" s="10">
        <f t="shared" si="117"/>
        <v>64.707254040586022</v>
      </c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</row>
    <row r="446" spans="3:81" hidden="1" x14ac:dyDescent="0.25">
      <c r="C446" s="2">
        <f t="shared" si="118"/>
        <v>45684</v>
      </c>
      <c r="D446" s="24"/>
      <c r="H446" s="13" t="str">
        <f t="shared" si="113"/>
        <v>64.5</v>
      </c>
      <c r="J446" s="13" t="str">
        <f t="shared" si="114"/>
        <v>25.5</v>
      </c>
      <c r="M446" s="10">
        <f t="shared" si="119"/>
        <v>27</v>
      </c>
      <c r="N446" s="10">
        <f t="shared" si="115"/>
        <v>-18.995083033944486</v>
      </c>
      <c r="O446" s="10">
        <f t="shared" si="116"/>
        <v>25.526000766055517</v>
      </c>
      <c r="P446" s="10">
        <f t="shared" si="120"/>
        <v>64.473999233944483</v>
      </c>
      <c r="R446" s="12"/>
      <c r="S446" s="10"/>
      <c r="AG446" s="10"/>
      <c r="AH446" s="10"/>
      <c r="AI446" s="10"/>
      <c r="AJ446" s="10"/>
      <c r="AK446" s="10">
        <f t="shared" si="117"/>
        <v>64.473999233944483</v>
      </c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</row>
    <row r="447" spans="3:81" hidden="1" x14ac:dyDescent="0.25">
      <c r="C447" s="2">
        <f t="shared" si="118"/>
        <v>45685</v>
      </c>
      <c r="D447" s="24"/>
      <c r="H447" s="13" t="str">
        <f t="shared" si="113"/>
        <v>64.2</v>
      </c>
      <c r="J447" s="13" t="str">
        <f t="shared" si="114"/>
        <v>25.8</v>
      </c>
      <c r="M447" s="10">
        <f t="shared" si="119"/>
        <v>28</v>
      </c>
      <c r="N447" s="10">
        <f t="shared" si="115"/>
        <v>-18.756230289146419</v>
      </c>
      <c r="O447" s="10">
        <f t="shared" si="116"/>
        <v>25.764853510853584</v>
      </c>
      <c r="P447" s="10">
        <f t="shared" si="120"/>
        <v>64.235146489146416</v>
      </c>
      <c r="R447" s="12"/>
      <c r="S447" s="10"/>
      <c r="AG447" s="10"/>
      <c r="AH447" s="10"/>
      <c r="AI447" s="10"/>
      <c r="AJ447" s="10"/>
      <c r="AK447" s="10">
        <f t="shared" si="117"/>
        <v>64.235146489146416</v>
      </c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</row>
    <row r="448" spans="3:81" hidden="1" x14ac:dyDescent="0.25">
      <c r="C448" s="2">
        <f t="shared" si="118"/>
        <v>45686</v>
      </c>
      <c r="D448" s="24"/>
      <c r="H448" s="13" t="str">
        <f t="shared" si="113"/>
        <v>64.0</v>
      </c>
      <c r="J448" s="13" t="str">
        <f t="shared" si="114"/>
        <v>26.0</v>
      </c>
      <c r="M448" s="10">
        <f t="shared" si="119"/>
        <v>29</v>
      </c>
      <c r="N448" s="10">
        <f t="shared" si="115"/>
        <v>-18.511849997192062</v>
      </c>
      <c r="O448" s="10">
        <f t="shared" si="116"/>
        <v>26.009233802807934</v>
      </c>
      <c r="P448" s="10">
        <f t="shared" si="120"/>
        <v>63.990766197192066</v>
      </c>
      <c r="R448" s="12"/>
      <c r="S448" s="10"/>
      <c r="AG448" s="10"/>
      <c r="AH448" s="10"/>
      <c r="AI448" s="10"/>
      <c r="AJ448" s="10"/>
      <c r="AK448" s="10">
        <f t="shared" si="117"/>
        <v>63.990766197192066</v>
      </c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</row>
    <row r="449" spans="3:81" hidden="1" x14ac:dyDescent="0.25">
      <c r="C449" s="2">
        <f t="shared" si="118"/>
        <v>45687</v>
      </c>
      <c r="D449" s="24"/>
      <c r="H449" s="13" t="str">
        <f t="shared" si="113"/>
        <v>63.7</v>
      </c>
      <c r="J449" s="13" t="str">
        <f t="shared" si="114"/>
        <v>26.3</v>
      </c>
      <c r="M449" s="10">
        <f t="shared" si="119"/>
        <v>30</v>
      </c>
      <c r="N449" s="10">
        <f t="shared" si="115"/>
        <v>-18.262014178075137</v>
      </c>
      <c r="O449" s="10">
        <f t="shared" si="116"/>
        <v>26.259069621924869</v>
      </c>
      <c r="P449" s="10">
        <f t="shared" si="120"/>
        <v>63.740930378075134</v>
      </c>
      <c r="R449" s="12"/>
      <c r="S449" s="10"/>
      <c r="AG449" s="10"/>
      <c r="AH449" s="10"/>
      <c r="AI449" s="10"/>
      <c r="AJ449" s="10"/>
      <c r="AK449" s="10">
        <f t="shared" si="117"/>
        <v>63.740930378075134</v>
      </c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</row>
    <row r="450" spans="3:81" hidden="1" x14ac:dyDescent="0.25">
      <c r="C450" s="2">
        <f t="shared" si="118"/>
        <v>45688</v>
      </c>
      <c r="D450" s="24"/>
      <c r="H450" s="13" t="str">
        <f t="shared" si="113"/>
        <v>63.5</v>
      </c>
      <c r="J450" s="13" t="str">
        <f t="shared" si="114"/>
        <v>26.5</v>
      </c>
      <c r="M450" s="10">
        <f t="shared" si="119"/>
        <v>31</v>
      </c>
      <c r="N450" s="10">
        <f t="shared" si="115"/>
        <v>-18.006796459558274</v>
      </c>
      <c r="O450" s="10">
        <f t="shared" si="116"/>
        <v>26.514287340441733</v>
      </c>
      <c r="P450" s="10">
        <f t="shared" si="120"/>
        <v>63.485712659558267</v>
      </c>
      <c r="R450" s="12"/>
      <c r="S450" s="10"/>
      <c r="AG450" s="10"/>
      <c r="AH450" s="10"/>
      <c r="AI450" s="10"/>
      <c r="AJ450" s="10"/>
      <c r="AK450" s="10">
        <f t="shared" si="117"/>
        <v>63.485712659558267</v>
      </c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</row>
    <row r="451" spans="3:81" hidden="1" x14ac:dyDescent="0.25">
      <c r="C451" s="2">
        <f t="shared" si="118"/>
        <v>45689</v>
      </c>
      <c r="D451" s="24"/>
      <c r="H451" s="13" t="str">
        <f t="shared" si="113"/>
        <v>63.2</v>
      </c>
      <c r="J451" s="13" t="str">
        <f t="shared" si="114"/>
        <v>26.8</v>
      </c>
      <c r="M451" s="10">
        <f t="shared" si="119"/>
        <v>32</v>
      </c>
      <c r="N451" s="10">
        <f t="shared" si="115"/>
        <v>-17.746272055474552</v>
      </c>
      <c r="O451" s="10">
        <f t="shared" si="116"/>
        <v>26.774811744525451</v>
      </c>
      <c r="P451" s="10">
        <f t="shared" si="120"/>
        <v>63.225188255474549</v>
      </c>
      <c r="R451" s="12"/>
      <c r="S451" s="10"/>
      <c r="AG451" s="10"/>
      <c r="AH451" s="10"/>
      <c r="AI451" s="10"/>
      <c r="AJ451" s="10"/>
      <c r="AK451" s="10">
        <f t="shared" si="117"/>
        <v>63.225188255474549</v>
      </c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</row>
    <row r="452" spans="3:81" hidden="1" x14ac:dyDescent="0.25">
      <c r="C452" s="2">
        <f t="shared" si="118"/>
        <v>45690</v>
      </c>
      <c r="D452" s="24"/>
      <c r="H452" s="13" t="str">
        <f t="shared" ref="H452:H483" si="121">FIXED(P452,DecimalPlaces)</f>
        <v>63.0</v>
      </c>
      <c r="J452" s="13" t="str">
        <f t="shared" ref="J452:J483" si="122">FIXED(90-H452,DecimalPlaces)</f>
        <v>27.0</v>
      </c>
      <c r="M452" s="10">
        <f t="shared" si="119"/>
        <v>33</v>
      </c>
      <c r="N452" s="10">
        <f t="shared" ref="N452:N483" si="123">EarthsTilt*SIN(RADIANS(MOD((360/DaysInYear)*(284+M452),360)))</f>
        <v>-17.480517743561649</v>
      </c>
      <c r="O452" s="10">
        <f t="shared" ref="O452:O483" si="124">DEGREES(ASIN(SIN(RADIANS(Latitude))*SIN(RADIANS(N452))+COS(RADIANS(Latitude))*COS(RADIANS(N452))*COS(RADIANS(SolarHourAngle))))</f>
        <v>27.040566056438358</v>
      </c>
      <c r="P452" s="10">
        <f t="shared" si="120"/>
        <v>62.959433943561642</v>
      </c>
      <c r="R452" s="12"/>
      <c r="S452" s="10"/>
      <c r="AG452" s="10"/>
      <c r="AH452" s="10"/>
      <c r="AI452" s="10"/>
      <c r="AJ452" s="10"/>
      <c r="AK452" s="10">
        <f t="shared" ref="AK452:AK483" si="125">IF(AND($C452&gt;=$C$25,$C452&lt;=$E$25),$P452,0)</f>
        <v>62.959433943561642</v>
      </c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</row>
    <row r="453" spans="3:81" hidden="1" x14ac:dyDescent="0.25">
      <c r="C453" s="2">
        <f t="shared" si="118"/>
        <v>45691</v>
      </c>
      <c r="D453" s="24"/>
      <c r="H453" s="13" t="str">
        <f t="shared" si="121"/>
        <v>62.7</v>
      </c>
      <c r="J453" s="13" t="str">
        <f t="shared" si="122"/>
        <v>27.3</v>
      </c>
      <c r="M453" s="10">
        <f t="shared" si="119"/>
        <v>34</v>
      </c>
      <c r="N453" s="10">
        <f t="shared" si="123"/>
        <v>-17.209611842835063</v>
      </c>
      <c r="O453" s="10">
        <f t="shared" si="124"/>
        <v>27.311471957164937</v>
      </c>
      <c r="P453" s="10">
        <f t="shared" si="120"/>
        <v>62.68852804283506</v>
      </c>
      <c r="R453" s="12"/>
      <c r="S453" s="10"/>
      <c r="AG453" s="10"/>
      <c r="AH453" s="10"/>
      <c r="AI453" s="10"/>
      <c r="AJ453" s="10"/>
      <c r="AK453" s="10">
        <f t="shared" si="125"/>
        <v>62.68852804283506</v>
      </c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</row>
    <row r="454" spans="3:81" hidden="1" x14ac:dyDescent="0.25">
      <c r="C454" s="2">
        <f t="shared" si="118"/>
        <v>45692</v>
      </c>
      <c r="D454" s="24"/>
      <c r="H454" s="13" t="str">
        <f t="shared" si="121"/>
        <v>62.4</v>
      </c>
      <c r="J454" s="13" t="str">
        <f t="shared" si="122"/>
        <v>27.6</v>
      </c>
      <c r="M454" s="10">
        <f t="shared" si="119"/>
        <v>35</v>
      </c>
      <c r="N454" s="10">
        <f t="shared" si="123"/>
        <v>-16.933634190507235</v>
      </c>
      <c r="O454" s="10">
        <f t="shared" si="124"/>
        <v>27.587449609492765</v>
      </c>
      <c r="P454" s="10">
        <f t="shared" si="120"/>
        <v>62.412550390507235</v>
      </c>
      <c r="R454" s="12"/>
      <c r="S454" s="10"/>
      <c r="AG454" s="10"/>
      <c r="AH454" s="10"/>
      <c r="AI454" s="10"/>
      <c r="AJ454" s="10"/>
      <c r="AK454" s="10">
        <f t="shared" si="125"/>
        <v>62.412550390507235</v>
      </c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</row>
    <row r="455" spans="3:81" hidden="1" x14ac:dyDescent="0.25">
      <c r="C455" s="2">
        <f t="shared" si="118"/>
        <v>45693</v>
      </c>
      <c r="D455" s="24"/>
      <c r="H455" s="13" t="str">
        <f t="shared" si="121"/>
        <v>62.1</v>
      </c>
      <c r="J455" s="13" t="str">
        <f t="shared" si="122"/>
        <v>27.9</v>
      </c>
      <c r="M455" s="10">
        <f t="shared" si="119"/>
        <v>36</v>
      </c>
      <c r="N455" s="10">
        <f t="shared" si="123"/>
        <v>-16.652666118458963</v>
      </c>
      <c r="O455" s="10">
        <f t="shared" si="124"/>
        <v>27.868417681541043</v>
      </c>
      <c r="P455" s="10">
        <f t="shared" si="120"/>
        <v>62.131582318458953</v>
      </c>
      <c r="R455" s="12"/>
      <c r="S455" s="10"/>
      <c r="AG455" s="10"/>
      <c r="AH455" s="10"/>
      <c r="AI455" s="10"/>
      <c r="AJ455" s="10"/>
      <c r="AK455" s="10">
        <f t="shared" si="125"/>
        <v>62.131582318458953</v>
      </c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</row>
    <row r="456" spans="3:81" hidden="1" x14ac:dyDescent="0.25">
      <c r="C456" s="2">
        <f t="shared" si="118"/>
        <v>45694</v>
      </c>
      <c r="D456" s="24"/>
      <c r="H456" s="13" t="str">
        <f t="shared" si="121"/>
        <v>61.8</v>
      </c>
      <c r="J456" s="13" t="str">
        <f t="shared" si="122"/>
        <v>28.2</v>
      </c>
      <c r="M456" s="10">
        <f t="shared" si="119"/>
        <v>37</v>
      </c>
      <c r="N456" s="10">
        <f t="shared" si="123"/>
        <v>-16.366790429270772</v>
      </c>
      <c r="O456" s="10">
        <f t="shared" si="124"/>
        <v>28.154293370729238</v>
      </c>
      <c r="P456" s="10">
        <f t="shared" si="120"/>
        <v>61.845706629270765</v>
      </c>
      <c r="R456" s="12"/>
      <c r="S456" s="10"/>
      <c r="AG456" s="10"/>
      <c r="AH456" s="10"/>
      <c r="AI456" s="10"/>
      <c r="AJ456" s="10"/>
      <c r="AK456" s="10">
        <f t="shared" si="125"/>
        <v>61.845706629270765</v>
      </c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</row>
    <row r="457" spans="3:81" hidden="1" x14ac:dyDescent="0.25">
      <c r="C457" s="2">
        <f t="shared" si="118"/>
        <v>45695</v>
      </c>
      <c r="D457" s="24"/>
      <c r="H457" s="13" t="str">
        <f t="shared" si="121"/>
        <v>61.6</v>
      </c>
      <c r="J457" s="13" t="str">
        <f t="shared" si="122"/>
        <v>28.4</v>
      </c>
      <c r="M457" s="10">
        <f t="shared" si="119"/>
        <v>38</v>
      </c>
      <c r="N457" s="10">
        <f t="shared" si="123"/>
        <v>-16.076091371820358</v>
      </c>
      <c r="O457" s="10">
        <f t="shared" si="124"/>
        <v>28.444992428179653</v>
      </c>
      <c r="P457" s="10">
        <f t="shared" si="120"/>
        <v>61.555007571820347</v>
      </c>
      <c r="R457" s="12"/>
      <c r="S457" s="10"/>
      <c r="AG457" s="10"/>
      <c r="AH457" s="10"/>
      <c r="AI457" s="10"/>
      <c r="AJ457" s="10"/>
      <c r="AK457" s="10">
        <f t="shared" si="125"/>
        <v>61.555007571820347</v>
      </c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</row>
    <row r="458" spans="3:81" hidden="1" x14ac:dyDescent="0.25">
      <c r="C458" s="2">
        <f t="shared" si="118"/>
        <v>45696</v>
      </c>
      <c r="D458" s="24"/>
      <c r="H458" s="13" t="str">
        <f t="shared" si="121"/>
        <v>61.3</v>
      </c>
      <c r="J458" s="13" t="str">
        <f t="shared" si="122"/>
        <v>28.7</v>
      </c>
      <c r="M458" s="10">
        <f t="shared" si="119"/>
        <v>39</v>
      </c>
      <c r="N458" s="10">
        <f t="shared" si="123"/>
        <v>-15.780654616454271</v>
      </c>
      <c r="O458" s="10">
        <f t="shared" si="124"/>
        <v>28.740429183545736</v>
      </c>
      <c r="P458" s="10">
        <f t="shared" si="120"/>
        <v>61.259570816454264</v>
      </c>
      <c r="R458" s="12"/>
      <c r="S458" s="10"/>
      <c r="AG458" s="10"/>
      <c r="AH458" s="10"/>
      <c r="AI458" s="10"/>
      <c r="AJ458" s="10"/>
      <c r="AK458" s="10">
        <f t="shared" si="125"/>
        <v>61.259570816454264</v>
      </c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</row>
    <row r="459" spans="3:81" hidden="1" x14ac:dyDescent="0.25">
      <c r="C459" s="2">
        <f t="shared" si="118"/>
        <v>45697</v>
      </c>
      <c r="D459" s="24"/>
      <c r="H459" s="13" t="str">
        <f t="shared" si="121"/>
        <v>61.0</v>
      </c>
      <c r="J459" s="13" t="str">
        <f t="shared" si="122"/>
        <v>29.0</v>
      </c>
      <c r="M459" s="10">
        <f t="shared" si="119"/>
        <v>40</v>
      </c>
      <c r="N459" s="10">
        <f t="shared" si="123"/>
        <v>-15.480567229740391</v>
      </c>
      <c r="O459" s="10">
        <f t="shared" si="124"/>
        <v>29.040516570259612</v>
      </c>
      <c r="P459" s="10">
        <f t="shared" si="120"/>
        <v>60.959483429740388</v>
      </c>
      <c r="R459" s="12"/>
      <c r="S459" s="10"/>
      <c r="AG459" s="10"/>
      <c r="AH459" s="10"/>
      <c r="AI459" s="10"/>
      <c r="AJ459" s="10"/>
      <c r="AK459" s="10">
        <f t="shared" si="125"/>
        <v>60.959483429740388</v>
      </c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</row>
    <row r="460" spans="3:81" hidden="1" x14ac:dyDescent="0.25">
      <c r="C460" s="2">
        <f t="shared" si="118"/>
        <v>45698</v>
      </c>
      <c r="D460" s="24"/>
      <c r="H460" s="13" t="str">
        <f t="shared" si="121"/>
        <v>60.7</v>
      </c>
      <c r="J460" s="13" t="str">
        <f t="shared" si="122"/>
        <v>29.3</v>
      </c>
      <c r="M460" s="10">
        <f t="shared" si="119"/>
        <v>41</v>
      </c>
      <c r="N460" s="10">
        <f t="shared" si="123"/>
        <v>-15.175917648808905</v>
      </c>
      <c r="O460" s="10">
        <f t="shared" si="124"/>
        <v>29.345166151191091</v>
      </c>
      <c r="P460" s="10">
        <f t="shared" si="120"/>
        <v>60.654833848808906</v>
      </c>
      <c r="R460" s="12"/>
      <c r="S460" s="10"/>
      <c r="AG460" s="10"/>
      <c r="AH460" s="10"/>
      <c r="AI460" s="10"/>
      <c r="AJ460" s="10"/>
      <c r="AK460" s="10">
        <f t="shared" si="125"/>
        <v>60.654833848808906</v>
      </c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</row>
    <row r="461" spans="3:81" hidden="1" x14ac:dyDescent="0.25">
      <c r="C461" s="2">
        <f t="shared" si="118"/>
        <v>45699</v>
      </c>
      <c r="D461" s="24"/>
      <c r="H461" s="13" t="str">
        <f t="shared" si="121"/>
        <v>60.3</v>
      </c>
      <c r="J461" s="13" t="str">
        <f t="shared" si="122"/>
        <v>29.7</v>
      </c>
      <c r="M461" s="10">
        <f t="shared" si="119"/>
        <v>42</v>
      </c>
      <c r="N461" s="10">
        <f t="shared" si="123"/>
        <v>-14.866795655289705</v>
      </c>
      <c r="O461" s="10">
        <f t="shared" si="124"/>
        <v>29.654288144710293</v>
      </c>
      <c r="P461" s="10">
        <f t="shared" si="120"/>
        <v>60.345711855289707</v>
      </c>
      <c r="R461" s="12"/>
      <c r="S461" s="10"/>
      <c r="AG461" s="10"/>
      <c r="AH461" s="10"/>
      <c r="AI461" s="10"/>
      <c r="AJ461" s="10"/>
      <c r="AK461" s="10">
        <f t="shared" si="125"/>
        <v>60.345711855289707</v>
      </c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</row>
    <row r="462" spans="3:81" hidden="1" x14ac:dyDescent="0.25">
      <c r="C462" s="2">
        <f t="shared" si="118"/>
        <v>45700</v>
      </c>
      <c r="D462" s="24"/>
      <c r="H462" s="13" t="str">
        <f t="shared" si="121"/>
        <v>60.0</v>
      </c>
      <c r="J462" s="13" t="str">
        <f t="shared" si="122"/>
        <v>30.0</v>
      </c>
      <c r="M462" s="10">
        <f t="shared" si="119"/>
        <v>43</v>
      </c>
      <c r="N462" s="10">
        <f t="shared" si="123"/>
        <v>-14.553292348853063</v>
      </c>
      <c r="O462" s="10">
        <f t="shared" si="124"/>
        <v>29.96779145114694</v>
      </c>
      <c r="P462" s="10">
        <f t="shared" si="120"/>
        <v>60.032208548853063</v>
      </c>
      <c r="R462" s="12"/>
      <c r="S462" s="10"/>
      <c r="AG462" s="10"/>
      <c r="AH462" s="10"/>
      <c r="AI462" s="10"/>
      <c r="AJ462" s="10"/>
      <c r="AK462" s="10">
        <f t="shared" si="125"/>
        <v>60.032208548853063</v>
      </c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</row>
    <row r="463" spans="3:81" hidden="1" x14ac:dyDescent="0.25">
      <c r="C463" s="2">
        <f t="shared" si="118"/>
        <v>45701</v>
      </c>
      <c r="D463" s="24"/>
      <c r="H463" s="13" t="str">
        <f t="shared" si="121"/>
        <v>59.7</v>
      </c>
      <c r="J463" s="13" t="str">
        <f t="shared" si="122"/>
        <v>30.3</v>
      </c>
      <c r="M463" s="10">
        <f t="shared" si="119"/>
        <v>44</v>
      </c>
      <c r="N463" s="10">
        <f t="shared" si="123"/>
        <v>-14.235500120362419</v>
      </c>
      <c r="O463" s="10">
        <f t="shared" si="124"/>
        <v>30.285583679637586</v>
      </c>
      <c r="P463" s="10">
        <f t="shared" si="120"/>
        <v>59.714416320362417</v>
      </c>
      <c r="R463" s="12"/>
      <c r="S463" s="10"/>
      <c r="AG463" s="10"/>
      <c r="AH463" s="10"/>
      <c r="AI463" s="10"/>
      <c r="AJ463" s="10"/>
      <c r="AK463" s="10">
        <f t="shared" si="125"/>
        <v>59.714416320362417</v>
      </c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</row>
    <row r="464" spans="3:81" hidden="1" x14ac:dyDescent="0.25">
      <c r="C464" s="2">
        <f t="shared" si="118"/>
        <v>45702</v>
      </c>
      <c r="D464" s="24"/>
      <c r="H464" s="13" t="str">
        <f t="shared" si="121"/>
        <v>59.4</v>
      </c>
      <c r="J464" s="13" t="str">
        <f t="shared" si="122"/>
        <v>30.6</v>
      </c>
      <c r="M464" s="10">
        <f t="shared" si="119"/>
        <v>45</v>
      </c>
      <c r="N464" s="10">
        <f t="shared" si="123"/>
        <v>-13.913512624646092</v>
      </c>
      <c r="O464" s="10">
        <f t="shared" si="124"/>
        <v>30.607571175353915</v>
      </c>
      <c r="P464" s="10">
        <f t="shared" si="120"/>
        <v>59.392428824646089</v>
      </c>
      <c r="R464" s="12"/>
      <c r="S464" s="10"/>
      <c r="AG464" s="10"/>
      <c r="AH464" s="10"/>
      <c r="AI464" s="10"/>
      <c r="AJ464" s="10"/>
      <c r="AK464" s="10">
        <f t="shared" si="125"/>
        <v>59.392428824646089</v>
      </c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</row>
    <row r="465" spans="3:81" hidden="1" x14ac:dyDescent="0.25">
      <c r="C465" s="2">
        <f t="shared" si="118"/>
        <v>45703</v>
      </c>
      <c r="D465" s="24"/>
      <c r="H465" s="13" t="str">
        <f t="shared" si="121"/>
        <v>59.1</v>
      </c>
      <c r="J465" s="13" t="str">
        <f t="shared" si="122"/>
        <v>30.9</v>
      </c>
      <c r="M465" s="10">
        <f t="shared" si="119"/>
        <v>46</v>
      </c>
      <c r="N465" s="10">
        <f t="shared" si="123"/>
        <v>-13.587424752897023</v>
      </c>
      <c r="O465" s="10">
        <f t="shared" si="124"/>
        <v>30.933659047102971</v>
      </c>
      <c r="P465" s="10">
        <f t="shared" si="120"/>
        <v>59.066340952897029</v>
      </c>
      <c r="R465" s="12"/>
      <c r="S465" s="10"/>
      <c r="AG465" s="10"/>
      <c r="AH465" s="10"/>
      <c r="AI465" s="10"/>
      <c r="AJ465" s="10"/>
      <c r="AK465" s="10">
        <f t="shared" si="125"/>
        <v>59.066340952897029</v>
      </c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</row>
    <row r="466" spans="3:81" hidden="1" x14ac:dyDescent="0.25">
      <c r="C466" s="2">
        <f t="shared" si="118"/>
        <v>45704</v>
      </c>
      <c r="D466" s="24"/>
      <c r="H466" s="13" t="str">
        <f t="shared" si="121"/>
        <v>58.7</v>
      </c>
      <c r="J466" s="13" t="str">
        <f t="shared" si="122"/>
        <v>31.3</v>
      </c>
      <c r="M466" s="10">
        <f t="shared" si="119"/>
        <v>47</v>
      </c>
      <c r="N466" s="10">
        <f t="shared" si="123"/>
        <v>-13.257332604707727</v>
      </c>
      <c r="O466" s="10">
        <f t="shared" si="124"/>
        <v>31.263751195292279</v>
      </c>
      <c r="P466" s="10">
        <f t="shared" si="120"/>
        <v>58.736248804707721</v>
      </c>
      <c r="R466" s="12"/>
      <c r="S466" s="10"/>
      <c r="AG466" s="10"/>
      <c r="AH466" s="10"/>
      <c r="AI466" s="10"/>
      <c r="AJ466" s="10"/>
      <c r="AK466" s="10">
        <f t="shared" si="125"/>
        <v>58.736248804707721</v>
      </c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</row>
    <row r="467" spans="3:81" hidden="1" x14ac:dyDescent="0.25">
      <c r="C467" s="2">
        <f t="shared" si="118"/>
        <v>45705</v>
      </c>
      <c r="D467" s="24"/>
      <c r="H467" s="13" t="str">
        <f t="shared" si="121"/>
        <v>58.4</v>
      </c>
      <c r="J467" s="13" t="str">
        <f t="shared" si="122"/>
        <v>31.6</v>
      </c>
      <c r="M467" s="10">
        <f t="shared" si="119"/>
        <v>48</v>
      </c>
      <c r="N467" s="10">
        <f t="shared" si="123"/>
        <v>-12.923333459749365</v>
      </c>
      <c r="O467" s="10">
        <f t="shared" si="124"/>
        <v>31.597750340250634</v>
      </c>
      <c r="P467" s="10">
        <f t="shared" si="120"/>
        <v>58.402249659749366</v>
      </c>
      <c r="R467" s="12"/>
      <c r="S467" s="10"/>
      <c r="AG467" s="10"/>
      <c r="AH467" s="10"/>
      <c r="AI467" s="10"/>
      <c r="AJ467" s="10"/>
      <c r="AK467" s="10">
        <f t="shared" si="125"/>
        <v>58.402249659749366</v>
      </c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</row>
    <row r="468" spans="3:81" hidden="1" x14ac:dyDescent="0.25">
      <c r="C468" s="2">
        <f t="shared" si="118"/>
        <v>45706</v>
      </c>
      <c r="D468" s="24"/>
      <c r="H468" s="13" t="str">
        <f t="shared" si="121"/>
        <v>58.1</v>
      </c>
      <c r="J468" s="13" t="str">
        <f t="shared" si="122"/>
        <v>31.9</v>
      </c>
      <c r="M468" s="10">
        <f t="shared" si="119"/>
        <v>49</v>
      </c>
      <c r="N468" s="10">
        <f t="shared" si="123"/>
        <v>-12.585525749103045</v>
      </c>
      <c r="O468" s="10">
        <f t="shared" si="124"/>
        <v>31.935558050896958</v>
      </c>
      <c r="P468" s="10">
        <f t="shared" si="120"/>
        <v>58.064441949103042</v>
      </c>
      <c r="R468" s="12"/>
      <c r="S468" s="10"/>
      <c r="AG468" s="10"/>
      <c r="AH468" s="10"/>
      <c r="AI468" s="10"/>
      <c r="AJ468" s="10"/>
      <c r="AK468" s="10">
        <f t="shared" si="125"/>
        <v>58.064441949103042</v>
      </c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</row>
    <row r="469" spans="3:81" hidden="1" x14ac:dyDescent="0.25">
      <c r="C469" s="2">
        <f t="shared" si="118"/>
        <v>45707</v>
      </c>
      <c r="D469" s="24"/>
      <c r="H469" s="13" t="str">
        <f t="shared" si="121"/>
        <v>57.7</v>
      </c>
      <c r="J469" s="13" t="str">
        <f t="shared" si="122"/>
        <v>32.3</v>
      </c>
      <c r="M469" s="10">
        <f t="shared" si="119"/>
        <v>50</v>
      </c>
      <c r="N469" s="10">
        <f t="shared" si="123"/>
        <v>-12.244009026251542</v>
      </c>
      <c r="O469" s="10">
        <f t="shared" si="124"/>
        <v>32.277074773748467</v>
      </c>
      <c r="P469" s="10">
        <f t="shared" si="120"/>
        <v>57.722925226251533</v>
      </c>
      <c r="R469" s="12"/>
      <c r="S469" s="10"/>
      <c r="AG469" s="10"/>
      <c r="AH469" s="10"/>
      <c r="AI469" s="10"/>
      <c r="AJ469" s="10"/>
      <c r="AK469" s="10">
        <f t="shared" si="125"/>
        <v>57.722925226251533</v>
      </c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</row>
    <row r="470" spans="3:81" hidden="1" x14ac:dyDescent="0.25">
      <c r="C470" s="2">
        <f t="shared" si="118"/>
        <v>45708</v>
      </c>
      <c r="D470" s="24"/>
      <c r="H470" s="13" t="str">
        <f t="shared" si="121"/>
        <v>57.4</v>
      </c>
      <c r="J470" s="13" t="str">
        <f t="shared" si="122"/>
        <v>32.6</v>
      </c>
      <c r="M470" s="10">
        <f t="shared" si="119"/>
        <v>51</v>
      </c>
      <c r="N470" s="10">
        <f t="shared" si="123"/>
        <v>-11.898883937740676</v>
      </c>
      <c r="O470" s="10">
        <f t="shared" si="124"/>
        <v>32.622199862259329</v>
      </c>
      <c r="P470" s="10">
        <f t="shared" si="120"/>
        <v>57.377800137740671</v>
      </c>
      <c r="R470" s="12"/>
      <c r="S470" s="10"/>
      <c r="AG470" s="10"/>
      <c r="AH470" s="10"/>
      <c r="AI470" s="10"/>
      <c r="AJ470" s="10"/>
      <c r="AK470" s="10">
        <f t="shared" si="125"/>
        <v>57.377800137740671</v>
      </c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</row>
    <row r="471" spans="3:81" hidden="1" x14ac:dyDescent="0.25">
      <c r="C471" s="2">
        <f t="shared" si="118"/>
        <v>45709</v>
      </c>
      <c r="D471" s="24"/>
      <c r="H471" s="13" t="str">
        <f t="shared" si="121"/>
        <v>57.0</v>
      </c>
      <c r="J471" s="13" t="str">
        <f t="shared" si="122"/>
        <v>33.0</v>
      </c>
      <c r="M471" s="10">
        <f t="shared" si="119"/>
        <v>52</v>
      </c>
      <c r="N471" s="10">
        <f t="shared" si="123"/>
        <v>-11.550252193518123</v>
      </c>
      <c r="O471" s="10">
        <f t="shared" si="124"/>
        <v>32.97083160648188</v>
      </c>
      <c r="P471" s="10">
        <f t="shared" si="120"/>
        <v>57.02916839351812</v>
      </c>
      <c r="R471" s="12"/>
      <c r="S471" s="10"/>
      <c r="AG471" s="10"/>
      <c r="AH471" s="10"/>
      <c r="AI471" s="10"/>
      <c r="AJ471" s="10"/>
      <c r="AK471" s="10">
        <f t="shared" si="125"/>
        <v>57.02916839351812</v>
      </c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</row>
    <row r="472" spans="3:81" hidden="1" x14ac:dyDescent="0.25">
      <c r="C472" s="2">
        <f t="shared" si="118"/>
        <v>45710</v>
      </c>
      <c r="D472" s="24"/>
      <c r="H472" s="13" t="str">
        <f t="shared" si="121"/>
        <v>56.7</v>
      </c>
      <c r="J472" s="13" t="str">
        <f t="shared" si="122"/>
        <v>33.3</v>
      </c>
      <c r="M472" s="10">
        <f t="shared" si="119"/>
        <v>53</v>
      </c>
      <c r="N472" s="10">
        <f t="shared" si="123"/>
        <v>-11.198216536959103</v>
      </c>
      <c r="O472" s="10">
        <f t="shared" si="124"/>
        <v>33.322867263040898</v>
      </c>
      <c r="P472" s="10">
        <f t="shared" si="120"/>
        <v>56.677132736959102</v>
      </c>
      <c r="R472" s="12"/>
      <c r="S472" s="10"/>
      <c r="AG472" s="10"/>
      <c r="AH472" s="10"/>
      <c r="AI472" s="10"/>
      <c r="AJ472" s="10"/>
      <c r="AK472" s="10">
        <f t="shared" si="125"/>
        <v>56.677132736959102</v>
      </c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</row>
    <row r="473" spans="3:81" hidden="1" x14ac:dyDescent="0.25">
      <c r="C473" s="2">
        <f t="shared" si="118"/>
        <v>45711</v>
      </c>
      <c r="D473" s="24"/>
      <c r="H473" s="13" t="str">
        <f t="shared" si="121"/>
        <v>56.3</v>
      </c>
      <c r="J473" s="13" t="str">
        <f t="shared" si="122"/>
        <v>33.7</v>
      </c>
      <c r="M473" s="10">
        <f t="shared" si="119"/>
        <v>54</v>
      </c>
      <c r="N473" s="10">
        <f t="shared" si="123"/>
        <v>-10.842880714587432</v>
      </c>
      <c r="O473" s="10">
        <f t="shared" si="124"/>
        <v>33.678203085412569</v>
      </c>
      <c r="P473" s="10">
        <f t="shared" si="120"/>
        <v>56.321796914587431</v>
      </c>
      <c r="R473" s="12"/>
      <c r="S473" s="10"/>
      <c r="AG473" s="10"/>
      <c r="AH473" s="10"/>
      <c r="AI473" s="10"/>
      <c r="AJ473" s="10"/>
      <c r="AK473" s="10">
        <f t="shared" si="125"/>
        <v>56.321796914587431</v>
      </c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</row>
    <row r="474" spans="3:81" hidden="1" x14ac:dyDescent="0.25">
      <c r="C474" s="2">
        <f t="shared" si="118"/>
        <v>45712</v>
      </c>
      <c r="D474" s="24"/>
      <c r="H474" s="13" t="str">
        <f t="shared" si="121"/>
        <v>56.0</v>
      </c>
      <c r="J474" s="13" t="str">
        <f t="shared" si="122"/>
        <v>34.0</v>
      </c>
      <c r="M474" s="10">
        <f t="shared" si="119"/>
        <v>55</v>
      </c>
      <c r="N474" s="10">
        <f t="shared" si="123"/>
        <v>-10.484349445500932</v>
      </c>
      <c r="O474" s="10">
        <f t="shared" si="124"/>
        <v>34.036734354499075</v>
      </c>
      <c r="P474" s="10">
        <f t="shared" si="120"/>
        <v>55.963265645500925</v>
      </c>
      <c r="R474" s="12"/>
      <c r="S474" s="10"/>
      <c r="AG474" s="10"/>
      <c r="AH474" s="10"/>
      <c r="AI474" s="10"/>
      <c r="AJ474" s="10"/>
      <c r="AK474" s="10">
        <f t="shared" si="125"/>
        <v>55.963265645500925</v>
      </c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</row>
    <row r="475" spans="3:81" hidden="1" x14ac:dyDescent="0.25">
      <c r="C475" s="2">
        <f t="shared" si="118"/>
        <v>45713</v>
      </c>
      <c r="D475" s="24"/>
      <c r="H475" s="13" t="str">
        <f t="shared" si="121"/>
        <v>55.6</v>
      </c>
      <c r="J475" s="13" t="str">
        <f t="shared" si="122"/>
        <v>34.4</v>
      </c>
      <c r="M475" s="10">
        <f t="shared" si="119"/>
        <v>56</v>
      </c>
      <c r="N475" s="10">
        <f t="shared" si="123"/>
        <v>-10.122728390510224</v>
      </c>
      <c r="O475" s="10">
        <f t="shared" si="124"/>
        <v>34.398355409489781</v>
      </c>
      <c r="P475" s="10">
        <f t="shared" si="120"/>
        <v>55.601644590510219</v>
      </c>
      <c r="R475" s="12"/>
      <c r="S475" s="10"/>
      <c r="AG475" s="10"/>
      <c r="AH475" s="10"/>
      <c r="AI475" s="10"/>
      <c r="AJ475" s="10"/>
      <c r="AK475" s="10">
        <f t="shared" si="125"/>
        <v>55.601644590510219</v>
      </c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</row>
    <row r="476" spans="3:81" hidden="1" x14ac:dyDescent="0.25">
      <c r="C476" s="2">
        <f t="shared" si="118"/>
        <v>45714</v>
      </c>
      <c r="D476" s="24"/>
      <c r="H476" s="13" t="str">
        <f t="shared" si="121"/>
        <v>55.2</v>
      </c>
      <c r="J476" s="13" t="str">
        <f t="shared" si="122"/>
        <v>34.8</v>
      </c>
      <c r="M476" s="10">
        <f t="shared" si="119"/>
        <v>57</v>
      </c>
      <c r="N476" s="10">
        <f t="shared" si="123"/>
        <v>-9.7581241210000904</v>
      </c>
      <c r="O476" s="10">
        <f t="shared" si="124"/>
        <v>34.762959678999913</v>
      </c>
      <c r="P476" s="10">
        <f t="shared" si="120"/>
        <v>55.237040321000087</v>
      </c>
      <c r="R476" s="12"/>
      <c r="S476" s="10"/>
      <c r="AG476" s="10"/>
      <c r="AH476" s="10"/>
      <c r="AI476" s="10"/>
      <c r="AJ476" s="10"/>
      <c r="AK476" s="10">
        <f t="shared" si="125"/>
        <v>55.237040321000087</v>
      </c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</row>
    <row r="477" spans="3:81" hidden="1" x14ac:dyDescent="0.25">
      <c r="C477" s="2">
        <f t="shared" si="118"/>
        <v>45715</v>
      </c>
      <c r="D477" s="24"/>
      <c r="H477" s="13" t="str">
        <f t="shared" si="121"/>
        <v>54.9</v>
      </c>
      <c r="J477" s="13" t="str">
        <f t="shared" si="122"/>
        <v>35.1</v>
      </c>
      <c r="M477" s="10">
        <f t="shared" si="119"/>
        <v>58</v>
      </c>
      <c r="N477" s="10">
        <f t="shared" si="123"/>
        <v>-9.3906440875221993</v>
      </c>
      <c r="O477" s="10">
        <f t="shared" si="124"/>
        <v>35.130439712477802</v>
      </c>
      <c r="P477" s="10">
        <f t="shared" si="120"/>
        <v>54.869560287522198</v>
      </c>
      <c r="R477" s="12"/>
      <c r="S477" s="10"/>
      <c r="AG477" s="10"/>
      <c r="AH477" s="10"/>
      <c r="AI477" s="10"/>
      <c r="AJ477" s="10"/>
      <c r="AK477" s="10">
        <f t="shared" si="125"/>
        <v>54.869560287522198</v>
      </c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</row>
    <row r="478" spans="3:81" hidden="1" x14ac:dyDescent="0.25">
      <c r="C478" s="2">
        <f t="shared" si="118"/>
        <v>45716</v>
      </c>
      <c r="D478" s="24"/>
      <c r="H478" s="13" t="str">
        <f t="shared" si="121"/>
        <v>54.5</v>
      </c>
      <c r="J478" s="13" t="str">
        <f t="shared" si="122"/>
        <v>35.5</v>
      </c>
      <c r="M478" s="10">
        <f t="shared" si="119"/>
        <v>59</v>
      </c>
      <c r="N478" s="10">
        <f t="shared" si="123"/>
        <v>-9.0203965881291808</v>
      </c>
      <c r="O478" s="10">
        <f t="shared" si="124"/>
        <v>35.500687211870826</v>
      </c>
      <c r="P478" s="10">
        <f t="shared" si="120"/>
        <v>54.499312788129174</v>
      </c>
      <c r="R478" s="12"/>
      <c r="S478" s="10"/>
      <c r="AG478" s="10"/>
      <c r="AH478" s="10"/>
      <c r="AI478" s="10"/>
      <c r="AJ478" s="10"/>
      <c r="AK478" s="10">
        <f t="shared" si="125"/>
        <v>54.499312788129174</v>
      </c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</row>
    <row r="479" spans="3:81" hidden="1" x14ac:dyDescent="0.25">
      <c r="C479" s="2">
        <f t="shared" si="118"/>
        <v>45717</v>
      </c>
      <c r="D479" s="24"/>
      <c r="H479" s="13" t="str">
        <f t="shared" si="121"/>
        <v>54.1</v>
      </c>
      <c r="J479" s="13" t="str">
        <f t="shared" si="122"/>
        <v>35.9</v>
      </c>
      <c r="M479" s="10">
        <f t="shared" si="119"/>
        <v>60</v>
      </c>
      <c r="N479" s="10">
        <f t="shared" si="123"/>
        <v>-8.6474907364585061</v>
      </c>
      <c r="O479" s="10">
        <f t="shared" si="124"/>
        <v>35.873593063541492</v>
      </c>
      <c r="P479" s="10">
        <f t="shared" si="120"/>
        <v>54.126406936458508</v>
      </c>
      <c r="R479" s="12"/>
      <c r="S479" s="10"/>
      <c r="AG479" s="10"/>
      <c r="AH479" s="10"/>
      <c r="AI479" s="10"/>
      <c r="AJ479" s="10"/>
      <c r="AK479" s="10">
        <f t="shared" si="125"/>
        <v>54.126406936458508</v>
      </c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</row>
    <row r="480" spans="3:81" hidden="1" x14ac:dyDescent="0.25">
      <c r="C480" s="2">
        <f t="shared" si="118"/>
        <v>45718</v>
      </c>
      <c r="D480" s="24"/>
      <c r="H480" s="13" t="str">
        <f t="shared" si="121"/>
        <v>53.8</v>
      </c>
      <c r="J480" s="13" t="str">
        <f t="shared" si="122"/>
        <v>36.2</v>
      </c>
      <c r="M480" s="10">
        <f t="shared" si="119"/>
        <v>61</v>
      </c>
      <c r="N480" s="10">
        <f t="shared" si="123"/>
        <v>-8.2720364295762803</v>
      </c>
      <c r="O480" s="10">
        <f t="shared" si="124"/>
        <v>36.249047370423725</v>
      </c>
      <c r="P480" s="10">
        <f t="shared" si="120"/>
        <v>53.750952629576275</v>
      </c>
      <c r="R480" s="12"/>
      <c r="S480" s="10"/>
      <c r="AG480" s="10"/>
      <c r="AH480" s="10"/>
      <c r="AI480" s="10"/>
      <c r="AJ480" s="10"/>
      <c r="AK480" s="10">
        <f t="shared" si="125"/>
        <v>53.750952629576275</v>
      </c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</row>
    <row r="481" spans="3:81" hidden="1" x14ac:dyDescent="0.25">
      <c r="C481" s="2">
        <f t="shared" si="118"/>
        <v>45719</v>
      </c>
      <c r="D481" s="24"/>
      <c r="H481" s="13" t="str">
        <f t="shared" si="121"/>
        <v>53.4</v>
      </c>
      <c r="J481" s="13" t="str">
        <f t="shared" si="122"/>
        <v>36.6</v>
      </c>
      <c r="M481" s="10">
        <f t="shared" si="119"/>
        <v>62</v>
      </c>
      <c r="N481" s="10">
        <f t="shared" si="123"/>
        <v>-7.8941443155900552</v>
      </c>
      <c r="O481" s="10">
        <f t="shared" si="124"/>
        <v>36.626939484409938</v>
      </c>
      <c r="P481" s="10">
        <f t="shared" si="120"/>
        <v>53.373060515590062</v>
      </c>
      <c r="R481" s="12"/>
      <c r="S481" s="10"/>
      <c r="AG481" s="10"/>
      <c r="AH481" s="10"/>
      <c r="AI481" s="10"/>
      <c r="AJ481" s="10"/>
      <c r="AK481" s="10">
        <f t="shared" si="125"/>
        <v>53.373060515590062</v>
      </c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</row>
    <row r="482" spans="3:81" hidden="1" x14ac:dyDescent="0.25">
      <c r="C482" s="2">
        <f t="shared" ref="C482:C499" si="126">C481+1</f>
        <v>45720</v>
      </c>
      <c r="D482" s="24"/>
      <c r="H482" s="13" t="str">
        <f t="shared" si="121"/>
        <v>53.0</v>
      </c>
      <c r="J482" s="13" t="str">
        <f t="shared" si="122"/>
        <v>37.0</v>
      </c>
      <c r="M482" s="10">
        <f t="shared" ref="M482:M499" si="127">M481+1</f>
        <v>63</v>
      </c>
      <c r="N482" s="10">
        <f t="shared" si="123"/>
        <v>-7.5139257610403103</v>
      </c>
      <c r="O482" s="10">
        <f t="shared" si="124"/>
        <v>37.007158038959702</v>
      </c>
      <c r="P482" s="10">
        <f t="shared" si="120"/>
        <v>52.992841961040298</v>
      </c>
      <c r="R482" s="12"/>
      <c r="S482" s="10"/>
      <c r="AG482" s="10"/>
      <c r="AH482" s="10"/>
      <c r="AI482" s="10"/>
      <c r="AJ482" s="10"/>
      <c r="AK482" s="10">
        <f t="shared" si="125"/>
        <v>52.992841961040298</v>
      </c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</row>
    <row r="483" spans="3:81" hidden="1" x14ac:dyDescent="0.25">
      <c r="C483" s="2">
        <f t="shared" si="126"/>
        <v>45721</v>
      </c>
      <c r="D483" s="24"/>
      <c r="H483" s="13" t="str">
        <f t="shared" si="121"/>
        <v>52.6</v>
      </c>
      <c r="J483" s="13" t="str">
        <f t="shared" si="122"/>
        <v>37.4</v>
      </c>
      <c r="M483" s="10">
        <f t="shared" si="127"/>
        <v>64</v>
      </c>
      <c r="N483" s="10">
        <f t="shared" si="123"/>
        <v>-7.1314928180803099</v>
      </c>
      <c r="O483" s="10">
        <f t="shared" si="124"/>
        <v>37.389590981919696</v>
      </c>
      <c r="P483" s="10">
        <f t="shared" si="120"/>
        <v>52.610409018080304</v>
      </c>
      <c r="R483" s="12"/>
      <c r="S483" s="10"/>
      <c r="AG483" s="10"/>
      <c r="AH483" s="10"/>
      <c r="AI483" s="10"/>
      <c r="AJ483" s="10"/>
      <c r="AK483" s="10">
        <f t="shared" si="125"/>
        <v>52.610409018080304</v>
      </c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</row>
    <row r="484" spans="3:81" hidden="1" x14ac:dyDescent="0.25">
      <c r="C484" s="2">
        <f t="shared" si="126"/>
        <v>45722</v>
      </c>
      <c r="D484" s="24"/>
      <c r="H484" s="13" t="str">
        <f t="shared" ref="H484:H499" si="128">FIXED(P484,DecimalPlaces)</f>
        <v>52.2</v>
      </c>
      <c r="J484" s="13" t="str">
        <f t="shared" ref="J484:J499" si="129">FIXED(90-H484,DecimalPlaces)</f>
        <v>37.8</v>
      </c>
      <c r="M484" s="10">
        <f t="shared" si="127"/>
        <v>65</v>
      </c>
      <c r="N484" s="10">
        <f t="shared" ref="N484:N499" si="130">EarthsTilt*SIN(RADIANS(MOD((360/DaysInYear)*(284+M484),360)))</f>
        <v>-6.746958191453615</v>
      </c>
      <c r="O484" s="10">
        <f t="shared" ref="O484:O499" si="131">DEGREES(ASIN(SIN(RADIANS(Latitude))*SIN(RADIANS(N484))+COS(RADIANS(Latitude))*COS(RADIANS(N484))*COS(RADIANS(SolarHourAngle))))</f>
        <v>37.774125608546392</v>
      </c>
      <c r="P484" s="10">
        <f t="shared" si="120"/>
        <v>52.225874391453608</v>
      </c>
      <c r="R484" s="12"/>
      <c r="S484" s="10"/>
      <c r="AG484" s="10"/>
      <c r="AH484" s="10"/>
      <c r="AI484" s="10"/>
      <c r="AJ484" s="10"/>
      <c r="AK484" s="10">
        <f t="shared" ref="AK484:AK499" si="132">IF(AND($C484&gt;=$C$25,$C484&lt;=$E$25),$P484,0)</f>
        <v>52.225874391453608</v>
      </c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</row>
    <row r="485" spans="3:81" hidden="1" x14ac:dyDescent="0.25">
      <c r="C485" s="2">
        <f t="shared" si="126"/>
        <v>45723</v>
      </c>
      <c r="D485" s="24"/>
      <c r="H485" s="13" t="str">
        <f t="shared" si="128"/>
        <v>51.8</v>
      </c>
      <c r="J485" s="13" t="str">
        <f t="shared" si="129"/>
        <v>38.2</v>
      </c>
      <c r="M485" s="10">
        <f t="shared" si="127"/>
        <v>66</v>
      </c>
      <c r="N485" s="10">
        <f t="shared" si="130"/>
        <v>-6.3604352052797619</v>
      </c>
      <c r="O485" s="10">
        <f t="shared" si="131"/>
        <v>38.160648594720236</v>
      </c>
      <c r="P485" s="10">
        <f t="shared" ref="P485:P499" si="133">90-O485</f>
        <v>51.839351405279764</v>
      </c>
      <c r="R485" s="12"/>
      <c r="S485" s="10"/>
      <c r="AG485" s="10"/>
      <c r="AH485" s="10"/>
      <c r="AI485" s="10"/>
      <c r="AJ485" s="10"/>
      <c r="AK485" s="10">
        <f t="shared" si="132"/>
        <v>51.839351405279764</v>
      </c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</row>
    <row r="486" spans="3:81" hidden="1" x14ac:dyDescent="0.25">
      <c r="C486" s="2">
        <f t="shared" si="126"/>
        <v>45724</v>
      </c>
      <c r="D486" s="24"/>
      <c r="H486" s="13" t="str">
        <f t="shared" si="128"/>
        <v>51.5</v>
      </c>
      <c r="J486" s="13" t="str">
        <f t="shared" si="129"/>
        <v>38.5</v>
      </c>
      <c r="M486" s="10">
        <f t="shared" si="127"/>
        <v>67</v>
      </c>
      <c r="N486" s="10">
        <f t="shared" si="130"/>
        <v>-5.9720377696568185</v>
      </c>
      <c r="O486" s="10">
        <f t="shared" si="131"/>
        <v>38.549046030343177</v>
      </c>
      <c r="P486" s="10">
        <f t="shared" si="133"/>
        <v>51.450953969656823</v>
      </c>
      <c r="R486" s="12"/>
      <c r="S486" s="10"/>
      <c r="AG486" s="10"/>
      <c r="AH486" s="10"/>
      <c r="AI486" s="10"/>
      <c r="AJ486" s="10"/>
      <c r="AK486" s="10">
        <f t="shared" si="132"/>
        <v>51.450953969656823</v>
      </c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</row>
    <row r="487" spans="3:81" hidden="1" x14ac:dyDescent="0.25">
      <c r="C487" s="2">
        <f t="shared" si="126"/>
        <v>45725</v>
      </c>
      <c r="D487" s="24"/>
      <c r="H487" s="13" t="str">
        <f t="shared" si="128"/>
        <v>51.1</v>
      </c>
      <c r="J487" s="13" t="str">
        <f t="shared" si="129"/>
        <v>38.9</v>
      </c>
      <c r="M487" s="10">
        <f t="shared" si="127"/>
        <v>68</v>
      </c>
      <c r="N487" s="10">
        <f t="shared" si="130"/>
        <v>-5.5818803470918246</v>
      </c>
      <c r="O487" s="10">
        <f t="shared" si="131"/>
        <v>38.939203452908181</v>
      </c>
      <c r="P487" s="10">
        <f t="shared" si="133"/>
        <v>51.060796547091819</v>
      </c>
      <c r="R487" s="12"/>
      <c r="S487" s="10"/>
      <c r="AG487" s="10"/>
      <c r="AH487" s="10"/>
      <c r="AI487" s="10"/>
      <c r="AJ487" s="10"/>
      <c r="AK487" s="10">
        <f t="shared" si="132"/>
        <v>51.060796547091819</v>
      </c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</row>
    <row r="488" spans="3:81" hidden="1" x14ac:dyDescent="0.25">
      <c r="C488" s="2">
        <f t="shared" si="126"/>
        <v>45726</v>
      </c>
      <c r="D488" s="24"/>
      <c r="H488" s="13" t="str">
        <f t="shared" si="128"/>
        <v>50.7</v>
      </c>
      <c r="J488" s="13" t="str">
        <f t="shared" si="129"/>
        <v>39.3</v>
      </c>
      <c r="M488" s="10">
        <f t="shared" si="127"/>
        <v>69</v>
      </c>
      <c r="N488" s="10">
        <f t="shared" si="130"/>
        <v>-5.1900779187680524</v>
      </c>
      <c r="O488" s="10">
        <f t="shared" si="131"/>
        <v>39.331005881231953</v>
      </c>
      <c r="P488" s="10">
        <f t="shared" si="133"/>
        <v>50.668994118768047</v>
      </c>
      <c r="R488" s="12"/>
      <c r="S488" s="10"/>
      <c r="AG488" s="10"/>
      <c r="AH488" s="10"/>
      <c r="AI488" s="10"/>
      <c r="AJ488" s="10"/>
      <c r="AK488" s="10">
        <f t="shared" si="132"/>
        <v>50.668994118768047</v>
      </c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</row>
    <row r="489" spans="3:81" hidden="1" x14ac:dyDescent="0.25">
      <c r="C489" s="2">
        <f t="shared" si="126"/>
        <v>45727</v>
      </c>
      <c r="D489" s="24"/>
      <c r="H489" s="13" t="str">
        <f t="shared" si="128"/>
        <v>50.3</v>
      </c>
      <c r="J489" s="13" t="str">
        <f t="shared" si="129"/>
        <v>39.7</v>
      </c>
      <c r="M489" s="10">
        <f t="shared" si="127"/>
        <v>70</v>
      </c>
      <c r="N489" s="10">
        <f t="shared" si="130"/>
        <v>-4.7967459506594015</v>
      </c>
      <c r="O489" s="10">
        <f t="shared" si="131"/>
        <v>39.7243378493406</v>
      </c>
      <c r="P489" s="10">
        <f t="shared" si="133"/>
        <v>50.2756621506594</v>
      </c>
      <c r="R489" s="12"/>
      <c r="S489" s="10"/>
      <c r="AG489" s="10"/>
      <c r="AH489" s="10"/>
      <c r="AI489" s="10"/>
      <c r="AJ489" s="10"/>
      <c r="AK489" s="10">
        <f t="shared" si="132"/>
        <v>50.2756621506594</v>
      </c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</row>
    <row r="490" spans="3:81" hidden="1" x14ac:dyDescent="0.25">
      <c r="C490" s="2">
        <f t="shared" si="126"/>
        <v>45728</v>
      </c>
      <c r="D490" s="24"/>
      <c r="H490" s="13" t="str">
        <f t="shared" si="128"/>
        <v>49.9</v>
      </c>
      <c r="J490" s="13" t="str">
        <f t="shared" si="129"/>
        <v>40.1</v>
      </c>
      <c r="M490" s="10">
        <f t="shared" si="127"/>
        <v>71</v>
      </c>
      <c r="N490" s="10">
        <f t="shared" si="130"/>
        <v>-4.4020003595023258</v>
      </c>
      <c r="O490" s="10">
        <f t="shared" si="131"/>
        <v>40.119083440497675</v>
      </c>
      <c r="P490" s="10">
        <f t="shared" si="133"/>
        <v>49.880916559502325</v>
      </c>
      <c r="R490" s="12"/>
      <c r="S490" s="10"/>
      <c r="AG490" s="10"/>
      <c r="AH490" s="10"/>
      <c r="AI490" s="10"/>
      <c r="AJ490" s="10"/>
      <c r="AK490" s="10">
        <f t="shared" si="132"/>
        <v>49.880916559502325</v>
      </c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</row>
    <row r="491" spans="3:81" hidden="1" x14ac:dyDescent="0.25">
      <c r="C491" s="2">
        <f t="shared" si="126"/>
        <v>45729</v>
      </c>
      <c r="D491" s="24"/>
      <c r="H491" s="13" t="str">
        <f t="shared" si="128"/>
        <v>49.5</v>
      </c>
      <c r="J491" s="13" t="str">
        <f t="shared" si="129"/>
        <v>40.5</v>
      </c>
      <c r="M491" s="10">
        <f t="shared" si="127"/>
        <v>72</v>
      </c>
      <c r="N491" s="10">
        <f t="shared" si="130"/>
        <v>-4.0059574786343184</v>
      </c>
      <c r="O491" s="10">
        <f t="shared" si="131"/>
        <v>40.515126321365685</v>
      </c>
      <c r="P491" s="10">
        <f t="shared" si="133"/>
        <v>49.484873678634315</v>
      </c>
      <c r="R491" s="12"/>
      <c r="S491" s="10"/>
      <c r="AG491" s="10"/>
      <c r="AH491" s="10"/>
      <c r="AI491" s="10"/>
      <c r="AJ491" s="10"/>
      <c r="AK491" s="10">
        <f t="shared" si="132"/>
        <v>49.484873678634315</v>
      </c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</row>
    <row r="492" spans="3:81" hidden="1" x14ac:dyDescent="0.25">
      <c r="C492" s="2">
        <f t="shared" si="126"/>
        <v>45730</v>
      </c>
      <c r="D492" s="24"/>
      <c r="H492" s="13" t="str">
        <f t="shared" si="128"/>
        <v>49.1</v>
      </c>
      <c r="J492" s="13" t="str">
        <f t="shared" si="129"/>
        <v>40.9</v>
      </c>
      <c r="M492" s="10">
        <f t="shared" si="127"/>
        <v>73</v>
      </c>
      <c r="N492" s="10">
        <f t="shared" si="130"/>
        <v>-3.6087340237102499</v>
      </c>
      <c r="O492" s="10">
        <f t="shared" si="131"/>
        <v>40.912349776289759</v>
      </c>
      <c r="P492" s="10">
        <f t="shared" si="133"/>
        <v>49.087650223710241</v>
      </c>
      <c r="R492" s="12"/>
      <c r="S492" s="10"/>
      <c r="AG492" s="10"/>
      <c r="AH492" s="10"/>
      <c r="AI492" s="10"/>
      <c r="AJ492" s="10"/>
      <c r="AK492" s="10">
        <f t="shared" si="132"/>
        <v>49.087650223710241</v>
      </c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</row>
    <row r="493" spans="3:81" hidden="1" x14ac:dyDescent="0.25">
      <c r="C493" s="2">
        <f t="shared" si="126"/>
        <v>45731</v>
      </c>
      <c r="D493" s="24"/>
      <c r="H493" s="13" t="str">
        <f t="shared" si="128"/>
        <v>48.7</v>
      </c>
      <c r="J493" s="13" t="str">
        <f t="shared" si="129"/>
        <v>41.3</v>
      </c>
      <c r="M493" s="10">
        <f t="shared" si="127"/>
        <v>74</v>
      </c>
      <c r="N493" s="10">
        <f t="shared" si="130"/>
        <v>-3.210447058305498</v>
      </c>
      <c r="O493" s="10">
        <f t="shared" si="131"/>
        <v>41.310636741694502</v>
      </c>
      <c r="P493" s="10">
        <f t="shared" si="133"/>
        <v>48.689363258305498</v>
      </c>
      <c r="R493" s="12"/>
      <c r="S493" s="10"/>
      <c r="AG493" s="10"/>
      <c r="AH493" s="10"/>
      <c r="AI493" s="10"/>
      <c r="AJ493" s="10"/>
      <c r="AK493" s="10">
        <f t="shared" si="132"/>
        <v>48.689363258305498</v>
      </c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</row>
    <row r="494" spans="3:81" hidden="1" x14ac:dyDescent="0.25">
      <c r="C494" s="2">
        <f t="shared" si="126"/>
        <v>45732</v>
      </c>
      <c r="D494" s="24"/>
      <c r="H494" s="13" t="str">
        <f t="shared" si="128"/>
        <v>48.3</v>
      </c>
      <c r="J494" s="13" t="str">
        <f t="shared" si="129"/>
        <v>41.7</v>
      </c>
      <c r="M494" s="10">
        <f t="shared" si="127"/>
        <v>75</v>
      </c>
      <c r="N494" s="10">
        <f t="shared" si="130"/>
        <v>-2.811213959416885</v>
      </c>
      <c r="O494" s="10">
        <f t="shared" si="131"/>
        <v>41.709869840583117</v>
      </c>
      <c r="P494" s="10">
        <f t="shared" si="133"/>
        <v>48.290130159416883</v>
      </c>
      <c r="R494" s="12"/>
      <c r="S494" s="10"/>
      <c r="AG494" s="10"/>
      <c r="AH494" s="10"/>
      <c r="AI494" s="10"/>
      <c r="AJ494" s="10"/>
      <c r="AK494" s="10">
        <f t="shared" si="132"/>
        <v>48.290130159416883</v>
      </c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</row>
    <row r="495" spans="3:81" hidden="1" x14ac:dyDescent="0.25">
      <c r="C495" s="2">
        <f t="shared" si="126"/>
        <v>45733</v>
      </c>
      <c r="D495" s="24"/>
      <c r="H495" s="13" t="str">
        <f t="shared" si="128"/>
        <v>47.9</v>
      </c>
      <c r="J495" s="13" t="str">
        <f t="shared" si="129"/>
        <v>42.1</v>
      </c>
      <c r="M495" s="10">
        <f t="shared" si="127"/>
        <v>76</v>
      </c>
      <c r="N495" s="10">
        <f t="shared" si="130"/>
        <v>-2.4111523828711108</v>
      </c>
      <c r="O495" s="10">
        <f t="shared" si="131"/>
        <v>42.109931417128898</v>
      </c>
      <c r="P495" s="10">
        <f t="shared" si="133"/>
        <v>47.890068582871102</v>
      </c>
      <c r="R495" s="12"/>
      <c r="S495" s="10"/>
      <c r="AG495" s="10"/>
      <c r="AH495" s="10"/>
      <c r="AI495" s="10"/>
      <c r="AJ495" s="10"/>
      <c r="AK495" s="10">
        <f t="shared" si="132"/>
        <v>47.890068582871102</v>
      </c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</row>
    <row r="496" spans="3:81" hidden="1" x14ac:dyDescent="0.25">
      <c r="C496" s="2">
        <f t="shared" si="126"/>
        <v>45734</v>
      </c>
      <c r="D496" s="24"/>
      <c r="H496" s="13" t="str">
        <f t="shared" si="128"/>
        <v>47.5</v>
      </c>
      <c r="J496" s="13" t="str">
        <f t="shared" si="129"/>
        <v>42.5</v>
      </c>
      <c r="M496" s="10">
        <f t="shared" si="127"/>
        <v>77</v>
      </c>
      <c r="N496" s="10">
        <f t="shared" si="130"/>
        <v>-2.0103802286510448</v>
      </c>
      <c r="O496" s="10">
        <f t="shared" si="131"/>
        <v>42.510703571348955</v>
      </c>
      <c r="P496" s="10">
        <f t="shared" si="133"/>
        <v>47.489296428651045</v>
      </c>
      <c r="R496" s="12"/>
      <c r="S496" s="10"/>
      <c r="AG496" s="10"/>
      <c r="AH496" s="10"/>
      <c r="AI496" s="10"/>
      <c r="AJ496" s="10"/>
      <c r="AK496" s="10">
        <f t="shared" si="132"/>
        <v>47.489296428651045</v>
      </c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</row>
    <row r="497" spans="1:81" hidden="1" x14ac:dyDescent="0.25">
      <c r="C497" s="2">
        <f t="shared" si="126"/>
        <v>45735</v>
      </c>
      <c r="D497" s="24"/>
      <c r="H497" s="13" t="str">
        <f t="shared" si="128"/>
        <v>47.1</v>
      </c>
      <c r="J497" s="13" t="str">
        <f t="shared" si="129"/>
        <v>42.9</v>
      </c>
      <c r="M497" s="10">
        <f t="shared" si="127"/>
        <v>78</v>
      </c>
      <c r="N497" s="10">
        <f t="shared" si="130"/>
        <v>-1.6090156061500374</v>
      </c>
      <c r="O497" s="10">
        <f t="shared" si="131"/>
        <v>42.912068193849969</v>
      </c>
      <c r="P497" s="10">
        <f t="shared" si="133"/>
        <v>47.087931806150031</v>
      </c>
      <c r="R497" s="12"/>
      <c r="S497" s="10"/>
      <c r="AG497" s="10"/>
      <c r="AH497" s="10"/>
      <c r="AI497" s="10"/>
      <c r="AJ497" s="10"/>
      <c r="AK497" s="10">
        <f t="shared" si="132"/>
        <v>47.087931806150031</v>
      </c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</row>
    <row r="498" spans="1:81" hidden="1" x14ac:dyDescent="0.25">
      <c r="C498" s="2">
        <f t="shared" si="126"/>
        <v>45736</v>
      </c>
      <c r="D498" s="24"/>
      <c r="H498" s="13" t="str">
        <f t="shared" si="128"/>
        <v>46.7</v>
      </c>
      <c r="J498" s="13" t="str">
        <f t="shared" si="129"/>
        <v>43.3</v>
      </c>
      <c r="M498" s="10">
        <f t="shared" si="127"/>
        <v>79</v>
      </c>
      <c r="N498" s="10">
        <f t="shared" si="130"/>
        <v>-1.2071767993646443</v>
      </c>
      <c r="O498" s="10">
        <f t="shared" si="131"/>
        <v>43.313907000635361</v>
      </c>
      <c r="P498" s="10">
        <f t="shared" si="133"/>
        <v>46.686092999364639</v>
      </c>
      <c r="R498" s="12"/>
      <c r="S498" s="10"/>
      <c r="AG498" s="10"/>
      <c r="AH498" s="10"/>
      <c r="AI498" s="10"/>
      <c r="AJ498" s="10"/>
      <c r="AK498" s="10">
        <f t="shared" si="132"/>
        <v>46.686092999364639</v>
      </c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</row>
    <row r="499" spans="1:81" hidden="1" x14ac:dyDescent="0.25">
      <c r="C499" s="2">
        <f t="shared" si="126"/>
        <v>45737</v>
      </c>
      <c r="D499" s="24"/>
      <c r="H499" s="13" t="str">
        <f t="shared" si="128"/>
        <v>46.3</v>
      </c>
      <c r="J499" s="13" t="str">
        <f t="shared" si="129"/>
        <v>43.7</v>
      </c>
      <c r="M499" s="10">
        <f t="shared" si="127"/>
        <v>80</v>
      </c>
      <c r="N499" s="10">
        <f t="shared" si="130"/>
        <v>-0.80498223203555996</v>
      </c>
      <c r="O499" s="10">
        <f t="shared" si="131"/>
        <v>43.716101567964451</v>
      </c>
      <c r="P499" s="10">
        <f t="shared" si="133"/>
        <v>46.283898432035549</v>
      </c>
      <c r="R499" s="12"/>
      <c r="S499" s="10"/>
      <c r="AG499" s="10"/>
      <c r="AH499" s="10"/>
      <c r="AI499" s="10"/>
      <c r="AJ499" s="10"/>
      <c r="AK499" s="10">
        <f t="shared" si="132"/>
        <v>0</v>
      </c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</row>
    <row r="500" spans="1:81" hidden="1" x14ac:dyDescent="0.25">
      <c r="C500" s="2"/>
      <c r="D500" s="24"/>
      <c r="M500" s="10"/>
      <c r="N500" s="10"/>
      <c r="O500" s="10"/>
      <c r="P500" s="10"/>
      <c r="R500" s="12"/>
      <c r="S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</row>
    <row r="501" spans="1:81" hidden="1" x14ac:dyDescent="0.25">
      <c r="C501" s="2"/>
      <c r="D501" s="24"/>
      <c r="M501" s="10"/>
      <c r="N501" s="10"/>
      <c r="O501" s="10"/>
      <c r="P501" s="10"/>
      <c r="R501" s="12"/>
      <c r="S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</row>
    <row r="502" spans="1:81" hidden="1" x14ac:dyDescent="0.25">
      <c r="M502" s="10"/>
      <c r="N502" s="10"/>
      <c r="O502" s="10"/>
      <c r="P502" s="10"/>
      <c r="R502" s="12"/>
      <c r="S502" s="10">
        <f t="shared" ref="S502:AD502" si="134">SUM(S54:S419)</f>
        <v>2060.5124934601813</v>
      </c>
      <c r="T502" s="10">
        <f t="shared" si="134"/>
        <v>1708.8719861407185</v>
      </c>
      <c r="U502" s="10">
        <f t="shared" si="134"/>
        <v>1483.7140947453331</v>
      </c>
      <c r="V502" s="10">
        <f t="shared" si="134"/>
        <v>1080.2858960161702</v>
      </c>
      <c r="W502" s="10">
        <f t="shared" si="134"/>
        <v>827.91596785984405</v>
      </c>
      <c r="X502" s="10">
        <f t="shared" si="134"/>
        <v>672.29568321589363</v>
      </c>
      <c r="Y502" s="10">
        <f t="shared" si="134"/>
        <v>754.04827531451099</v>
      </c>
      <c r="Z502" s="10">
        <f t="shared" si="134"/>
        <v>993.58415297014665</v>
      </c>
      <c r="AA502" s="10">
        <f t="shared" si="134"/>
        <v>1298.7718298842431</v>
      </c>
      <c r="AB502" s="10">
        <f t="shared" si="134"/>
        <v>1708.794787839119</v>
      </c>
      <c r="AC502" s="10">
        <f t="shared" si="134"/>
        <v>1931.4311246848665</v>
      </c>
      <c r="AD502" s="10">
        <f t="shared" si="134"/>
        <v>2125.0570370689725</v>
      </c>
      <c r="AE502" s="10">
        <f>SUM(S502:AD502)</f>
        <v>16645.2833292</v>
      </c>
      <c r="AG502" s="10">
        <f>SUM(AG43:AG499)</f>
        <v>5412.0759210091228</v>
      </c>
      <c r="AH502" s="10">
        <f>SUM(AH43:AH499)</f>
        <v>2866.2136023664038</v>
      </c>
      <c r="AI502" s="10">
        <f>SUM(AI43:AI499)</f>
        <v>2862.1811787126821</v>
      </c>
      <c r="AJ502" s="10">
        <f>SUM(AJ43:AJ499)</f>
        <v>5435.5989042615856</v>
      </c>
      <c r="AK502" s="10">
        <f>SUM(AK43:AK499)</f>
        <v>5481.2896438593216</v>
      </c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</row>
    <row r="503" spans="1:81" hidden="1" x14ac:dyDescent="0.25">
      <c r="M503" s="10"/>
      <c r="N503" s="10"/>
      <c r="O503" s="10"/>
      <c r="P503" s="10"/>
      <c r="R503" s="12"/>
      <c r="S503" s="10">
        <f t="shared" ref="S503:AD503" si="135">COUNTIF(S54:S419,"&gt;0")</f>
        <v>31</v>
      </c>
      <c r="T503" s="10">
        <f t="shared" si="135"/>
        <v>29</v>
      </c>
      <c r="U503" s="10">
        <f t="shared" si="135"/>
        <v>31</v>
      </c>
      <c r="V503" s="10">
        <f t="shared" si="135"/>
        <v>30</v>
      </c>
      <c r="W503" s="10">
        <f t="shared" si="135"/>
        <v>31</v>
      </c>
      <c r="X503" s="10">
        <f t="shared" si="135"/>
        <v>30</v>
      </c>
      <c r="Y503" s="10">
        <f t="shared" si="135"/>
        <v>31</v>
      </c>
      <c r="Z503" s="10">
        <f t="shared" si="135"/>
        <v>31</v>
      </c>
      <c r="AA503" s="10">
        <f t="shared" si="135"/>
        <v>30</v>
      </c>
      <c r="AB503" s="10">
        <f t="shared" si="135"/>
        <v>31</v>
      </c>
      <c r="AC503" s="10">
        <f t="shared" si="135"/>
        <v>30</v>
      </c>
      <c r="AD503" s="10">
        <f t="shared" si="135"/>
        <v>31</v>
      </c>
      <c r="AE503" s="10">
        <f>SUM(S503:AD503)</f>
        <v>366</v>
      </c>
      <c r="AG503" s="10">
        <f>COUNTIF(AG43:AG499,"&gt;0")</f>
        <v>89</v>
      </c>
      <c r="AH503" s="10">
        <f>COUNTIF(AH43:AH499,"&gt;0")</f>
        <v>92</v>
      </c>
      <c r="AI503" s="10">
        <f>COUNTIF(AI43:AI499,"&gt;0")</f>
        <v>94</v>
      </c>
      <c r="AJ503" s="10">
        <f>COUNTIF(AJ43:AJ499,"&gt;0")</f>
        <v>90</v>
      </c>
      <c r="AK503" s="10">
        <f>COUNTIF(AK43:AK499,"&gt;0")</f>
        <v>90</v>
      </c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</row>
    <row r="504" spans="1:81" x14ac:dyDescent="0.25">
      <c r="M504" s="10"/>
      <c r="N504" s="10"/>
      <c r="O504" s="10"/>
      <c r="P504" s="10"/>
      <c r="R504" s="12"/>
      <c r="S504" s="10">
        <f>S502/S503</f>
        <v>66.468144950328423</v>
      </c>
      <c r="T504" s="10">
        <f t="shared" ref="T504:AE504" si="136">T502/T503</f>
        <v>58.926620211748912</v>
      </c>
      <c r="U504" s="10">
        <f t="shared" si="136"/>
        <v>47.861744991784938</v>
      </c>
      <c r="V504" s="10">
        <f t="shared" si="136"/>
        <v>36.009529867205671</v>
      </c>
      <c r="W504" s="10">
        <f t="shared" si="136"/>
        <v>26.706966705156258</v>
      </c>
      <c r="X504" s="10">
        <f t="shared" si="136"/>
        <v>22.409856107196454</v>
      </c>
      <c r="Y504" s="10">
        <f t="shared" si="136"/>
        <v>24.324137913371324</v>
      </c>
      <c r="Z504" s="10">
        <f t="shared" si="136"/>
        <v>32.051101708714405</v>
      </c>
      <c r="AA504" s="10">
        <f t="shared" si="136"/>
        <v>43.292394329474767</v>
      </c>
      <c r="AB504" s="10">
        <f t="shared" si="136"/>
        <v>55.12241251093932</v>
      </c>
      <c r="AC504" s="10">
        <f t="shared" si="136"/>
        <v>64.381037489495554</v>
      </c>
      <c r="AD504" s="10">
        <f t="shared" si="136"/>
        <v>68.550227002224915</v>
      </c>
      <c r="AE504" s="10">
        <f t="shared" si="136"/>
        <v>45.4789162</v>
      </c>
      <c r="AG504" s="10">
        <f t="shared" ref="AG504" si="137">AG502/AG503</f>
        <v>60.809841809091267</v>
      </c>
      <c r="AH504" s="10">
        <f t="shared" ref="AH504:AJ504" si="138">AH502/AH503</f>
        <v>31.154495677895692</v>
      </c>
      <c r="AI504" s="10">
        <f t="shared" si="138"/>
        <v>30.448735943751938</v>
      </c>
      <c r="AJ504" s="10">
        <f t="shared" si="138"/>
        <v>60.395543380684288</v>
      </c>
      <c r="AK504" s="10">
        <f>AK502/AK503</f>
        <v>60.903218265103575</v>
      </c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</row>
    <row r="505" spans="1:81" x14ac:dyDescent="0.25">
      <c r="A505" s="3" t="s">
        <v>42</v>
      </c>
      <c r="M505" s="10"/>
      <c r="N505" s="10"/>
      <c r="O505" s="10"/>
      <c r="P505" s="10"/>
      <c r="R505" s="12"/>
      <c r="S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</row>
    <row r="506" spans="1:81" x14ac:dyDescent="0.25">
      <c r="A506" s="15" t="s">
        <v>43</v>
      </c>
      <c r="M506" s="10"/>
      <c r="N506" s="10"/>
      <c r="O506" s="10"/>
      <c r="P506" s="10"/>
      <c r="R506" s="12"/>
      <c r="S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</row>
    <row r="507" spans="1:81" x14ac:dyDescent="0.25">
      <c r="A507" s="15" t="s">
        <v>41</v>
      </c>
      <c r="M507" s="10"/>
      <c r="N507" s="10"/>
      <c r="O507" s="10"/>
      <c r="P507" s="10"/>
      <c r="R507" s="12"/>
      <c r="S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</row>
    <row r="508" spans="1:81" x14ac:dyDescent="0.25">
      <c r="M508" s="10"/>
      <c r="N508" s="10"/>
      <c r="O508" s="10"/>
      <c r="P508" s="10"/>
      <c r="R508" s="12"/>
      <c r="S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</row>
  </sheetData>
  <sheetProtection sheet="1" formatCells="0" formatColumns="0" formatRows="0" insertColumns="0" insertRows="0" insertHyperlinks="0" deleteColumns="0" deleteRows="0" sort="0" autoFilter="0" pivotTables="0"/>
  <phoneticPr fontId="4" type="noConversion"/>
  <dataValidations count="5">
    <dataValidation type="whole" showInputMessage="1" showErrorMessage="1" errorTitle="incorrect value" error="valid values are integers between 2000 and 3000 inclusive" sqref="C7" xr:uid="{2AD30C44-7D35-4275-BFFD-2F8766BE6639}">
      <formula1>2000</formula1>
      <formula2>3000</formula2>
    </dataValidation>
    <dataValidation type="decimal" showInputMessage="1" showErrorMessage="1" errorTitle="invalid latitude" error="valid range is between -90 and 90 inclusive; decimal numbers allowed" sqref="C5" xr:uid="{F51082ED-508B-4AA9-B98B-C5D1E55D9F44}">
      <formula1>-90</formula1>
      <formula2>90</formula2>
    </dataValidation>
    <dataValidation type="decimal" allowBlank="1" showInputMessage="1" showErrorMessage="1" errorTitle="invalid hour" error="valid values are integers between 0 and 23.  (0 is midnight, 12 is noon, 23 is 11pm)" sqref="C9" xr:uid="{8DC5FDD2-6262-4CC4-9A1C-BD1D073F58A8}">
      <formula1>0</formula1>
      <formula2>23</formula2>
    </dataValidation>
    <dataValidation type="whole" allowBlank="1" showInputMessage="1" showErrorMessage="1" errorTitle="invalid minute" error="valid values are integers between 0 and 59. " sqref="C10" xr:uid="{FFD54F3A-AB50-4E1F-9CC7-098C928E8DB6}">
      <formula1>0</formula1>
      <formula2>59</formula2>
    </dataValidation>
    <dataValidation type="whole" allowBlank="1" showInputMessage="1" showErrorMessage="1" errorTitle="invalid number of decimal places" error="valid values are integers between 0 and 5 inclusive. " sqref="C12" xr:uid="{55B0D0D3-F7D3-4C6A-BD4F-6B40A97856B7}">
      <formula1>0</formula1>
      <formula2>5</formula2>
    </dataValidation>
  </dataValidations>
  <hyperlinks>
    <hyperlink ref="A507" r:id="rId1" xr:uid="{E3FAA051-9229-4D94-96D6-A0AFF151368E}"/>
    <hyperlink ref="A506" r:id="rId2" xr:uid="{802283B6-8092-46F6-B584-B86C301ABD73}"/>
  </hyperlinks>
  <pageMargins left="0.7" right="0.7" top="0.75" bottom="0.75" header="0.3" footer="0.3"/>
  <pageSetup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DaysInPreviousYear</vt:lpstr>
      <vt:lpstr>DaysInYear</vt:lpstr>
      <vt:lpstr>DecimalPlaces</vt:lpstr>
      <vt:lpstr>EarthsTilt</vt:lpstr>
      <vt:lpstr>Latitude</vt:lpstr>
      <vt:lpstr>ReportingYear</vt:lpstr>
      <vt:lpstr>SolarHourAngle</vt:lpstr>
      <vt:lpstr>TargetHour</vt:lpstr>
      <vt:lpstr>TargetMinute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Latour</dc:creator>
  <dc:description>https://github.com/roblatour/SolarPanelTiltAngleCalculator</dc:description>
  <cp:lastModifiedBy>Rob Latour</cp:lastModifiedBy>
  <cp:lastPrinted>2024-05-24T20:36:57Z</cp:lastPrinted>
  <dcterms:created xsi:type="dcterms:W3CDTF">2024-05-22T14:44:27Z</dcterms:created>
  <dcterms:modified xsi:type="dcterms:W3CDTF">2024-05-25T13:27:43Z</dcterms:modified>
</cp:coreProperties>
</file>