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hw\main\"/>
    </mc:Choice>
  </mc:AlternateContent>
  <xr:revisionPtr revIDLastSave="0" documentId="8_{5997B97D-F8D0-4FA2-A73A-3E9B67CC84E3}" xr6:coauthVersionLast="45" xr6:coauthVersionMax="45" xr10:uidLastSave="{00000000-0000-0000-0000-000000000000}"/>
  <bookViews>
    <workbookView xWindow="1212" yWindow="-36" windowWidth="26532" windowHeight="22416" tabRatio="500" activeTab="1" xr2:uid="{00000000-000D-0000-FFFF-FFFF00000000}"/>
  </bookViews>
  <sheets>
    <sheet name="cart" sheetId="1" r:id="rId1"/>
    <sheet name="main_b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" i="2"/>
  <c r="L32" i="1"/>
  <c r="M3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2" i="1"/>
  <c r="M2" i="1" s="1"/>
</calcChain>
</file>

<file path=xl/sharedStrings.xml><?xml version="1.0" encoding="utf-8"?>
<sst xmlns="http://schemas.openxmlformats.org/spreadsheetml/2006/main" count="589" uniqueCount="257">
  <si>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</si>
  <si>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</si>
  <si>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</si>
  <si>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</si>
  <si>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</si>
  <si>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</si>
  <si>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</si>
  <si>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</si>
  <si>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</si>
  <si>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USD</t>
  </si>
  <si>
    <t>609-1691-1-ND</t>
  </si>
  <si>
    <t>61083-101402LF</t>
  </si>
  <si>
    <t>CONN PLUG 100POS SMD GOLD</t>
  </si>
  <si>
    <t>609-1970-ND</t>
  </si>
  <si>
    <t>10018783-10102TLF</t>
  </si>
  <si>
    <t>CONN PCI EXP FEMALE 98POS 0.039</t>
  </si>
  <si>
    <t>1727-6029-1-ND</t>
  </si>
  <si>
    <t>74AUP1G74DC,125</t>
  </si>
  <si>
    <t>IC FF D-TYPE SNGL 1BIT 8VSSOP</t>
  </si>
  <si>
    <t>MAX6220ASA-5.0+-ND</t>
  </si>
  <si>
    <t>MAX6220ASA-5.0+</t>
  </si>
  <si>
    <t>IC VREF SERIES 0.1% 8SOIC</t>
  </si>
  <si>
    <t>296-28030-5-ND</t>
  </si>
  <si>
    <t>OPA209AID</t>
  </si>
  <si>
    <t>IC OPAMP GP 1 CIRCUIT 8SOIC</t>
  </si>
  <si>
    <t>399-9672-ND</t>
  </si>
  <si>
    <t>R60DF4330506AJ</t>
  </si>
  <si>
    <t>CAP FILM 3.3UF 5% 63VDC RADIAL</t>
  </si>
  <si>
    <t>AP7361C-25SP-13DICT-ND</t>
  </si>
  <si>
    <t>AP7361C-25SP-13</t>
  </si>
  <si>
    <t>IC REG LINEAR 2.5V 1A 8SO</t>
  </si>
  <si>
    <t>296-44598-5-ND</t>
  </si>
  <si>
    <t>DAC80004IPW</t>
  </si>
  <si>
    <t>IC DAC 16BIT V-OUT 14TSSOP</t>
  </si>
  <si>
    <t>MCP1755S-5002E/DB-ND</t>
  </si>
  <si>
    <t>MCP1755S-5002E/DB</t>
  </si>
  <si>
    <t>IC REG LINEAR 5V 300MA SOT223-3</t>
  </si>
  <si>
    <t>399-8012-1-ND</t>
  </si>
  <si>
    <t>C0805C106K4PACTU</t>
  </si>
  <si>
    <t>CAP CER 10UF 16V X5R 0805</t>
  </si>
  <si>
    <t>399-5514-1-ND</t>
  </si>
  <si>
    <t>C1210C476M4PACTU</t>
  </si>
  <si>
    <t>CAP CER 47UF 16V X5R 1210</t>
  </si>
  <si>
    <t>RMCF0603ZT0R00CT-ND</t>
  </si>
  <si>
    <t>RMCF0603ZT0R00</t>
  </si>
  <si>
    <t>RES 0 OHM JUMPER 1/10W 0603</t>
  </si>
  <si>
    <t>240-2430-1-ND</t>
  </si>
  <si>
    <t>HI2220R301R-10</t>
  </si>
  <si>
    <t>FERRITE BEAD 300 OHM 2220 1LN</t>
  </si>
  <si>
    <t>RNCP0603FTD40K2CT-ND</t>
  </si>
  <si>
    <t>RNCP0603FTD40K2</t>
  </si>
  <si>
    <t>RES 40.2K OHM 1% 1/8W 0603</t>
  </si>
  <si>
    <t>1276-1048-1-ND</t>
  </si>
  <si>
    <t>CL10C221JB8NNNC</t>
  </si>
  <si>
    <t>CAP CER 220PF 50V C0G/NP0 0603</t>
  </si>
  <si>
    <t>296-8518-1-ND</t>
  </si>
  <si>
    <t>SN74LVC541ADBR</t>
  </si>
  <si>
    <t>IC BUF NON-INVERT 3.6V 20SSOP</t>
  </si>
  <si>
    <t>478-5318-1-ND</t>
  </si>
  <si>
    <t>06036D106MAT2A</t>
  </si>
  <si>
    <t>CAP CER 10UF 6.3V X5R 0603</t>
  </si>
  <si>
    <t>565-4285-1-ND</t>
  </si>
  <si>
    <t>APXG160ARA331MH70G</t>
  </si>
  <si>
    <t>CAP ALUM POLY 330UF 20% 16V SMD</t>
  </si>
  <si>
    <t>DS90LV048ATMTC/NOPB-ND</t>
  </si>
  <si>
    <t>DS90LV048ATMTC/NOPB</t>
  </si>
  <si>
    <t>IC RECEIVER 0/4 16TSSOP</t>
  </si>
  <si>
    <t>FIN1047MTCXFSCT-ND</t>
  </si>
  <si>
    <t>FIN1047MTCX</t>
  </si>
  <si>
    <t>IC DRIVER 4/0 16TSSOP</t>
  </si>
  <si>
    <t>MCP1755S-3302E/DB-ND</t>
  </si>
  <si>
    <t>MCP1755S-3302E/DB</t>
  </si>
  <si>
    <t>IC REG LIN 3.3V 300MA SOT223-3</t>
  </si>
  <si>
    <t>RNCP0603FTD100RCT-ND</t>
  </si>
  <si>
    <t>RNCP0603FTD100R</t>
  </si>
  <si>
    <t>RES 100 OHM 1% 1/8W 0603</t>
  </si>
  <si>
    <t>RNCP0603FTD10R0CT-ND</t>
  </si>
  <si>
    <t>RNCP0603FTD10R0</t>
  </si>
  <si>
    <t>RES 10 OHM 1% 1/8W 0603</t>
  </si>
  <si>
    <t>RNCP0603FTD1K00CT-ND</t>
  </si>
  <si>
    <t>RNCP0603FTD1K00</t>
  </si>
  <si>
    <t>RES 1K OHM 1% 1/8W 0603</t>
  </si>
  <si>
    <t>RNCP0603FTD1K50CT-ND</t>
  </si>
  <si>
    <t>RNCP0603FTD1K50</t>
  </si>
  <si>
    <t>RES 1.5K OHM 1% 1/8W 0603</t>
  </si>
  <si>
    <t>RNCP0603FTD4K99CT-ND</t>
  </si>
  <si>
    <t>RNCP0603FTD4K99</t>
  </si>
  <si>
    <t>RES 4.99K OHM 1% 1/8W 0603</t>
  </si>
  <si>
    <t>WM5557-ND</t>
  </si>
  <si>
    <t>0734151471</t>
  </si>
  <si>
    <t>CONN MMCX JACK STR 50 OHM PCB</t>
  </si>
  <si>
    <t>732-6123-1-ND</t>
  </si>
  <si>
    <t>FERRITE BEAD 180 OHM 0805 1LN</t>
  </si>
  <si>
    <t>P4SMA12A-E3/61GICT-ND</t>
  </si>
  <si>
    <t>P4SMA12A-E3/61</t>
  </si>
  <si>
    <t>TVS DIODE 10.2V 16.7V DO214AC</t>
  </si>
  <si>
    <t>732-12017-1-ND</t>
  </si>
  <si>
    <t>150060VS55040</t>
  </si>
  <si>
    <t>LED GREEN DIFFUSED 0603 SMD</t>
  </si>
  <si>
    <t>SAM10854-ND</t>
  </si>
  <si>
    <t>TSW-108-07-F-D</t>
  </si>
  <si>
    <t>CONN HEADER VERT 16POS 2.54MM</t>
  </si>
  <si>
    <t>Manufacturer</t>
  </si>
  <si>
    <t>Digi-Key Part Number</t>
  </si>
  <si>
    <t>Reference Designator</t>
  </si>
  <si>
    <t>Packaging</t>
  </si>
  <si>
    <t>Part Status</t>
  </si>
  <si>
    <t>Extended Price</t>
  </si>
  <si>
    <t>Quantity Available</t>
  </si>
  <si>
    <t>Mfg Std Lead Time</t>
  </si>
  <si>
    <t>RoHS Status</t>
  </si>
  <si>
    <t>Lead Free Status</t>
  </si>
  <si>
    <t>REACH Status</t>
  </si>
  <si>
    <t>Amphenol ICC (FCI)</t>
  </si>
  <si>
    <t>JX1</t>
  </si>
  <si>
    <t>Cut Tape (CT)</t>
  </si>
  <si>
    <t>Active</t>
  </si>
  <si>
    <t>6 Weeks</t>
  </si>
  <si>
    <t>RoHS Compliant</t>
  </si>
  <si>
    <t>Lead free</t>
  </si>
  <si>
    <t>Not Available</t>
  </si>
  <si>
    <t>P2</t>
  </si>
  <si>
    <t>Tray</t>
  </si>
  <si>
    <t>10 Weeks</t>
  </si>
  <si>
    <t>Nexperia USA Inc.</t>
  </si>
  <si>
    <t>U10</t>
  </si>
  <si>
    <t>8 Weeks</t>
  </si>
  <si>
    <t>ROHS3 Compliant</t>
  </si>
  <si>
    <t>REACH Unaffected</t>
  </si>
  <si>
    <t>Maxim Integrated</t>
  </si>
  <si>
    <t>U1</t>
  </si>
  <si>
    <t>Tube</t>
  </si>
  <si>
    <t>Texas Instruments</t>
  </si>
  <si>
    <t>U2</t>
  </si>
  <si>
    <t>KEMET</t>
  </si>
  <si>
    <t>C4</t>
  </si>
  <si>
    <t>Bulk</t>
  </si>
  <si>
    <t>50 Weeks</t>
  </si>
  <si>
    <t>Diodes Incorporated</t>
  </si>
  <si>
    <t>U6</t>
  </si>
  <si>
    <t>23 Weeks</t>
  </si>
  <si>
    <t>U8</t>
  </si>
  <si>
    <t>Microchip Technology</t>
  </si>
  <si>
    <t>U7</t>
  </si>
  <si>
    <t>13 Weeks</t>
  </si>
  <si>
    <t>C1</t>
  </si>
  <si>
    <t>C3</t>
  </si>
  <si>
    <t>Stackpole Electronics Inc</t>
  </si>
  <si>
    <t>R5</t>
  </si>
  <si>
    <t>20 Weeks</t>
  </si>
  <si>
    <t>Laird-Signal Integrity Products</t>
  </si>
  <si>
    <t>FB3</t>
  </si>
  <si>
    <t>R3</t>
  </si>
  <si>
    <t>18 Weeks</t>
  </si>
  <si>
    <t>Samsung Electro-Mechanics</t>
  </si>
  <si>
    <t>C61</t>
  </si>
  <si>
    <t>HZ0805C202R-10</t>
  </si>
  <si>
    <t>240-2396-1-ND</t>
  </si>
  <si>
    <t>FB1</t>
  </si>
  <si>
    <t>FERRITE BEAD 2 KOHM 0805 1LN</t>
  </si>
  <si>
    <t>U9</t>
  </si>
  <si>
    <t>CC0603KRX7R8BB104</t>
  </si>
  <si>
    <t>Yageo</t>
  </si>
  <si>
    <t>311-1341-1-ND</t>
  </si>
  <si>
    <t>C41</t>
  </si>
  <si>
    <t>33 Weeks</t>
  </si>
  <si>
    <t>CAP CER 0.1UF 25V X7R 0603</t>
  </si>
  <si>
    <t>570CAC000121DG</t>
  </si>
  <si>
    <t>Silicon Labs</t>
  </si>
  <si>
    <t>336-2519-ND</t>
  </si>
  <si>
    <t>X2</t>
  </si>
  <si>
    <t>Strip</t>
  </si>
  <si>
    <t>XTAL OSC XO 100.0000MHZ CMOS SMD</t>
  </si>
  <si>
    <t>AVX Corporation</t>
  </si>
  <si>
    <t>C14</t>
  </si>
  <si>
    <t>United Chemi-Con</t>
  </si>
  <si>
    <t>C12</t>
  </si>
  <si>
    <t>16 Weeks</t>
  </si>
  <si>
    <t>Vishay Semiconductor Diodes Division</t>
  </si>
  <si>
    <t>D1</t>
  </si>
  <si>
    <t>Würth Elektronik</t>
  </si>
  <si>
    <t>732-9974-1-ND</t>
  </si>
  <si>
    <t>D3</t>
  </si>
  <si>
    <t>17 Weeks</t>
  </si>
  <si>
    <t>TVS DIODE 5V 9.2V DO214AC</t>
  </si>
  <si>
    <t>AP7361C-33SP-13</t>
  </si>
  <si>
    <t>AP7361C-33SP-13DITR-ND</t>
  </si>
  <si>
    <t>Tape &amp; Reel (TR)</t>
  </si>
  <si>
    <t>IC REG LINEAR 3.3V 1A 8SO</t>
  </si>
  <si>
    <t>CAY16-330J4LF</t>
  </si>
  <si>
    <t>Bourns Inc.</t>
  </si>
  <si>
    <t>CAY16-330J4LFCT-ND</t>
  </si>
  <si>
    <t>RN1</t>
  </si>
  <si>
    <t>RES ARRAY 4 RES 33 OHM 1206</t>
  </si>
  <si>
    <t>U5</t>
  </si>
  <si>
    <t>ON Semiconductor</t>
  </si>
  <si>
    <t>U12</t>
  </si>
  <si>
    <t>U3</t>
  </si>
  <si>
    <t>R9</t>
  </si>
  <si>
    <t>R1</t>
  </si>
  <si>
    <t>R7</t>
  </si>
  <si>
    <t>R13</t>
  </si>
  <si>
    <t>RMCF0603FT33R0</t>
  </si>
  <si>
    <t>RMCF0603FT33R0CT-ND</t>
  </si>
  <si>
    <t>R8</t>
  </si>
  <si>
    <t>RES 33 OHM 1% 1/10W 0603</t>
  </si>
  <si>
    <t>R14</t>
  </si>
  <si>
    <t>Molex</t>
  </si>
  <si>
    <t>J2</t>
  </si>
  <si>
    <t>Bag</t>
  </si>
  <si>
    <t>FB7</t>
  </si>
  <si>
    <t>D4</t>
  </si>
  <si>
    <t>Samtec Inc.</t>
  </si>
  <si>
    <t>1540-2</t>
  </si>
  <si>
    <t>Keystone Electronics</t>
  </si>
  <si>
    <t>36-1540-2-ND</t>
  </si>
  <si>
    <t>TP15</t>
  </si>
  <si>
    <t>TERM TURRET HOLLOW L=6.75MM TIN</t>
  </si>
  <si>
    <t>BOM quantity</t>
  </si>
  <si>
    <t>J1</t>
  </si>
  <si>
    <t>$14.26</t>
  </si>
  <si>
    <t>$5.40</t>
  </si>
  <si>
    <t>$0.48</t>
  </si>
  <si>
    <t>$3.97</t>
  </si>
  <si>
    <t>$3.08</t>
  </si>
  <si>
    <t>$1.82</t>
  </si>
  <si>
    <t>$0.64</t>
  </si>
  <si>
    <t>$17.72</t>
  </si>
  <si>
    <t>$0.66</t>
  </si>
  <si>
    <t>$2.00</t>
  </si>
  <si>
    <t>$3.48</t>
  </si>
  <si>
    <t>$0.30</t>
  </si>
  <si>
    <t>$0.81</t>
  </si>
  <si>
    <t>$0.10</t>
  </si>
  <si>
    <t>$0.70</t>
  </si>
  <si>
    <t>$1.20</t>
  </si>
  <si>
    <t>$1.06</t>
  </si>
  <si>
    <t>$0.65</t>
  </si>
  <si>
    <t>$12.47</t>
  </si>
  <si>
    <t>$4.91</t>
  </si>
  <si>
    <t>$5.25</t>
  </si>
  <si>
    <t>$0.27</t>
  </si>
  <si>
    <t>$0.00</t>
  </si>
  <si>
    <t>$0.50</t>
  </si>
  <si>
    <t>$3.05</t>
  </si>
  <si>
    <t>$6.48</t>
  </si>
  <si>
    <t>$1.32</t>
  </si>
  <si>
    <t>$0.90</t>
  </si>
  <si>
    <t>$0.40</t>
  </si>
  <si>
    <t>$12.65</t>
  </si>
  <si>
    <t>$0.32</t>
  </si>
  <si>
    <t>$1.44</t>
  </si>
  <si>
    <t>$0.72</t>
  </si>
  <si>
    <t>$2.32</t>
  </si>
  <si>
    <t>Cart extra</t>
  </si>
  <si>
    <t>Cart</t>
  </si>
  <si>
    <t>This workbook uses XLOOKUP to reconcile the digikey BOM and cart, comparing quantity in each.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</si>
</sst>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1" fontId="2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3" fillId="0" borderId="0" xfId="0" applyFont="1" applyAlignment="1">
      <alignment wrapText="1"/>
    </xf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workbookViewId="0">
      <selection activeCell="P8" sqref="P8"/>
    </sheetView>
  </sheetViews>
  <sheetFormatPr defaultRowHeight="14.4"/>
  <cols>
    <col min="1" max="1" width="6.44140625" customWidth="1"/>
    <col min="2" max="2" width="10.44140625" customWidth="1"/>
    <col min="3" max="3" width="28.5546875" customWidth="1"/>
    <col min="4" max="4" width="18.21875" hidden="1" customWidth="1"/>
    <col min="5" max="5" width="31.109375" customWidth="1"/>
    <col min="6" max="6" width="15.109375" customWidth="1"/>
    <col min="7" max="8" width="11.6640625" hidden="1" customWidth="1"/>
    <col min="9" max="9" width="13" hidden="1" customWidth="1"/>
    <col min="10" max="10" width="13.44140625" hidden="1" customWidth="1"/>
    <col min="12" max="12" width="15.88671875" customWidth="1"/>
    <col min="13" max="13" width="15.88671875" style="10" customWidth="1"/>
  </cols>
  <sheetData>
    <row r="1" spans="1:19" s="1" customFormat="1" ht="28.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5" t="s">
        <v>218</v>
      </c>
      <c r="M1" s="5" t="s">
        <v>254</v>
      </c>
    </row>
    <row r="2" spans="1:19">
      <c r="A2" s="14">
        <v>1</v>
      </c>
      <c r="B2" s="14">
        <v>3</v>
      </c>
      <c r="C2" s="12" t="s">
        <v>10</v>
      </c>
      <c r="D2" s="12" t="s">
        <v>11</v>
      </c>
      <c r="E2" s="12" t="s">
        <v>12</v>
      </c>
      <c r="F2" s="14">
        <v>1</v>
      </c>
      <c r="G2" s="14">
        <v>3</v>
      </c>
      <c r="H2" s="14">
        <v>0</v>
      </c>
      <c r="I2" s="12">
        <v>7.13</v>
      </c>
      <c r="J2" s="15">
        <v>21.39</v>
      </c>
      <c r="L2" s="4">
        <f>_xlfn.XLOOKUP(F2,main_bom!$D$2:$D$40,main_bom!$H$2:$H$40)</f>
        <v>2</v>
      </c>
      <c r="M2" s="7">
        <f>B2-L2</f>
        <v>1</v>
      </c>
      <c r="P2" s="16" t="s">
        <v>256</v>
      </c>
      <c r="Q2" s="17"/>
      <c r="R2" s="17"/>
      <c r="S2" s="17"/>
    </row>
    <row r="3" spans="1:19">
      <c r="A3" s="14">
        <v>2</v>
      </c>
      <c r="B3" s="14">
        <v>5</v>
      </c>
      <c r="C3" s="12" t="s">
        <v>13</v>
      </c>
      <c r="D3" s="12" t="s">
        <v>14</v>
      </c>
      <c r="E3" s="12" t="s">
        <v>15</v>
      </c>
      <c r="F3" s="14">
        <v>2</v>
      </c>
      <c r="G3" s="14">
        <v>5</v>
      </c>
      <c r="H3" s="14">
        <v>0</v>
      </c>
      <c r="I3" s="12">
        <v>1.08</v>
      </c>
      <c r="J3" s="15">
        <v>5.4</v>
      </c>
      <c r="L3" s="4">
        <f>_xlfn.XLOOKUP(F3,main_bom!$D$2:$D$40,main_bom!$H$2:$H$40)</f>
        <v>5</v>
      </c>
      <c r="M3" s="7">
        <f>B3-L3</f>
        <v>0</v>
      </c>
      <c r="P3" s="17"/>
      <c r="Q3" s="17"/>
      <c r="R3" s="17"/>
      <c r="S3" s="17"/>
    </row>
    <row r="4" spans="1:19">
      <c r="A4" s="14">
        <v>3</v>
      </c>
      <c r="B4" s="14">
        <v>3</v>
      </c>
      <c r="C4" s="12" t="s">
        <v>16</v>
      </c>
      <c r="D4" s="12" t="s">
        <v>17</v>
      </c>
      <c r="E4" s="12" t="s">
        <v>18</v>
      </c>
      <c r="F4" s="14">
        <v>3</v>
      </c>
      <c r="G4" s="14">
        <v>3</v>
      </c>
      <c r="H4" s="14">
        <v>0</v>
      </c>
      <c r="I4" s="12">
        <v>0.48</v>
      </c>
      <c r="J4" s="15">
        <v>1.44</v>
      </c>
      <c r="L4" s="4">
        <f>_xlfn.XLOOKUP(F4,main_bom!$D$2:$D$40,main_bom!$H$2:$H$40)</f>
        <v>1</v>
      </c>
      <c r="M4" s="7">
        <f>B4-L4</f>
        <v>2</v>
      </c>
      <c r="P4" s="17"/>
      <c r="Q4" s="17"/>
      <c r="R4" s="17"/>
      <c r="S4" s="17"/>
    </row>
    <row r="5" spans="1:19">
      <c r="A5" s="14">
        <v>4</v>
      </c>
      <c r="B5" s="14">
        <v>2</v>
      </c>
      <c r="C5" s="12" t="s">
        <v>19</v>
      </c>
      <c r="D5" s="12" t="s">
        <v>20</v>
      </c>
      <c r="E5" s="12" t="s">
        <v>21</v>
      </c>
      <c r="F5" s="14">
        <v>4</v>
      </c>
      <c r="G5" s="14">
        <v>2</v>
      </c>
      <c r="H5" s="14">
        <v>0</v>
      </c>
      <c r="I5" s="12">
        <v>3.97</v>
      </c>
      <c r="J5" s="15">
        <v>7.94</v>
      </c>
      <c r="L5" s="4">
        <f>_xlfn.XLOOKUP(F5,main_bom!$D$2:$D$40,main_bom!$H$2:$H$40)</f>
        <v>1</v>
      </c>
      <c r="M5" s="7">
        <f>B5-L5</f>
        <v>1</v>
      </c>
      <c r="P5" s="17"/>
      <c r="Q5" s="17"/>
      <c r="R5" s="17"/>
      <c r="S5" s="17"/>
    </row>
    <row r="6" spans="1:19">
      <c r="A6" s="14">
        <v>5</v>
      </c>
      <c r="B6" s="14">
        <v>2</v>
      </c>
      <c r="C6" s="12" t="s">
        <v>22</v>
      </c>
      <c r="D6" s="12" t="s">
        <v>23</v>
      </c>
      <c r="E6" s="12" t="s">
        <v>24</v>
      </c>
      <c r="F6" s="14">
        <v>5</v>
      </c>
      <c r="G6" s="14">
        <v>2</v>
      </c>
      <c r="H6" s="14">
        <v>0</v>
      </c>
      <c r="I6" s="12">
        <v>3.08</v>
      </c>
      <c r="J6" s="15">
        <v>6.16</v>
      </c>
      <c r="L6" s="4">
        <f>_xlfn.XLOOKUP(F6,main_bom!$D$2:$D$40,main_bom!$H$2:$H$40)</f>
        <v>1</v>
      </c>
      <c r="M6" s="7">
        <f>B6-L6</f>
        <v>1</v>
      </c>
      <c r="P6" s="17"/>
      <c r="Q6" s="17"/>
      <c r="R6" s="17"/>
      <c r="S6" s="17"/>
    </row>
    <row r="7" spans="1:19">
      <c r="A7" s="14">
        <v>6</v>
      </c>
      <c r="B7" s="14">
        <v>2</v>
      </c>
      <c r="C7" s="12" t="s">
        <v>25</v>
      </c>
      <c r="D7" s="12" t="s">
        <v>26</v>
      </c>
      <c r="E7" s="12" t="s">
        <v>27</v>
      </c>
      <c r="F7" s="14">
        <v>6</v>
      </c>
      <c r="G7" s="14">
        <v>2</v>
      </c>
      <c r="H7" s="14">
        <v>0</v>
      </c>
      <c r="I7" s="12">
        <v>0.91</v>
      </c>
      <c r="J7" s="15">
        <v>1.82</v>
      </c>
      <c r="L7" s="4">
        <f>_xlfn.XLOOKUP(F7,main_bom!$D$2:$D$40,main_bom!$H$2:$H$40)</f>
        <v>2</v>
      </c>
      <c r="M7" s="7">
        <f>B7-L7</f>
        <v>0</v>
      </c>
      <c r="P7" s="17"/>
      <c r="Q7" s="17"/>
      <c r="R7" s="17"/>
      <c r="S7" s="17"/>
    </row>
    <row r="8" spans="1:19">
      <c r="A8" s="14">
        <v>7</v>
      </c>
      <c r="B8" s="14">
        <v>2</v>
      </c>
      <c r="C8" s="12" t="s">
        <v>28</v>
      </c>
      <c r="D8" s="12" t="s">
        <v>29</v>
      </c>
      <c r="E8" s="12" t="s">
        <v>30</v>
      </c>
      <c r="F8" s="14">
        <v>7</v>
      </c>
      <c r="G8" s="14">
        <v>2</v>
      </c>
      <c r="H8" s="14">
        <v>0</v>
      </c>
      <c r="I8" s="12">
        <v>0.64</v>
      </c>
      <c r="J8" s="15">
        <v>1.28</v>
      </c>
      <c r="L8" s="4">
        <f>_xlfn.XLOOKUP(F8,main_bom!$D$2:$D$40,main_bom!$H$2:$H$40)</f>
        <v>1</v>
      </c>
      <c r="M8" s="7">
        <f>B8-L8</f>
        <v>1</v>
      </c>
    </row>
    <row r="9" spans="1:19">
      <c r="A9" s="14">
        <v>8</v>
      </c>
      <c r="B9" s="14">
        <v>1</v>
      </c>
      <c r="C9" s="12" t="s">
        <v>31</v>
      </c>
      <c r="D9" s="12" t="s">
        <v>32</v>
      </c>
      <c r="E9" s="12" t="s">
        <v>33</v>
      </c>
      <c r="F9" s="14">
        <v>8</v>
      </c>
      <c r="G9" s="14">
        <v>1</v>
      </c>
      <c r="H9" s="14">
        <v>0</v>
      </c>
      <c r="I9" s="12">
        <v>17.72</v>
      </c>
      <c r="J9" s="15">
        <v>17.72</v>
      </c>
      <c r="L9" s="4">
        <f>_xlfn.XLOOKUP(F9,main_bom!$D$2:$D$40,main_bom!$H$2:$H$40)</f>
        <v>1</v>
      </c>
      <c r="M9" s="7">
        <f>B9-L9</f>
        <v>0</v>
      </c>
    </row>
    <row r="10" spans="1:19">
      <c r="A10" s="14">
        <v>9</v>
      </c>
      <c r="B10" s="14">
        <v>1</v>
      </c>
      <c r="C10" s="12" t="s">
        <v>34</v>
      </c>
      <c r="D10" s="12" t="s">
        <v>35</v>
      </c>
      <c r="E10" s="12" t="s">
        <v>36</v>
      </c>
      <c r="F10" s="14">
        <v>9</v>
      </c>
      <c r="G10" s="14">
        <v>1</v>
      </c>
      <c r="H10" s="14">
        <v>0</v>
      </c>
      <c r="I10" s="12">
        <v>0.66</v>
      </c>
      <c r="J10" s="15">
        <v>0.66</v>
      </c>
      <c r="L10" s="4">
        <f>_xlfn.XLOOKUP(F10,main_bom!$D$2:$D$40,main_bom!$H$2:$H$40)</f>
        <v>1</v>
      </c>
      <c r="M10" s="7">
        <f>B10-L10</f>
        <v>0</v>
      </c>
    </row>
    <row r="11" spans="1:19">
      <c r="A11" s="14">
        <v>10</v>
      </c>
      <c r="B11" s="14">
        <v>50</v>
      </c>
      <c r="C11" s="12" t="s">
        <v>37</v>
      </c>
      <c r="D11" s="12" t="s">
        <v>38</v>
      </c>
      <c r="E11" s="12" t="s">
        <v>39</v>
      </c>
      <c r="F11" s="14">
        <v>10</v>
      </c>
      <c r="G11" s="14">
        <v>50</v>
      </c>
      <c r="H11" s="14">
        <v>0</v>
      </c>
      <c r="I11" s="12">
        <v>7.5200000000000003E-2</v>
      </c>
      <c r="J11" s="15">
        <v>3.76</v>
      </c>
      <c r="L11" s="4">
        <f>_xlfn.XLOOKUP(F11,main_bom!$D$2:$D$40,main_bom!$H$2:$H$40)</f>
        <v>16</v>
      </c>
      <c r="M11" s="7">
        <f>B11-L11</f>
        <v>34</v>
      </c>
    </row>
    <row r="12" spans="1:19">
      <c r="A12" s="14">
        <v>11</v>
      </c>
      <c r="B12" s="14">
        <v>10</v>
      </c>
      <c r="C12" s="12" t="s">
        <v>40</v>
      </c>
      <c r="D12" s="12" t="s">
        <v>41</v>
      </c>
      <c r="E12" s="12" t="s">
        <v>42</v>
      </c>
      <c r="F12" s="14">
        <v>11</v>
      </c>
      <c r="G12" s="14">
        <v>10</v>
      </c>
      <c r="H12" s="14">
        <v>0</v>
      </c>
      <c r="I12" s="12">
        <v>0.88500000000000001</v>
      </c>
      <c r="J12" s="15">
        <v>8.85</v>
      </c>
      <c r="L12" s="4">
        <f>_xlfn.XLOOKUP(F12,main_bom!$D$2:$D$40,main_bom!$H$2:$H$40)</f>
        <v>3</v>
      </c>
      <c r="M12" s="7">
        <f>B12-L12</f>
        <v>7</v>
      </c>
    </row>
    <row r="13" spans="1:19">
      <c r="A13" s="14">
        <v>12</v>
      </c>
      <c r="B13" s="14">
        <v>50</v>
      </c>
      <c r="C13" s="12" t="s">
        <v>43</v>
      </c>
      <c r="D13" s="12" t="s">
        <v>44</v>
      </c>
      <c r="E13" s="12" t="s">
        <v>45</v>
      </c>
      <c r="F13" s="14">
        <v>12</v>
      </c>
      <c r="G13" s="14">
        <v>50</v>
      </c>
      <c r="H13" s="14">
        <v>0</v>
      </c>
      <c r="I13" s="12">
        <v>7.6E-3</v>
      </c>
      <c r="J13" s="15">
        <v>0.38</v>
      </c>
      <c r="L13" s="4">
        <f>_xlfn.XLOOKUP(F13,main_bom!$D$2:$D$40,main_bom!$H$2:$H$40)</f>
        <v>3</v>
      </c>
      <c r="M13" s="7">
        <f>B13-L13</f>
        <v>47</v>
      </c>
    </row>
    <row r="14" spans="1:19">
      <c r="A14" s="14">
        <v>13</v>
      </c>
      <c r="B14" s="14">
        <v>10</v>
      </c>
      <c r="C14" s="12" t="s">
        <v>46</v>
      </c>
      <c r="D14" s="12" t="s">
        <v>47</v>
      </c>
      <c r="E14" s="12" t="s">
        <v>48</v>
      </c>
      <c r="F14" s="14">
        <v>13</v>
      </c>
      <c r="G14" s="14">
        <v>10</v>
      </c>
      <c r="H14" s="14">
        <v>0</v>
      </c>
      <c r="I14" s="12">
        <v>0.72599999999999998</v>
      </c>
      <c r="J14" s="15">
        <v>7.26</v>
      </c>
      <c r="L14" s="4">
        <f>_xlfn.XLOOKUP(F14,main_bom!$D$2:$D$40,main_bom!$H$2:$H$40)</f>
        <v>1</v>
      </c>
      <c r="M14" s="7">
        <f>B14-L14</f>
        <v>9</v>
      </c>
    </row>
    <row r="15" spans="1:19">
      <c r="A15" s="14">
        <v>14</v>
      </c>
      <c r="B15" s="14">
        <v>10</v>
      </c>
      <c r="C15" s="12" t="s">
        <v>49</v>
      </c>
      <c r="D15" s="12" t="s">
        <v>50</v>
      </c>
      <c r="E15" s="12" t="s">
        <v>51</v>
      </c>
      <c r="F15" s="14">
        <v>14</v>
      </c>
      <c r="G15" s="14">
        <v>10</v>
      </c>
      <c r="H15" s="14">
        <v>0</v>
      </c>
      <c r="I15" s="12">
        <v>6.4000000000000001E-2</v>
      </c>
      <c r="J15" s="15">
        <v>0.64</v>
      </c>
      <c r="L15" s="4">
        <f>_xlfn.XLOOKUP(F15,main_bom!$D$2:$D$40,main_bom!$H$2:$H$40)</f>
        <v>1</v>
      </c>
      <c r="M15" s="7">
        <f>B15-L15</f>
        <v>9</v>
      </c>
    </row>
    <row r="16" spans="1:19">
      <c r="A16" s="14">
        <v>15</v>
      </c>
      <c r="B16" s="14">
        <v>10</v>
      </c>
      <c r="C16" s="12" t="s">
        <v>52</v>
      </c>
      <c r="D16" s="12" t="s">
        <v>53</v>
      </c>
      <c r="E16" s="12" t="s">
        <v>54</v>
      </c>
      <c r="F16" s="14">
        <v>15</v>
      </c>
      <c r="G16" s="14">
        <v>10</v>
      </c>
      <c r="H16" s="14">
        <v>0</v>
      </c>
      <c r="I16" s="12">
        <v>4.5999999999999999E-2</v>
      </c>
      <c r="J16" s="15">
        <v>0.46</v>
      </c>
      <c r="L16" s="4">
        <f>_xlfn.XLOOKUP(F16,main_bom!$D$2:$D$40,main_bom!$H$2:$H$40)</f>
        <v>7</v>
      </c>
      <c r="M16" s="7">
        <f>B16-L16</f>
        <v>3</v>
      </c>
    </row>
    <row r="17" spans="1:13">
      <c r="A17" s="14">
        <v>16</v>
      </c>
      <c r="B17" s="14">
        <v>3</v>
      </c>
      <c r="C17" s="12" t="s">
        <v>55</v>
      </c>
      <c r="D17" s="12" t="s">
        <v>56</v>
      </c>
      <c r="E17" s="12" t="s">
        <v>57</v>
      </c>
      <c r="F17" s="14">
        <v>17</v>
      </c>
      <c r="G17" s="14">
        <v>3</v>
      </c>
      <c r="H17" s="14">
        <v>0</v>
      </c>
      <c r="I17" s="12">
        <v>0.53</v>
      </c>
      <c r="J17" s="15">
        <v>1.59</v>
      </c>
      <c r="L17" s="4">
        <f>_xlfn.XLOOKUP(F17,main_bom!$D$2:$D$40,main_bom!$H$2:$H$40)</f>
        <v>2</v>
      </c>
      <c r="M17" s="7">
        <f>B17-L17</f>
        <v>1</v>
      </c>
    </row>
    <row r="18" spans="1:13">
      <c r="A18" s="14">
        <v>17</v>
      </c>
      <c r="B18" s="14">
        <v>10</v>
      </c>
      <c r="C18" s="12" t="s">
        <v>61</v>
      </c>
      <c r="D18" s="12" t="s">
        <v>62</v>
      </c>
      <c r="E18" s="12" t="s">
        <v>63</v>
      </c>
      <c r="F18" s="14">
        <v>21</v>
      </c>
      <c r="G18" s="14">
        <v>10</v>
      </c>
      <c r="H18" s="14">
        <v>0</v>
      </c>
      <c r="I18" s="12">
        <v>0.79700000000000004</v>
      </c>
      <c r="J18" s="15">
        <v>7.97</v>
      </c>
      <c r="L18" s="4">
        <f>_xlfn.XLOOKUP(F18,main_bom!$D$2:$D$40,main_bom!$H$2:$H$40)</f>
        <v>5</v>
      </c>
      <c r="M18" s="7">
        <f>B18-L18</f>
        <v>5</v>
      </c>
    </row>
    <row r="19" spans="1:13">
      <c r="A19" s="14">
        <v>18</v>
      </c>
      <c r="B19" s="14">
        <v>1</v>
      </c>
      <c r="C19" s="12" t="s">
        <v>64</v>
      </c>
      <c r="D19" s="12" t="s">
        <v>65</v>
      </c>
      <c r="E19" s="12" t="s">
        <v>66</v>
      </c>
      <c r="F19" s="14">
        <v>26</v>
      </c>
      <c r="G19" s="14">
        <v>1</v>
      </c>
      <c r="H19" s="14">
        <v>0</v>
      </c>
      <c r="I19" s="12">
        <v>3.05</v>
      </c>
      <c r="J19" s="15">
        <v>3.05</v>
      </c>
      <c r="L19" s="4">
        <f>_xlfn.XLOOKUP(F19,main_bom!$D$2:$D$40,main_bom!$H$2:$H$40)</f>
        <v>1</v>
      </c>
      <c r="M19" s="7">
        <f>B19-L19</f>
        <v>0</v>
      </c>
    </row>
    <row r="20" spans="1:13">
      <c r="A20" s="14">
        <v>19</v>
      </c>
      <c r="B20" s="14">
        <v>4</v>
      </c>
      <c r="C20" s="12" t="s">
        <v>67</v>
      </c>
      <c r="D20" s="12" t="s">
        <v>68</v>
      </c>
      <c r="E20" s="12" t="s">
        <v>69</v>
      </c>
      <c r="F20" s="14">
        <v>27</v>
      </c>
      <c r="G20" s="14">
        <v>4</v>
      </c>
      <c r="H20" s="14">
        <v>0</v>
      </c>
      <c r="I20" s="12">
        <v>1.62</v>
      </c>
      <c r="J20" s="15">
        <v>6.48</v>
      </c>
      <c r="L20" s="4">
        <f>_xlfn.XLOOKUP(F20,main_bom!$D$2:$D$40,main_bom!$H$2:$H$40)</f>
        <v>4</v>
      </c>
      <c r="M20" s="7">
        <f>B20-L20</f>
        <v>0</v>
      </c>
    </row>
    <row r="21" spans="1:13">
      <c r="A21" s="14">
        <v>20</v>
      </c>
      <c r="B21" s="14">
        <v>2</v>
      </c>
      <c r="C21" s="12" t="s">
        <v>70</v>
      </c>
      <c r="D21" s="12" t="s">
        <v>71</v>
      </c>
      <c r="E21" s="12" t="s">
        <v>72</v>
      </c>
      <c r="F21" s="14">
        <v>28</v>
      </c>
      <c r="G21" s="14">
        <v>2</v>
      </c>
      <c r="H21" s="14">
        <v>0</v>
      </c>
      <c r="I21" s="12">
        <v>0.66</v>
      </c>
      <c r="J21" s="15">
        <v>1.32</v>
      </c>
      <c r="L21" s="4">
        <f>_xlfn.XLOOKUP(F21,main_bom!$D$2:$D$40,main_bom!$H$2:$H$40)</f>
        <v>2</v>
      </c>
      <c r="M21" s="7">
        <f>B21-L21</f>
        <v>0</v>
      </c>
    </row>
    <row r="22" spans="1:13">
      <c r="A22" s="14">
        <v>21</v>
      </c>
      <c r="B22" s="14">
        <v>10</v>
      </c>
      <c r="C22" s="12" t="s">
        <v>73</v>
      </c>
      <c r="D22" s="12" t="s">
        <v>74</v>
      </c>
      <c r="E22" s="12" t="s">
        <v>75</v>
      </c>
      <c r="F22" s="14">
        <v>29</v>
      </c>
      <c r="G22" s="14">
        <v>10</v>
      </c>
      <c r="H22" s="14">
        <v>0</v>
      </c>
      <c r="I22" s="12">
        <v>6.0999999999999999E-2</v>
      </c>
      <c r="J22" s="15">
        <v>0.61</v>
      </c>
      <c r="L22" s="4">
        <f>_xlfn.XLOOKUP(F22,main_bom!$D$2:$D$40,main_bom!$H$2:$H$40)</f>
        <v>9</v>
      </c>
      <c r="M22" s="7">
        <f>B22-L22</f>
        <v>1</v>
      </c>
    </row>
    <row r="23" spans="1:13">
      <c r="A23" s="14">
        <v>22</v>
      </c>
      <c r="B23" s="14">
        <v>10</v>
      </c>
      <c r="C23" s="12" t="s">
        <v>76</v>
      </c>
      <c r="D23" s="12" t="s">
        <v>77</v>
      </c>
      <c r="E23" s="12" t="s">
        <v>78</v>
      </c>
      <c r="F23" s="14">
        <v>30</v>
      </c>
      <c r="G23" s="14">
        <v>10</v>
      </c>
      <c r="H23" s="14">
        <v>0</v>
      </c>
      <c r="I23" s="12">
        <v>6.0999999999999999E-2</v>
      </c>
      <c r="J23" s="15">
        <v>0.61</v>
      </c>
      <c r="L23" s="4">
        <f>_xlfn.XLOOKUP(F23,main_bom!$D$2:$D$40,main_bom!$H$2:$H$40)</f>
        <v>3</v>
      </c>
      <c r="M23" s="7">
        <f>B23-L23</f>
        <v>7</v>
      </c>
    </row>
    <row r="24" spans="1:13">
      <c r="A24" s="14">
        <v>23</v>
      </c>
      <c r="B24" s="14">
        <v>10</v>
      </c>
      <c r="C24" s="12" t="s">
        <v>79</v>
      </c>
      <c r="D24" s="12" t="s">
        <v>80</v>
      </c>
      <c r="E24" s="12" t="s">
        <v>81</v>
      </c>
      <c r="F24" s="14">
        <v>31</v>
      </c>
      <c r="G24" s="14">
        <v>10</v>
      </c>
      <c r="H24" s="14">
        <v>0</v>
      </c>
      <c r="I24" s="12">
        <v>6.0999999999999999E-2</v>
      </c>
      <c r="J24" s="15">
        <v>0.61</v>
      </c>
      <c r="L24" s="4">
        <f>_xlfn.XLOOKUP(F24,main_bom!$D$2:$D$40,main_bom!$H$2:$H$40)</f>
        <v>5</v>
      </c>
      <c r="M24" s="7">
        <f>B24-L24</f>
        <v>5</v>
      </c>
    </row>
    <row r="25" spans="1:13">
      <c r="A25" s="14">
        <v>24</v>
      </c>
      <c r="B25" s="14">
        <v>10</v>
      </c>
      <c r="C25" s="12" t="s">
        <v>82</v>
      </c>
      <c r="D25" s="12" t="s">
        <v>83</v>
      </c>
      <c r="E25" s="12" t="s">
        <v>84</v>
      </c>
      <c r="F25" s="14">
        <v>32</v>
      </c>
      <c r="G25" s="14">
        <v>10</v>
      </c>
      <c r="H25" s="14">
        <v>0</v>
      </c>
      <c r="I25" s="12">
        <v>6.0999999999999999E-2</v>
      </c>
      <c r="J25" s="15">
        <v>0.61</v>
      </c>
      <c r="L25" s="4">
        <f>_xlfn.XLOOKUP(F25,main_bom!$D$2:$D$40,main_bom!$H$2:$H$40)</f>
        <v>3</v>
      </c>
      <c r="M25" s="7">
        <f>B25-L25</f>
        <v>7</v>
      </c>
    </row>
    <row r="26" spans="1:13">
      <c r="A26" s="14">
        <v>25</v>
      </c>
      <c r="B26" s="14">
        <v>10</v>
      </c>
      <c r="C26" s="12" t="s">
        <v>85</v>
      </c>
      <c r="D26" s="12" t="s">
        <v>86</v>
      </c>
      <c r="E26" s="12" t="s">
        <v>87</v>
      </c>
      <c r="F26" s="14">
        <v>34</v>
      </c>
      <c r="G26" s="14">
        <v>10</v>
      </c>
      <c r="H26" s="14">
        <v>0</v>
      </c>
      <c r="I26" s="12">
        <v>6.4000000000000001E-2</v>
      </c>
      <c r="J26" s="15">
        <v>0.64</v>
      </c>
      <c r="L26" s="4">
        <f>_xlfn.XLOOKUP(F26,main_bom!$D$2:$D$40,main_bom!$H$2:$H$40)</f>
        <v>4</v>
      </c>
      <c r="M26" s="7">
        <f>B26-L26</f>
        <v>6</v>
      </c>
    </row>
    <row r="27" spans="1:13">
      <c r="A27" s="14">
        <v>26</v>
      </c>
      <c r="B27" s="14">
        <v>10</v>
      </c>
      <c r="C27" s="12" t="s">
        <v>88</v>
      </c>
      <c r="D27" s="12" t="s">
        <v>89</v>
      </c>
      <c r="E27" s="12" t="s">
        <v>90</v>
      </c>
      <c r="F27" s="14">
        <v>35</v>
      </c>
      <c r="G27" s="14">
        <v>10</v>
      </c>
      <c r="H27" s="14">
        <v>0</v>
      </c>
      <c r="I27" s="12">
        <v>2.2930000000000001</v>
      </c>
      <c r="J27" s="15">
        <v>22.93</v>
      </c>
      <c r="L27" s="4">
        <f>_xlfn.XLOOKUP(F27,main_bom!$D$2:$D$40,main_bom!$H$2:$H$40)</f>
        <v>5</v>
      </c>
      <c r="M27" s="7">
        <f>B27-L27</f>
        <v>5</v>
      </c>
    </row>
    <row r="28" spans="1:13">
      <c r="A28" s="14">
        <v>27</v>
      </c>
      <c r="B28" s="14">
        <v>10</v>
      </c>
      <c r="C28" s="12" t="s">
        <v>91</v>
      </c>
      <c r="D28" s="14">
        <v>74279220181</v>
      </c>
      <c r="E28" s="12" t="s">
        <v>92</v>
      </c>
      <c r="F28" s="14">
        <v>36</v>
      </c>
      <c r="G28" s="14">
        <v>10</v>
      </c>
      <c r="H28" s="14">
        <v>0</v>
      </c>
      <c r="I28" s="12">
        <v>0.32</v>
      </c>
      <c r="J28" s="15">
        <v>3.2</v>
      </c>
      <c r="L28" s="4">
        <f>_xlfn.XLOOKUP(F28,main_bom!$D$2:$D$40,main_bom!$H$2:$H$40)</f>
        <v>1</v>
      </c>
      <c r="M28" s="7">
        <f>B28-L28</f>
        <v>9</v>
      </c>
    </row>
    <row r="29" spans="1:13">
      <c r="A29" s="14">
        <v>28</v>
      </c>
      <c r="B29" s="14">
        <v>10</v>
      </c>
      <c r="C29" s="12" t="s">
        <v>93</v>
      </c>
      <c r="D29" s="12" t="s">
        <v>94</v>
      </c>
      <c r="E29" s="12" t="s">
        <v>95</v>
      </c>
      <c r="F29" s="14">
        <v>22</v>
      </c>
      <c r="G29" s="14">
        <v>10</v>
      </c>
      <c r="H29" s="14">
        <v>0</v>
      </c>
      <c r="I29" s="12">
        <v>0.28399999999999997</v>
      </c>
      <c r="J29" s="15">
        <v>2.84</v>
      </c>
      <c r="L29" s="4">
        <f>_xlfn.XLOOKUP(F29,main_bom!$D$2:$D$40,main_bom!$H$2:$H$40)</f>
        <v>2</v>
      </c>
      <c r="M29" s="7">
        <f>B29-L29</f>
        <v>8</v>
      </c>
    </row>
    <row r="30" spans="1:13">
      <c r="A30" s="14">
        <v>29</v>
      </c>
      <c r="B30" s="14">
        <v>10</v>
      </c>
      <c r="C30" s="12" t="s">
        <v>96</v>
      </c>
      <c r="D30" s="12" t="s">
        <v>97</v>
      </c>
      <c r="E30" s="12" t="s">
        <v>98</v>
      </c>
      <c r="F30" s="14">
        <v>37</v>
      </c>
      <c r="G30" s="14">
        <v>10</v>
      </c>
      <c r="H30" s="14">
        <v>0</v>
      </c>
      <c r="I30" s="12">
        <v>0.16200000000000001</v>
      </c>
      <c r="J30" s="15">
        <v>1.62</v>
      </c>
      <c r="L30" s="4">
        <f>_xlfn.XLOOKUP(F30,main_bom!$D$2:$D$40,main_bom!$H$2:$H$40)</f>
        <v>4</v>
      </c>
      <c r="M30" s="7">
        <f>B30-L30</f>
        <v>6</v>
      </c>
    </row>
    <row r="31" spans="1:13">
      <c r="A31" s="14">
        <v>30</v>
      </c>
      <c r="B31" s="14">
        <v>2</v>
      </c>
      <c r="C31" s="12" t="s">
        <v>99</v>
      </c>
      <c r="D31" s="12" t="s">
        <v>100</v>
      </c>
      <c r="E31" s="12" t="s">
        <v>101</v>
      </c>
      <c r="F31" s="14">
        <v>38</v>
      </c>
      <c r="G31" s="14">
        <v>2</v>
      </c>
      <c r="H31" s="14">
        <v>0</v>
      </c>
      <c r="I31" s="12">
        <v>1.1599999999999999</v>
      </c>
      <c r="J31" s="15">
        <v>2.3199999999999998</v>
      </c>
      <c r="L31" s="4">
        <f>_xlfn.XLOOKUP(F31,main_bom!$D$2:$D$40,main_bom!$H$2:$H$40)</f>
        <v>2</v>
      </c>
      <c r="M31" s="7">
        <f>B31-L31</f>
        <v>0</v>
      </c>
    </row>
    <row r="32" spans="1:13">
      <c r="A32" s="14">
        <v>31</v>
      </c>
      <c r="B32" s="14">
        <v>10</v>
      </c>
      <c r="C32" s="12" t="s">
        <v>215</v>
      </c>
      <c r="D32" s="12" t="s">
        <v>213</v>
      </c>
      <c r="E32" s="12" t="s">
        <v>217</v>
      </c>
      <c r="F32" s="14">
        <v>39</v>
      </c>
      <c r="G32" s="14">
        <v>10</v>
      </c>
      <c r="H32" s="14">
        <v>0</v>
      </c>
      <c r="I32" s="12">
        <v>0.48</v>
      </c>
      <c r="J32" s="15">
        <v>4.8</v>
      </c>
      <c r="L32" s="4">
        <f>_xlfn.XLOOKUP(F32,main_bom!$D$2:$D$40,main_bom!$H$2:$H$40)</f>
        <v>3</v>
      </c>
      <c r="M32" s="7">
        <f>B32-L32</f>
        <v>7</v>
      </c>
    </row>
  </sheetData>
  <sortState xmlns:xlrd2="http://schemas.microsoft.com/office/spreadsheetml/2017/richdata2" ref="A2:J31">
    <sortCondition ref="F2:F31"/>
  </sortState>
  <mergeCells count="1">
    <mergeCell ref="P2:S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2D6D-91E2-409A-AA1E-33B048E14D93}">
  <dimension ref="A1:S40"/>
  <sheetViews>
    <sheetView tabSelected="1" topLeftCell="C1" workbookViewId="0">
      <selection activeCell="U14" sqref="U14"/>
    </sheetView>
  </sheetViews>
  <sheetFormatPr defaultRowHeight="14.4"/>
  <cols>
    <col min="1" max="1" width="12.44140625" style="2" hidden="1" customWidth="1"/>
    <col min="2" max="2" width="13" style="2" hidden="1" customWidth="1"/>
    <col min="3" max="3" width="23.88671875" style="2" customWidth="1"/>
    <col min="4" max="4" width="11" style="2" customWidth="1"/>
    <col min="5" max="5" width="10.5546875" style="2" hidden="1" customWidth="1"/>
    <col min="6" max="7" width="0" style="2" hidden="1" customWidth="1"/>
    <col min="8" max="8" width="8.88671875" style="2"/>
    <col min="9" max="12" width="0" style="2" hidden="1" customWidth="1"/>
    <col min="13" max="13" width="34" style="2" customWidth="1"/>
    <col min="14" max="16" width="0" style="2" hidden="1" customWidth="1"/>
    <col min="17" max="16384" width="8.88671875" style="2"/>
  </cols>
  <sheetData>
    <row r="1" spans="1:19" s="6" customFormat="1" ht="28.8">
      <c r="A1" s="9" t="s">
        <v>3</v>
      </c>
      <c r="B1" s="9" t="s">
        <v>102</v>
      </c>
      <c r="C1" s="9" t="s">
        <v>103</v>
      </c>
      <c r="D1" s="9" t="s">
        <v>5</v>
      </c>
      <c r="E1" s="9" t="s">
        <v>104</v>
      </c>
      <c r="F1" s="9" t="s">
        <v>105</v>
      </c>
      <c r="G1" s="9" t="s">
        <v>106</v>
      </c>
      <c r="H1" s="9" t="s">
        <v>1</v>
      </c>
      <c r="I1" s="9" t="s">
        <v>8</v>
      </c>
      <c r="J1" s="9" t="s">
        <v>107</v>
      </c>
      <c r="K1" s="9" t="s">
        <v>108</v>
      </c>
      <c r="L1" s="9" t="s">
        <v>109</v>
      </c>
      <c r="M1" s="9" t="s">
        <v>4</v>
      </c>
      <c r="N1" s="9" t="s">
        <v>110</v>
      </c>
      <c r="O1" s="9" t="s">
        <v>111</v>
      </c>
      <c r="P1" s="9" t="s">
        <v>112</v>
      </c>
      <c r="Q1" s="13"/>
      <c r="R1" s="11" t="s">
        <v>255</v>
      </c>
      <c r="S1" s="11" t="s">
        <v>254</v>
      </c>
    </row>
    <row r="2" spans="1:19">
      <c r="A2" s="8" t="s">
        <v>11</v>
      </c>
      <c r="B2" s="8" t="s">
        <v>113</v>
      </c>
      <c r="C2" s="8" t="s">
        <v>10</v>
      </c>
      <c r="D2" s="8">
        <v>1</v>
      </c>
      <c r="E2" s="8" t="s">
        <v>114</v>
      </c>
      <c r="F2" s="8" t="s">
        <v>115</v>
      </c>
      <c r="G2" s="8" t="s">
        <v>116</v>
      </c>
      <c r="H2" s="8">
        <v>2</v>
      </c>
      <c r="I2" s="8">
        <v>7.13</v>
      </c>
      <c r="J2" s="8" t="s">
        <v>220</v>
      </c>
      <c r="K2" s="8">
        <v>815</v>
      </c>
      <c r="L2" s="8" t="s">
        <v>117</v>
      </c>
      <c r="M2" s="8" t="s">
        <v>12</v>
      </c>
      <c r="N2" s="8" t="s">
        <v>118</v>
      </c>
      <c r="O2" s="8" t="s">
        <v>119</v>
      </c>
      <c r="P2" s="8" t="s">
        <v>120</v>
      </c>
      <c r="Q2" s="12"/>
      <c r="R2" s="2">
        <f>_xlfn.XLOOKUP(D2,cart!$F:$F,cart!$B:$B)</f>
        <v>3</v>
      </c>
      <c r="S2" s="2">
        <f>R2-H2</f>
        <v>1</v>
      </c>
    </row>
    <row r="3" spans="1:19">
      <c r="A3" s="8" t="s">
        <v>14</v>
      </c>
      <c r="B3" s="8" t="s">
        <v>113</v>
      </c>
      <c r="C3" s="8" t="s">
        <v>13</v>
      </c>
      <c r="D3" s="8">
        <v>2</v>
      </c>
      <c r="E3" s="8" t="s">
        <v>121</v>
      </c>
      <c r="F3" s="8" t="s">
        <v>122</v>
      </c>
      <c r="G3" s="8" t="s">
        <v>116</v>
      </c>
      <c r="H3" s="8">
        <v>5</v>
      </c>
      <c r="I3" s="8">
        <v>1.08</v>
      </c>
      <c r="J3" s="8" t="s">
        <v>221</v>
      </c>
      <c r="K3" s="8">
        <v>2239</v>
      </c>
      <c r="L3" s="8" t="s">
        <v>123</v>
      </c>
      <c r="M3" s="8" t="s">
        <v>15</v>
      </c>
      <c r="N3" s="8" t="s">
        <v>118</v>
      </c>
      <c r="O3" s="8" t="s">
        <v>119</v>
      </c>
      <c r="P3" s="8" t="s">
        <v>120</v>
      </c>
      <c r="Q3" s="12"/>
      <c r="R3" s="2">
        <f>_xlfn.XLOOKUP(D3,cart!$F:$F,cart!$B:$B)</f>
        <v>5</v>
      </c>
      <c r="S3" s="2">
        <f t="shared" ref="S3:S40" si="0">R3-H3</f>
        <v>0</v>
      </c>
    </row>
    <row r="4" spans="1:19">
      <c r="A4" s="8" t="s">
        <v>17</v>
      </c>
      <c r="B4" s="8" t="s">
        <v>124</v>
      </c>
      <c r="C4" s="8" t="s">
        <v>16</v>
      </c>
      <c r="D4" s="8">
        <v>3</v>
      </c>
      <c r="E4" s="8" t="s">
        <v>125</v>
      </c>
      <c r="F4" s="8" t="s">
        <v>115</v>
      </c>
      <c r="G4" s="8" t="s">
        <v>116</v>
      </c>
      <c r="H4" s="8">
        <v>1</v>
      </c>
      <c r="I4" s="8">
        <v>0.48</v>
      </c>
      <c r="J4" s="8" t="s">
        <v>222</v>
      </c>
      <c r="K4" s="8">
        <v>7889</v>
      </c>
      <c r="L4" s="8" t="s">
        <v>126</v>
      </c>
      <c r="M4" s="8" t="s">
        <v>18</v>
      </c>
      <c r="N4" s="8" t="s">
        <v>127</v>
      </c>
      <c r="O4" s="8" t="s">
        <v>119</v>
      </c>
      <c r="P4" s="8" t="s">
        <v>128</v>
      </c>
      <c r="Q4" s="12"/>
      <c r="R4" s="2">
        <f>_xlfn.XLOOKUP(D4,cart!$F:$F,cart!$B:$B)</f>
        <v>3</v>
      </c>
      <c r="S4" s="2">
        <f t="shared" si="0"/>
        <v>2</v>
      </c>
    </row>
    <row r="5" spans="1:19">
      <c r="A5" s="8" t="s">
        <v>20</v>
      </c>
      <c r="B5" s="8" t="s">
        <v>129</v>
      </c>
      <c r="C5" s="8" t="s">
        <v>19</v>
      </c>
      <c r="D5" s="8">
        <v>4</v>
      </c>
      <c r="E5" s="8" t="s">
        <v>130</v>
      </c>
      <c r="F5" s="8" t="s">
        <v>131</v>
      </c>
      <c r="G5" s="8" t="s">
        <v>116</v>
      </c>
      <c r="H5" s="8">
        <v>1</v>
      </c>
      <c r="I5" s="8">
        <v>3.97</v>
      </c>
      <c r="J5" s="8" t="s">
        <v>223</v>
      </c>
      <c r="K5" s="8">
        <v>1733</v>
      </c>
      <c r="L5" s="8" t="s">
        <v>126</v>
      </c>
      <c r="M5" s="8" t="s">
        <v>21</v>
      </c>
      <c r="N5" s="8" t="s">
        <v>127</v>
      </c>
      <c r="O5" s="8" t="s">
        <v>119</v>
      </c>
      <c r="P5" s="8" t="s">
        <v>128</v>
      </c>
      <c r="Q5" s="12"/>
      <c r="R5" s="2">
        <f>_xlfn.XLOOKUP(D5,cart!$F:$F,cart!$B:$B)</f>
        <v>2</v>
      </c>
      <c r="S5" s="2">
        <f t="shared" si="0"/>
        <v>1</v>
      </c>
    </row>
    <row r="6" spans="1:19">
      <c r="A6" s="8" t="s">
        <v>23</v>
      </c>
      <c r="B6" s="8" t="s">
        <v>132</v>
      </c>
      <c r="C6" s="8" t="s">
        <v>22</v>
      </c>
      <c r="D6" s="8">
        <v>5</v>
      </c>
      <c r="E6" s="8" t="s">
        <v>133</v>
      </c>
      <c r="F6" s="8" t="s">
        <v>131</v>
      </c>
      <c r="G6" s="8" t="s">
        <v>116</v>
      </c>
      <c r="H6" s="8">
        <v>1</v>
      </c>
      <c r="I6" s="8">
        <v>3.08</v>
      </c>
      <c r="J6" s="8" t="s">
        <v>224</v>
      </c>
      <c r="K6" s="8">
        <v>246</v>
      </c>
      <c r="L6" s="8" t="s">
        <v>117</v>
      </c>
      <c r="M6" s="8" t="s">
        <v>24</v>
      </c>
      <c r="N6" s="8" t="s">
        <v>127</v>
      </c>
      <c r="O6" s="8" t="s">
        <v>119</v>
      </c>
      <c r="P6" s="8" t="s">
        <v>128</v>
      </c>
      <c r="Q6" s="12"/>
      <c r="R6" s="2">
        <f>_xlfn.XLOOKUP(D6,cart!$F:$F,cart!$B:$B)</f>
        <v>2</v>
      </c>
      <c r="S6" s="2">
        <f t="shared" si="0"/>
        <v>1</v>
      </c>
    </row>
    <row r="7" spans="1:19">
      <c r="A7" s="8" t="s">
        <v>26</v>
      </c>
      <c r="B7" s="8" t="s">
        <v>134</v>
      </c>
      <c r="C7" s="8" t="s">
        <v>25</v>
      </c>
      <c r="D7" s="8">
        <v>6</v>
      </c>
      <c r="E7" s="8" t="s">
        <v>135</v>
      </c>
      <c r="F7" s="8" t="s">
        <v>136</v>
      </c>
      <c r="G7" s="8" t="s">
        <v>116</v>
      </c>
      <c r="H7" s="8">
        <v>2</v>
      </c>
      <c r="I7" s="8">
        <v>0.91</v>
      </c>
      <c r="J7" s="8" t="s">
        <v>225</v>
      </c>
      <c r="K7" s="8">
        <v>108</v>
      </c>
      <c r="L7" s="8" t="s">
        <v>137</v>
      </c>
      <c r="M7" s="8" t="s">
        <v>27</v>
      </c>
      <c r="N7" s="8" t="s">
        <v>127</v>
      </c>
      <c r="O7" s="8" t="s">
        <v>119</v>
      </c>
      <c r="P7" s="8" t="s">
        <v>128</v>
      </c>
      <c r="Q7" s="12"/>
      <c r="R7" s="2">
        <f>_xlfn.XLOOKUP(D7,cart!$F:$F,cart!$B:$B)</f>
        <v>2</v>
      </c>
      <c r="S7" s="2">
        <f t="shared" si="0"/>
        <v>0</v>
      </c>
    </row>
    <row r="8" spans="1:19">
      <c r="A8" s="8" t="s">
        <v>29</v>
      </c>
      <c r="B8" s="8" t="s">
        <v>138</v>
      </c>
      <c r="C8" s="8" t="s">
        <v>28</v>
      </c>
      <c r="D8" s="8">
        <v>7</v>
      </c>
      <c r="E8" s="8" t="s">
        <v>139</v>
      </c>
      <c r="F8" s="8" t="s">
        <v>115</v>
      </c>
      <c r="G8" s="8" t="s">
        <v>116</v>
      </c>
      <c r="H8" s="8">
        <v>1</v>
      </c>
      <c r="I8" s="8">
        <v>0.64</v>
      </c>
      <c r="J8" s="8" t="s">
        <v>226</v>
      </c>
      <c r="K8" s="8">
        <v>2268</v>
      </c>
      <c r="L8" s="8" t="s">
        <v>140</v>
      </c>
      <c r="M8" s="8" t="s">
        <v>30</v>
      </c>
      <c r="N8" s="8" t="s">
        <v>127</v>
      </c>
      <c r="O8" s="8" t="s">
        <v>119</v>
      </c>
      <c r="P8" s="8" t="s">
        <v>128</v>
      </c>
      <c r="Q8" s="12"/>
      <c r="R8" s="2">
        <f>_xlfn.XLOOKUP(D8,cart!$F:$F,cart!$B:$B)</f>
        <v>2</v>
      </c>
      <c r="S8" s="2">
        <f t="shared" si="0"/>
        <v>1</v>
      </c>
    </row>
    <row r="9" spans="1:19">
      <c r="A9" s="8" t="s">
        <v>32</v>
      </c>
      <c r="B9" s="8" t="s">
        <v>132</v>
      </c>
      <c r="C9" s="8" t="s">
        <v>31</v>
      </c>
      <c r="D9" s="8">
        <v>8</v>
      </c>
      <c r="E9" s="8" t="s">
        <v>141</v>
      </c>
      <c r="F9" s="8" t="s">
        <v>131</v>
      </c>
      <c r="G9" s="8" t="s">
        <v>116</v>
      </c>
      <c r="H9" s="8">
        <v>1</v>
      </c>
      <c r="I9" s="8">
        <v>17.72</v>
      </c>
      <c r="J9" s="8" t="s">
        <v>227</v>
      </c>
      <c r="K9" s="8">
        <v>1043</v>
      </c>
      <c r="L9" s="8" t="s">
        <v>117</v>
      </c>
      <c r="M9" s="8" t="s">
        <v>33</v>
      </c>
      <c r="N9" s="8" t="s">
        <v>127</v>
      </c>
      <c r="O9" s="8" t="s">
        <v>119</v>
      </c>
      <c r="P9" s="8" t="s">
        <v>128</v>
      </c>
      <c r="Q9" s="12"/>
      <c r="R9" s="2">
        <f>_xlfn.XLOOKUP(D9,cart!$F:$F,cart!$B:$B)</f>
        <v>1</v>
      </c>
      <c r="S9" s="2">
        <f t="shared" si="0"/>
        <v>0</v>
      </c>
    </row>
    <row r="10" spans="1:19">
      <c r="A10" s="8" t="s">
        <v>35</v>
      </c>
      <c r="B10" s="8" t="s">
        <v>142</v>
      </c>
      <c r="C10" s="8" t="s">
        <v>34</v>
      </c>
      <c r="D10" s="8">
        <v>9</v>
      </c>
      <c r="E10" s="8" t="s">
        <v>143</v>
      </c>
      <c r="F10" s="8" t="s">
        <v>131</v>
      </c>
      <c r="G10" s="8" t="s">
        <v>116</v>
      </c>
      <c r="H10" s="8">
        <v>1</v>
      </c>
      <c r="I10" s="8">
        <v>0.66</v>
      </c>
      <c r="J10" s="8" t="s">
        <v>228</v>
      </c>
      <c r="K10" s="8">
        <v>1405</v>
      </c>
      <c r="L10" s="8" t="s">
        <v>144</v>
      </c>
      <c r="M10" s="8" t="s">
        <v>36</v>
      </c>
      <c r="N10" s="8" t="s">
        <v>127</v>
      </c>
      <c r="O10" s="8" t="s">
        <v>119</v>
      </c>
      <c r="P10" s="8" t="s">
        <v>128</v>
      </c>
      <c r="Q10" s="12"/>
      <c r="R10" s="2">
        <f>_xlfn.XLOOKUP(D10,cart!$F:$F,cart!$B:$B)</f>
        <v>1</v>
      </c>
      <c r="S10" s="2">
        <f t="shared" si="0"/>
        <v>0</v>
      </c>
    </row>
    <row r="11" spans="1:19">
      <c r="A11" s="8" t="s">
        <v>38</v>
      </c>
      <c r="B11" s="8" t="s">
        <v>134</v>
      </c>
      <c r="C11" s="8" t="s">
        <v>37</v>
      </c>
      <c r="D11" s="8">
        <v>10</v>
      </c>
      <c r="E11" s="8" t="s">
        <v>145</v>
      </c>
      <c r="F11" s="8" t="s">
        <v>115</v>
      </c>
      <c r="G11" s="8" t="s">
        <v>116</v>
      </c>
      <c r="H11" s="8">
        <v>16</v>
      </c>
      <c r="I11" s="8">
        <v>0.125</v>
      </c>
      <c r="J11" s="8" t="s">
        <v>229</v>
      </c>
      <c r="K11" s="8">
        <v>669231</v>
      </c>
      <c r="L11" s="8" t="s">
        <v>126</v>
      </c>
      <c r="M11" s="8" t="s">
        <v>39</v>
      </c>
      <c r="N11" s="8" t="s">
        <v>127</v>
      </c>
      <c r="O11" s="8" t="s">
        <v>119</v>
      </c>
      <c r="P11" s="8" t="s">
        <v>128</v>
      </c>
      <c r="Q11" s="12"/>
      <c r="R11" s="2">
        <f>_xlfn.XLOOKUP(D11,cart!$F:$F,cart!$B:$B)</f>
        <v>50</v>
      </c>
      <c r="S11" s="2">
        <f t="shared" si="0"/>
        <v>34</v>
      </c>
    </row>
    <row r="12" spans="1:19">
      <c r="A12" s="8" t="s">
        <v>41</v>
      </c>
      <c r="B12" s="8" t="s">
        <v>134</v>
      </c>
      <c r="C12" s="8" t="s">
        <v>40</v>
      </c>
      <c r="D12" s="8">
        <v>11</v>
      </c>
      <c r="E12" s="8" t="s">
        <v>146</v>
      </c>
      <c r="F12" s="8" t="s">
        <v>115</v>
      </c>
      <c r="G12" s="8" t="s">
        <v>116</v>
      </c>
      <c r="H12" s="8">
        <v>3</v>
      </c>
      <c r="I12" s="8">
        <v>1.1599999999999999</v>
      </c>
      <c r="J12" s="8" t="s">
        <v>230</v>
      </c>
      <c r="K12" s="8">
        <v>165348</v>
      </c>
      <c r="L12" s="8" t="s">
        <v>144</v>
      </c>
      <c r="M12" s="8" t="s">
        <v>42</v>
      </c>
      <c r="N12" s="8" t="s">
        <v>127</v>
      </c>
      <c r="O12" s="8" t="s">
        <v>119</v>
      </c>
      <c r="P12" s="8" t="s">
        <v>128</v>
      </c>
      <c r="Q12" s="12"/>
      <c r="R12" s="2">
        <f>_xlfn.XLOOKUP(D12,cart!$F:$F,cart!$B:$B)</f>
        <v>10</v>
      </c>
      <c r="S12" s="2">
        <f t="shared" si="0"/>
        <v>7</v>
      </c>
    </row>
    <row r="13" spans="1:19">
      <c r="A13" s="8" t="s">
        <v>44</v>
      </c>
      <c r="B13" s="8" t="s">
        <v>147</v>
      </c>
      <c r="C13" s="8" t="s">
        <v>43</v>
      </c>
      <c r="D13" s="8">
        <v>12</v>
      </c>
      <c r="E13" s="8" t="s">
        <v>148</v>
      </c>
      <c r="F13" s="8" t="s">
        <v>115</v>
      </c>
      <c r="G13" s="8" t="s">
        <v>116</v>
      </c>
      <c r="H13" s="8">
        <v>3</v>
      </c>
      <c r="I13" s="8">
        <v>0.1</v>
      </c>
      <c r="J13" s="8" t="s">
        <v>231</v>
      </c>
      <c r="K13" s="8">
        <v>455159</v>
      </c>
      <c r="L13" s="8" t="s">
        <v>149</v>
      </c>
      <c r="M13" s="8" t="s">
        <v>45</v>
      </c>
      <c r="N13" s="8" t="s">
        <v>127</v>
      </c>
      <c r="O13" s="8" t="s">
        <v>119</v>
      </c>
      <c r="P13" s="8" t="s">
        <v>128</v>
      </c>
      <c r="Q13" s="12"/>
      <c r="R13" s="2">
        <f>_xlfn.XLOOKUP(D13,cart!$F:$F,cart!$B:$B)</f>
        <v>50</v>
      </c>
      <c r="S13" s="2">
        <f t="shared" si="0"/>
        <v>47</v>
      </c>
    </row>
    <row r="14" spans="1:19">
      <c r="A14" s="8" t="s">
        <v>47</v>
      </c>
      <c r="B14" s="8" t="s">
        <v>150</v>
      </c>
      <c r="C14" s="8" t="s">
        <v>46</v>
      </c>
      <c r="D14" s="8">
        <v>13</v>
      </c>
      <c r="E14" s="8" t="s">
        <v>151</v>
      </c>
      <c r="F14" s="8" t="s">
        <v>115</v>
      </c>
      <c r="G14" s="8" t="s">
        <v>116</v>
      </c>
      <c r="H14" s="8">
        <v>1</v>
      </c>
      <c r="I14" s="8">
        <v>0.81</v>
      </c>
      <c r="J14" s="8" t="s">
        <v>232</v>
      </c>
      <c r="K14" s="8">
        <v>29144</v>
      </c>
      <c r="L14" s="8" t="s">
        <v>126</v>
      </c>
      <c r="M14" s="8" t="s">
        <v>48</v>
      </c>
      <c r="N14" s="8" t="s">
        <v>118</v>
      </c>
      <c r="O14" s="8" t="s">
        <v>119</v>
      </c>
      <c r="P14" s="8" t="s">
        <v>128</v>
      </c>
      <c r="Q14" s="12"/>
      <c r="R14" s="2">
        <f>_xlfn.XLOOKUP(D14,cart!$F:$F,cart!$B:$B)</f>
        <v>10</v>
      </c>
      <c r="S14" s="2">
        <f t="shared" si="0"/>
        <v>9</v>
      </c>
    </row>
    <row r="15" spans="1:19">
      <c r="A15" s="8" t="s">
        <v>50</v>
      </c>
      <c r="B15" s="8" t="s">
        <v>147</v>
      </c>
      <c r="C15" s="8" t="s">
        <v>49</v>
      </c>
      <c r="D15" s="8">
        <v>14</v>
      </c>
      <c r="E15" s="8" t="s">
        <v>152</v>
      </c>
      <c r="F15" s="8" t="s">
        <v>115</v>
      </c>
      <c r="G15" s="8" t="s">
        <v>116</v>
      </c>
      <c r="H15" s="8">
        <v>1</v>
      </c>
      <c r="I15" s="8">
        <v>0.1</v>
      </c>
      <c r="J15" s="8" t="s">
        <v>233</v>
      </c>
      <c r="K15" s="8">
        <v>7738</v>
      </c>
      <c r="L15" s="8" t="s">
        <v>153</v>
      </c>
      <c r="M15" s="8" t="s">
        <v>51</v>
      </c>
      <c r="N15" s="8" t="s">
        <v>127</v>
      </c>
      <c r="O15" s="8" t="s">
        <v>119</v>
      </c>
      <c r="P15" s="8" t="s">
        <v>128</v>
      </c>
      <c r="Q15" s="12"/>
      <c r="R15" s="2">
        <f>_xlfn.XLOOKUP(D15,cart!$F:$F,cart!$B:$B)</f>
        <v>10</v>
      </c>
      <c r="S15" s="2">
        <f t="shared" si="0"/>
        <v>9</v>
      </c>
    </row>
    <row r="16" spans="1:19">
      <c r="A16" s="8" t="s">
        <v>53</v>
      </c>
      <c r="B16" s="8" t="s">
        <v>154</v>
      </c>
      <c r="C16" s="8" t="s">
        <v>52</v>
      </c>
      <c r="D16" s="8">
        <v>15</v>
      </c>
      <c r="E16" s="8" t="s">
        <v>155</v>
      </c>
      <c r="F16" s="8" t="s">
        <v>115</v>
      </c>
      <c r="G16" s="8" t="s">
        <v>116</v>
      </c>
      <c r="H16" s="8">
        <v>7</v>
      </c>
      <c r="I16" s="8">
        <v>0.1</v>
      </c>
      <c r="J16" s="8" t="s">
        <v>234</v>
      </c>
      <c r="K16" s="8">
        <v>4583</v>
      </c>
      <c r="L16" s="8" t="s">
        <v>153</v>
      </c>
      <c r="M16" s="8" t="s">
        <v>54</v>
      </c>
      <c r="N16" s="8" t="s">
        <v>127</v>
      </c>
      <c r="O16" s="8" t="s">
        <v>119</v>
      </c>
      <c r="P16" s="8" t="s">
        <v>128</v>
      </c>
      <c r="Q16" s="12"/>
      <c r="R16" s="2">
        <f>_xlfn.XLOOKUP(D16,cart!$F:$F,cart!$B:$B)</f>
        <v>10</v>
      </c>
      <c r="S16" s="2">
        <f t="shared" si="0"/>
        <v>3</v>
      </c>
    </row>
    <row r="17" spans="1:19">
      <c r="A17" s="8" t="s">
        <v>156</v>
      </c>
      <c r="B17" s="8" t="s">
        <v>150</v>
      </c>
      <c r="C17" s="8" t="s">
        <v>157</v>
      </c>
      <c r="D17" s="8">
        <v>16</v>
      </c>
      <c r="E17" s="8" t="s">
        <v>158</v>
      </c>
      <c r="F17" s="8" t="s">
        <v>115</v>
      </c>
      <c r="G17" s="8" t="s">
        <v>116</v>
      </c>
      <c r="H17" s="8">
        <v>6</v>
      </c>
      <c r="I17" s="8">
        <v>0.2</v>
      </c>
      <c r="J17" s="8" t="s">
        <v>235</v>
      </c>
      <c r="K17" s="8">
        <v>441718</v>
      </c>
      <c r="L17" s="8" t="s">
        <v>126</v>
      </c>
      <c r="M17" s="8" t="s">
        <v>159</v>
      </c>
      <c r="N17" s="8" t="s">
        <v>118</v>
      </c>
      <c r="O17" s="8" t="s">
        <v>119</v>
      </c>
      <c r="P17" s="8" t="s">
        <v>128</v>
      </c>
      <c r="Q17" s="12"/>
      <c r="R17" s="2" t="e">
        <f>_xlfn.XLOOKUP(D17,cart!$F:$F,cart!$B:$B)</f>
        <v>#N/A</v>
      </c>
      <c r="S17" s="2" t="e">
        <f t="shared" si="0"/>
        <v>#N/A</v>
      </c>
    </row>
    <row r="18" spans="1:19">
      <c r="A18" s="8" t="s">
        <v>56</v>
      </c>
      <c r="B18" s="8" t="s">
        <v>132</v>
      </c>
      <c r="C18" s="8" t="s">
        <v>55</v>
      </c>
      <c r="D18" s="8">
        <v>17</v>
      </c>
      <c r="E18" s="8" t="s">
        <v>160</v>
      </c>
      <c r="F18" s="8" t="s">
        <v>115</v>
      </c>
      <c r="G18" s="8" t="s">
        <v>116</v>
      </c>
      <c r="H18" s="8">
        <v>2</v>
      </c>
      <c r="I18" s="8">
        <v>0.53</v>
      </c>
      <c r="J18" s="8" t="s">
        <v>236</v>
      </c>
      <c r="K18" s="8">
        <v>2791</v>
      </c>
      <c r="L18" s="8" t="s">
        <v>117</v>
      </c>
      <c r="M18" s="8" t="s">
        <v>57</v>
      </c>
      <c r="N18" s="8" t="s">
        <v>127</v>
      </c>
      <c r="O18" s="8" t="s">
        <v>119</v>
      </c>
      <c r="P18" s="8" t="s">
        <v>128</v>
      </c>
      <c r="Q18" s="12"/>
      <c r="R18" s="2">
        <f>_xlfn.XLOOKUP(D18,cart!$F:$F,cart!$B:$B)</f>
        <v>3</v>
      </c>
      <c r="S18" s="2">
        <f t="shared" si="0"/>
        <v>1</v>
      </c>
    </row>
    <row r="19" spans="1:19">
      <c r="A19" s="8" t="s">
        <v>161</v>
      </c>
      <c r="B19" s="8" t="s">
        <v>162</v>
      </c>
      <c r="C19" s="8" t="s">
        <v>163</v>
      </c>
      <c r="D19" s="8">
        <v>18</v>
      </c>
      <c r="E19" s="8" t="s">
        <v>164</v>
      </c>
      <c r="F19" s="8" t="s">
        <v>115</v>
      </c>
      <c r="G19" s="8" t="s">
        <v>116</v>
      </c>
      <c r="H19" s="8">
        <v>13</v>
      </c>
      <c r="I19" s="8">
        <v>0.05</v>
      </c>
      <c r="J19" s="8" t="s">
        <v>237</v>
      </c>
      <c r="K19" s="8">
        <v>11922841</v>
      </c>
      <c r="L19" s="8" t="s">
        <v>165</v>
      </c>
      <c r="M19" s="8" t="s">
        <v>166</v>
      </c>
      <c r="N19" s="8" t="s">
        <v>127</v>
      </c>
      <c r="O19" s="8" t="s">
        <v>119</v>
      </c>
      <c r="P19" s="8" t="s">
        <v>128</v>
      </c>
      <c r="Q19" s="12"/>
      <c r="R19" s="2" t="e">
        <f>_xlfn.XLOOKUP(D19,cart!$F:$F,cart!$B:$B)</f>
        <v>#N/A</v>
      </c>
      <c r="S19" s="2" t="e">
        <f t="shared" si="0"/>
        <v>#N/A</v>
      </c>
    </row>
    <row r="20" spans="1:19">
      <c r="A20" s="8" t="s">
        <v>167</v>
      </c>
      <c r="B20" s="8" t="s">
        <v>168</v>
      </c>
      <c r="C20" s="8" t="s">
        <v>169</v>
      </c>
      <c r="D20" s="8">
        <v>19</v>
      </c>
      <c r="E20" s="8" t="s">
        <v>170</v>
      </c>
      <c r="F20" s="8" t="s">
        <v>171</v>
      </c>
      <c r="G20" s="8" t="s">
        <v>116</v>
      </c>
      <c r="H20" s="8">
        <v>1</v>
      </c>
      <c r="I20" s="8">
        <v>12.47</v>
      </c>
      <c r="J20" s="8" t="s">
        <v>238</v>
      </c>
      <c r="K20" s="8">
        <v>221</v>
      </c>
      <c r="L20" s="8" t="s">
        <v>120</v>
      </c>
      <c r="M20" s="8" t="s">
        <v>172</v>
      </c>
      <c r="N20" s="8" t="s">
        <v>120</v>
      </c>
      <c r="O20" s="8" t="s">
        <v>119</v>
      </c>
      <c r="P20" s="8" t="s">
        <v>120</v>
      </c>
      <c r="Q20" s="12"/>
      <c r="R20" s="2" t="e">
        <f>_xlfn.XLOOKUP(D20,cart!$F:$F,cart!$B:$B)</f>
        <v>#N/A</v>
      </c>
      <c r="S20" s="2" t="e">
        <f t="shared" si="0"/>
        <v>#N/A</v>
      </c>
    </row>
    <row r="21" spans="1:19">
      <c r="A21" s="8" t="s">
        <v>59</v>
      </c>
      <c r="B21" s="8" t="s">
        <v>173</v>
      </c>
      <c r="C21" s="8" t="s">
        <v>58</v>
      </c>
      <c r="D21" s="8">
        <v>20</v>
      </c>
      <c r="E21" s="8" t="s">
        <v>174</v>
      </c>
      <c r="F21" s="8" t="s">
        <v>115</v>
      </c>
      <c r="G21" s="8" t="s">
        <v>116</v>
      </c>
      <c r="H21" s="8">
        <v>27</v>
      </c>
      <c r="I21" s="8">
        <v>0.182</v>
      </c>
      <c r="J21" s="8" t="s">
        <v>239</v>
      </c>
      <c r="K21" s="8">
        <v>2331694</v>
      </c>
      <c r="L21" s="8" t="s">
        <v>120</v>
      </c>
      <c r="M21" s="8" t="s">
        <v>60</v>
      </c>
      <c r="N21" s="8" t="s">
        <v>127</v>
      </c>
      <c r="O21" s="8" t="s">
        <v>119</v>
      </c>
      <c r="P21" s="8" t="s">
        <v>128</v>
      </c>
      <c r="Q21" s="12"/>
      <c r="R21" s="2" t="e">
        <f>_xlfn.XLOOKUP(D21,cart!$F:$F,cart!$B:$B)</f>
        <v>#N/A</v>
      </c>
      <c r="S21" s="2" t="e">
        <f t="shared" si="0"/>
        <v>#N/A</v>
      </c>
    </row>
    <row r="22" spans="1:19">
      <c r="A22" s="8" t="s">
        <v>62</v>
      </c>
      <c r="B22" s="8" t="s">
        <v>175</v>
      </c>
      <c r="C22" s="8" t="s">
        <v>61</v>
      </c>
      <c r="D22" s="8">
        <v>21</v>
      </c>
      <c r="E22" s="8" t="s">
        <v>176</v>
      </c>
      <c r="F22" s="8" t="s">
        <v>115</v>
      </c>
      <c r="G22" s="8" t="s">
        <v>116</v>
      </c>
      <c r="H22" s="8">
        <v>5</v>
      </c>
      <c r="I22" s="8">
        <v>1.05</v>
      </c>
      <c r="J22" s="8" t="s">
        <v>240</v>
      </c>
      <c r="K22" s="8">
        <v>571</v>
      </c>
      <c r="L22" s="8" t="s">
        <v>177</v>
      </c>
      <c r="M22" s="8" t="s">
        <v>63</v>
      </c>
      <c r="N22" s="8" t="s">
        <v>127</v>
      </c>
      <c r="O22" s="8" t="s">
        <v>119</v>
      </c>
      <c r="P22" s="8" t="s">
        <v>128</v>
      </c>
      <c r="Q22" s="12"/>
      <c r="R22" s="2">
        <f>_xlfn.XLOOKUP(D22,cart!$F:$F,cart!$B:$B)</f>
        <v>10</v>
      </c>
      <c r="S22" s="2">
        <f t="shared" si="0"/>
        <v>5</v>
      </c>
    </row>
    <row r="23" spans="1:19">
      <c r="A23" s="8" t="s">
        <v>94</v>
      </c>
      <c r="B23" s="8" t="s">
        <v>178</v>
      </c>
      <c r="C23" s="8" t="s">
        <v>93</v>
      </c>
      <c r="D23" s="8">
        <v>22</v>
      </c>
      <c r="E23" s="8" t="s">
        <v>179</v>
      </c>
      <c r="F23" s="8" t="s">
        <v>115</v>
      </c>
      <c r="G23" s="8" t="s">
        <v>116</v>
      </c>
      <c r="H23" s="8">
        <v>2</v>
      </c>
      <c r="I23" s="8">
        <v>0.35</v>
      </c>
      <c r="J23" s="8" t="s">
        <v>234</v>
      </c>
      <c r="K23" s="8">
        <v>723</v>
      </c>
      <c r="L23" s="8" t="s">
        <v>123</v>
      </c>
      <c r="M23" s="8" t="s">
        <v>95</v>
      </c>
      <c r="N23" s="8" t="s">
        <v>127</v>
      </c>
      <c r="O23" s="8" t="s">
        <v>119</v>
      </c>
      <c r="P23" s="8" t="s">
        <v>128</v>
      </c>
      <c r="Q23" s="12"/>
      <c r="R23" s="2">
        <f>_xlfn.XLOOKUP(D23,cart!$F:$F,cart!$B:$B)</f>
        <v>10</v>
      </c>
      <c r="S23" s="2">
        <f t="shared" si="0"/>
        <v>8</v>
      </c>
    </row>
    <row r="24" spans="1:19">
      <c r="A24" s="8">
        <v>824500500</v>
      </c>
      <c r="B24" s="8" t="s">
        <v>180</v>
      </c>
      <c r="C24" s="8" t="s">
        <v>181</v>
      </c>
      <c r="D24" s="8">
        <v>23</v>
      </c>
      <c r="E24" s="8" t="s">
        <v>182</v>
      </c>
      <c r="F24" s="8" t="s">
        <v>115</v>
      </c>
      <c r="G24" s="8" t="s">
        <v>116</v>
      </c>
      <c r="H24" s="8">
        <v>1</v>
      </c>
      <c r="I24" s="8">
        <v>0.27</v>
      </c>
      <c r="J24" s="8" t="s">
        <v>241</v>
      </c>
      <c r="K24" s="8">
        <v>1172</v>
      </c>
      <c r="L24" s="8" t="s">
        <v>183</v>
      </c>
      <c r="M24" s="8" t="s">
        <v>184</v>
      </c>
      <c r="N24" s="8" t="s">
        <v>127</v>
      </c>
      <c r="O24" s="8" t="s">
        <v>119</v>
      </c>
      <c r="P24" s="8" t="s">
        <v>128</v>
      </c>
      <c r="Q24" s="12"/>
      <c r="R24" s="2" t="e">
        <f>_xlfn.XLOOKUP(D24,cart!$F:$F,cart!$B:$B)</f>
        <v>#N/A</v>
      </c>
      <c r="S24" s="2" t="e">
        <f t="shared" si="0"/>
        <v>#N/A</v>
      </c>
    </row>
    <row r="25" spans="1:19">
      <c r="A25" s="8" t="s">
        <v>185</v>
      </c>
      <c r="B25" s="8" t="s">
        <v>138</v>
      </c>
      <c r="C25" s="8" t="s">
        <v>186</v>
      </c>
      <c r="D25" s="8">
        <v>24</v>
      </c>
      <c r="E25" s="8" t="s">
        <v>139</v>
      </c>
      <c r="F25" s="8" t="s">
        <v>187</v>
      </c>
      <c r="G25" s="8" t="s">
        <v>116</v>
      </c>
      <c r="H25" s="8">
        <v>0</v>
      </c>
      <c r="I25" s="8">
        <v>0</v>
      </c>
      <c r="J25" s="8" t="s">
        <v>242</v>
      </c>
      <c r="K25" s="8">
        <v>2500</v>
      </c>
      <c r="L25" s="8" t="s">
        <v>140</v>
      </c>
      <c r="M25" s="8" t="s">
        <v>188</v>
      </c>
      <c r="N25" s="8" t="s">
        <v>127</v>
      </c>
      <c r="O25" s="8" t="s">
        <v>119</v>
      </c>
      <c r="P25" s="8" t="s">
        <v>128</v>
      </c>
      <c r="Q25" s="12"/>
      <c r="R25" s="2" t="e">
        <f>_xlfn.XLOOKUP(D25,cart!$F:$F,cart!$B:$B)</f>
        <v>#N/A</v>
      </c>
      <c r="S25" s="2" t="e">
        <f t="shared" si="0"/>
        <v>#N/A</v>
      </c>
    </row>
    <row r="26" spans="1:19">
      <c r="A26" s="8" t="s">
        <v>189</v>
      </c>
      <c r="B26" s="8" t="s">
        <v>190</v>
      </c>
      <c r="C26" s="8" t="s">
        <v>191</v>
      </c>
      <c r="D26" s="8">
        <v>25</v>
      </c>
      <c r="E26" s="8" t="s">
        <v>192</v>
      </c>
      <c r="F26" s="8" t="s">
        <v>115</v>
      </c>
      <c r="G26" s="8" t="s">
        <v>116</v>
      </c>
      <c r="H26" s="8">
        <v>5</v>
      </c>
      <c r="I26" s="8">
        <v>0.1</v>
      </c>
      <c r="J26" s="8" t="s">
        <v>243</v>
      </c>
      <c r="K26" s="8">
        <v>153076</v>
      </c>
      <c r="L26" s="8" t="s">
        <v>177</v>
      </c>
      <c r="M26" s="8" t="s">
        <v>193</v>
      </c>
      <c r="N26" s="8" t="s">
        <v>127</v>
      </c>
      <c r="O26" s="8" t="s">
        <v>119</v>
      </c>
      <c r="P26" s="8" t="s">
        <v>128</v>
      </c>
      <c r="Q26" s="12"/>
      <c r="R26" s="2" t="e">
        <f>_xlfn.XLOOKUP(D26,cart!$F:$F,cart!$B:$B)</f>
        <v>#N/A</v>
      </c>
      <c r="S26" s="2" t="e">
        <f t="shared" si="0"/>
        <v>#N/A</v>
      </c>
    </row>
    <row r="27" spans="1:19">
      <c r="A27" s="8" t="s">
        <v>65</v>
      </c>
      <c r="B27" s="8" t="s">
        <v>132</v>
      </c>
      <c r="C27" s="8" t="s">
        <v>64</v>
      </c>
      <c r="D27" s="8">
        <v>26</v>
      </c>
      <c r="E27" s="8" t="s">
        <v>194</v>
      </c>
      <c r="F27" s="8" t="s">
        <v>131</v>
      </c>
      <c r="G27" s="8" t="s">
        <v>116</v>
      </c>
      <c r="H27" s="8">
        <v>1</v>
      </c>
      <c r="I27" s="8">
        <v>3.05</v>
      </c>
      <c r="J27" s="8" t="s">
        <v>244</v>
      </c>
      <c r="K27" s="8">
        <v>2657</v>
      </c>
      <c r="L27" s="8" t="s">
        <v>117</v>
      </c>
      <c r="M27" s="8" t="s">
        <v>66</v>
      </c>
      <c r="N27" s="8" t="s">
        <v>127</v>
      </c>
      <c r="O27" s="8" t="s">
        <v>119</v>
      </c>
      <c r="P27" s="8" t="s">
        <v>128</v>
      </c>
      <c r="Q27" s="12"/>
      <c r="R27" s="2">
        <f>_xlfn.XLOOKUP(D27,cart!$F:$F,cart!$B:$B)</f>
        <v>1</v>
      </c>
      <c r="S27" s="2">
        <f t="shared" si="0"/>
        <v>0</v>
      </c>
    </row>
    <row r="28" spans="1:19">
      <c r="A28" s="8" t="s">
        <v>68</v>
      </c>
      <c r="B28" s="8" t="s">
        <v>195</v>
      </c>
      <c r="C28" s="8" t="s">
        <v>67</v>
      </c>
      <c r="D28" s="8">
        <v>27</v>
      </c>
      <c r="E28" s="8" t="s">
        <v>196</v>
      </c>
      <c r="F28" s="8" t="s">
        <v>115</v>
      </c>
      <c r="G28" s="8" t="s">
        <v>116</v>
      </c>
      <c r="H28" s="8">
        <v>4</v>
      </c>
      <c r="I28" s="8">
        <v>1.62</v>
      </c>
      <c r="J28" s="8" t="s">
        <v>245</v>
      </c>
      <c r="K28" s="8">
        <v>1172</v>
      </c>
      <c r="L28" s="8" t="s">
        <v>117</v>
      </c>
      <c r="M28" s="8" t="s">
        <v>69</v>
      </c>
      <c r="N28" s="8" t="s">
        <v>127</v>
      </c>
      <c r="O28" s="8" t="s">
        <v>119</v>
      </c>
      <c r="P28" s="8" t="s">
        <v>128</v>
      </c>
      <c r="Q28" s="12"/>
      <c r="R28" s="2">
        <f>_xlfn.XLOOKUP(D28,cart!$F:$F,cart!$B:$B)</f>
        <v>4</v>
      </c>
      <c r="S28" s="2">
        <f t="shared" si="0"/>
        <v>0</v>
      </c>
    </row>
    <row r="29" spans="1:19">
      <c r="A29" s="8" t="s">
        <v>71</v>
      </c>
      <c r="B29" s="8" t="s">
        <v>142</v>
      </c>
      <c r="C29" s="8" t="s">
        <v>70</v>
      </c>
      <c r="D29" s="8">
        <v>28</v>
      </c>
      <c r="E29" s="8" t="s">
        <v>197</v>
      </c>
      <c r="F29" s="8" t="s">
        <v>131</v>
      </c>
      <c r="G29" s="8" t="s">
        <v>116</v>
      </c>
      <c r="H29" s="8">
        <v>2</v>
      </c>
      <c r="I29" s="8">
        <v>0.66</v>
      </c>
      <c r="J29" s="8" t="s">
        <v>246</v>
      </c>
      <c r="K29" s="8">
        <v>287</v>
      </c>
      <c r="L29" s="8" t="s">
        <v>144</v>
      </c>
      <c r="M29" s="8" t="s">
        <v>72</v>
      </c>
      <c r="N29" s="8" t="s">
        <v>127</v>
      </c>
      <c r="O29" s="8" t="s">
        <v>119</v>
      </c>
      <c r="P29" s="8" t="s">
        <v>128</v>
      </c>
      <c r="Q29" s="12"/>
      <c r="R29" s="2">
        <f>_xlfn.XLOOKUP(D29,cart!$F:$F,cart!$B:$B)</f>
        <v>2</v>
      </c>
      <c r="S29" s="2">
        <f t="shared" si="0"/>
        <v>0</v>
      </c>
    </row>
    <row r="30" spans="1:19">
      <c r="A30" s="8" t="s">
        <v>74</v>
      </c>
      <c r="B30" s="8" t="s">
        <v>147</v>
      </c>
      <c r="C30" s="8" t="s">
        <v>73</v>
      </c>
      <c r="D30" s="8">
        <v>29</v>
      </c>
      <c r="E30" s="8" t="s">
        <v>198</v>
      </c>
      <c r="F30" s="8" t="s">
        <v>115</v>
      </c>
      <c r="G30" s="8" t="s">
        <v>116</v>
      </c>
      <c r="H30" s="8">
        <v>9</v>
      </c>
      <c r="I30" s="8">
        <v>0.1</v>
      </c>
      <c r="J30" s="8" t="s">
        <v>247</v>
      </c>
      <c r="K30" s="8">
        <v>84370</v>
      </c>
      <c r="L30" s="8" t="s">
        <v>153</v>
      </c>
      <c r="M30" s="8" t="s">
        <v>75</v>
      </c>
      <c r="N30" s="8" t="s">
        <v>127</v>
      </c>
      <c r="O30" s="8" t="s">
        <v>119</v>
      </c>
      <c r="P30" s="8" t="s">
        <v>128</v>
      </c>
      <c r="Q30" s="12"/>
      <c r="R30" s="2">
        <f>_xlfn.XLOOKUP(D30,cart!$F:$F,cart!$B:$B)</f>
        <v>10</v>
      </c>
      <c r="S30" s="2">
        <f t="shared" si="0"/>
        <v>1</v>
      </c>
    </row>
    <row r="31" spans="1:19">
      <c r="A31" s="8" t="s">
        <v>77</v>
      </c>
      <c r="B31" s="8" t="s">
        <v>147</v>
      </c>
      <c r="C31" s="8" t="s">
        <v>76</v>
      </c>
      <c r="D31" s="8">
        <v>30</v>
      </c>
      <c r="E31" s="8" t="s">
        <v>199</v>
      </c>
      <c r="F31" s="8" t="s">
        <v>115</v>
      </c>
      <c r="G31" s="8" t="s">
        <v>116</v>
      </c>
      <c r="H31" s="8">
        <v>3</v>
      </c>
      <c r="I31" s="8">
        <v>0.1</v>
      </c>
      <c r="J31" s="8" t="s">
        <v>231</v>
      </c>
      <c r="K31" s="8">
        <v>223424</v>
      </c>
      <c r="L31" s="8" t="s">
        <v>153</v>
      </c>
      <c r="M31" s="8" t="s">
        <v>78</v>
      </c>
      <c r="N31" s="8" t="s">
        <v>127</v>
      </c>
      <c r="O31" s="8" t="s">
        <v>119</v>
      </c>
      <c r="P31" s="8" t="s">
        <v>128</v>
      </c>
      <c r="Q31" s="12"/>
      <c r="R31" s="2">
        <f>_xlfn.XLOOKUP(D31,cart!$F:$F,cart!$B:$B)</f>
        <v>10</v>
      </c>
      <c r="S31" s="2">
        <f t="shared" si="0"/>
        <v>7</v>
      </c>
    </row>
    <row r="32" spans="1:19">
      <c r="A32" s="8" t="s">
        <v>80</v>
      </c>
      <c r="B32" s="8" t="s">
        <v>147</v>
      </c>
      <c r="C32" s="8" t="s">
        <v>79</v>
      </c>
      <c r="D32" s="8">
        <v>31</v>
      </c>
      <c r="E32" s="8" t="s">
        <v>200</v>
      </c>
      <c r="F32" s="8" t="s">
        <v>115</v>
      </c>
      <c r="G32" s="8" t="s">
        <v>116</v>
      </c>
      <c r="H32" s="8">
        <v>5</v>
      </c>
      <c r="I32" s="8">
        <v>0.1</v>
      </c>
      <c r="J32" s="8" t="s">
        <v>243</v>
      </c>
      <c r="K32" s="8">
        <v>96879</v>
      </c>
      <c r="L32" s="8" t="s">
        <v>153</v>
      </c>
      <c r="M32" s="8" t="s">
        <v>81</v>
      </c>
      <c r="N32" s="8" t="s">
        <v>127</v>
      </c>
      <c r="O32" s="8" t="s">
        <v>119</v>
      </c>
      <c r="P32" s="8" t="s">
        <v>128</v>
      </c>
      <c r="Q32" s="12"/>
      <c r="R32" s="2">
        <f>_xlfn.XLOOKUP(D32,cart!$F:$F,cart!$B:$B)</f>
        <v>10</v>
      </c>
      <c r="S32" s="2">
        <f t="shared" si="0"/>
        <v>5</v>
      </c>
    </row>
    <row r="33" spans="1:19">
      <c r="A33" s="8" t="s">
        <v>83</v>
      </c>
      <c r="B33" s="8" t="s">
        <v>147</v>
      </c>
      <c r="C33" s="8" t="s">
        <v>82</v>
      </c>
      <c r="D33" s="8">
        <v>32</v>
      </c>
      <c r="E33" s="8" t="s">
        <v>201</v>
      </c>
      <c r="F33" s="8" t="s">
        <v>115</v>
      </c>
      <c r="G33" s="8" t="s">
        <v>116</v>
      </c>
      <c r="H33" s="8">
        <v>3</v>
      </c>
      <c r="I33" s="8">
        <v>0.1</v>
      </c>
      <c r="J33" s="8" t="s">
        <v>231</v>
      </c>
      <c r="K33" s="8">
        <v>35639</v>
      </c>
      <c r="L33" s="8" t="s">
        <v>153</v>
      </c>
      <c r="M33" s="8" t="s">
        <v>84</v>
      </c>
      <c r="N33" s="8" t="s">
        <v>127</v>
      </c>
      <c r="O33" s="8" t="s">
        <v>119</v>
      </c>
      <c r="P33" s="8" t="s">
        <v>128</v>
      </c>
      <c r="Q33" s="12"/>
      <c r="R33" s="2">
        <f>_xlfn.XLOOKUP(D33,cart!$F:$F,cart!$B:$B)</f>
        <v>10</v>
      </c>
      <c r="S33" s="2">
        <f t="shared" si="0"/>
        <v>7</v>
      </c>
    </row>
    <row r="34" spans="1:19">
      <c r="A34" s="8" t="s">
        <v>202</v>
      </c>
      <c r="B34" s="8" t="s">
        <v>147</v>
      </c>
      <c r="C34" s="8" t="s">
        <v>203</v>
      </c>
      <c r="D34" s="8">
        <v>33</v>
      </c>
      <c r="E34" s="8" t="s">
        <v>204</v>
      </c>
      <c r="F34" s="8" t="s">
        <v>115</v>
      </c>
      <c r="G34" s="8" t="s">
        <v>116</v>
      </c>
      <c r="H34" s="8">
        <v>4</v>
      </c>
      <c r="I34" s="8">
        <v>0.1</v>
      </c>
      <c r="J34" s="8" t="s">
        <v>248</v>
      </c>
      <c r="K34" s="8">
        <v>5000</v>
      </c>
      <c r="L34" s="8" t="s">
        <v>149</v>
      </c>
      <c r="M34" s="8" t="s">
        <v>205</v>
      </c>
      <c r="N34" s="8" t="s">
        <v>127</v>
      </c>
      <c r="O34" s="8" t="s">
        <v>119</v>
      </c>
      <c r="P34" s="8" t="s">
        <v>128</v>
      </c>
      <c r="Q34" s="12"/>
      <c r="R34" s="2" t="e">
        <f>_xlfn.XLOOKUP(D34,cart!$F:$F,cart!$B:$B)</f>
        <v>#N/A</v>
      </c>
      <c r="S34" s="2" t="e">
        <f t="shared" si="0"/>
        <v>#N/A</v>
      </c>
    </row>
    <row r="35" spans="1:19">
      <c r="A35" s="8" t="s">
        <v>86</v>
      </c>
      <c r="B35" s="8" t="s">
        <v>147</v>
      </c>
      <c r="C35" s="8" t="s">
        <v>85</v>
      </c>
      <c r="D35" s="8">
        <v>34</v>
      </c>
      <c r="E35" s="8" t="s">
        <v>206</v>
      </c>
      <c r="F35" s="8" t="s">
        <v>115</v>
      </c>
      <c r="G35" s="8" t="s">
        <v>116</v>
      </c>
      <c r="H35" s="8">
        <v>4</v>
      </c>
      <c r="I35" s="8">
        <v>0.1</v>
      </c>
      <c r="J35" s="8" t="s">
        <v>248</v>
      </c>
      <c r="K35" s="8">
        <v>16519</v>
      </c>
      <c r="L35" s="8" t="s">
        <v>153</v>
      </c>
      <c r="M35" s="8" t="s">
        <v>87</v>
      </c>
      <c r="N35" s="8" t="s">
        <v>127</v>
      </c>
      <c r="O35" s="8" t="s">
        <v>119</v>
      </c>
      <c r="P35" s="8" t="s">
        <v>128</v>
      </c>
      <c r="Q35" s="12"/>
      <c r="R35" s="2">
        <f>_xlfn.XLOOKUP(D35,cart!$F:$F,cart!$B:$B)</f>
        <v>10</v>
      </c>
      <c r="S35" s="2">
        <f t="shared" si="0"/>
        <v>6</v>
      </c>
    </row>
    <row r="36" spans="1:19">
      <c r="A36" s="8" t="s">
        <v>89</v>
      </c>
      <c r="B36" s="8" t="s">
        <v>207</v>
      </c>
      <c r="C36" s="8" t="s">
        <v>88</v>
      </c>
      <c r="D36" s="8">
        <v>35</v>
      </c>
      <c r="E36" s="8" t="s">
        <v>208</v>
      </c>
      <c r="F36" s="8" t="s">
        <v>209</v>
      </c>
      <c r="G36" s="8" t="s">
        <v>116</v>
      </c>
      <c r="H36" s="8">
        <v>5</v>
      </c>
      <c r="I36" s="8">
        <v>2.5299999999999998</v>
      </c>
      <c r="J36" s="8" t="s">
        <v>249</v>
      </c>
      <c r="K36" s="8">
        <v>14065</v>
      </c>
      <c r="L36" s="8" t="s">
        <v>123</v>
      </c>
      <c r="M36" s="8" t="s">
        <v>90</v>
      </c>
      <c r="N36" s="8" t="s">
        <v>127</v>
      </c>
      <c r="O36" s="8" t="s">
        <v>119</v>
      </c>
      <c r="P36" s="8" t="s">
        <v>128</v>
      </c>
      <c r="Q36" s="12"/>
      <c r="R36" s="2">
        <f>_xlfn.XLOOKUP(D36,cart!$F:$F,cart!$B:$B)</f>
        <v>10</v>
      </c>
      <c r="S36" s="2">
        <f t="shared" si="0"/>
        <v>5</v>
      </c>
    </row>
    <row r="37" spans="1:19">
      <c r="A37" s="8">
        <v>74279220181</v>
      </c>
      <c r="B37" s="8" t="s">
        <v>180</v>
      </c>
      <c r="C37" s="8" t="s">
        <v>91</v>
      </c>
      <c r="D37" s="8">
        <v>36</v>
      </c>
      <c r="E37" s="8" t="s">
        <v>210</v>
      </c>
      <c r="F37" s="8" t="s">
        <v>115</v>
      </c>
      <c r="G37" s="8" t="s">
        <v>116</v>
      </c>
      <c r="H37" s="8">
        <v>1</v>
      </c>
      <c r="I37" s="8">
        <v>0.32</v>
      </c>
      <c r="J37" s="8" t="s">
        <v>250</v>
      </c>
      <c r="K37" s="8">
        <v>5658</v>
      </c>
      <c r="L37" s="8" t="s">
        <v>123</v>
      </c>
      <c r="M37" s="8" t="s">
        <v>92</v>
      </c>
      <c r="N37" s="8" t="s">
        <v>127</v>
      </c>
      <c r="O37" s="8" t="s">
        <v>119</v>
      </c>
      <c r="P37" s="8" t="s">
        <v>128</v>
      </c>
      <c r="Q37" s="12"/>
      <c r="R37" s="2">
        <f>_xlfn.XLOOKUP(D37,cart!$F:$F,cart!$B:$B)</f>
        <v>10</v>
      </c>
      <c r="S37" s="2">
        <f t="shared" si="0"/>
        <v>9</v>
      </c>
    </row>
    <row r="38" spans="1:19">
      <c r="A38" s="8" t="s">
        <v>97</v>
      </c>
      <c r="B38" s="8" t="s">
        <v>180</v>
      </c>
      <c r="C38" s="8" t="s">
        <v>96</v>
      </c>
      <c r="D38" s="8">
        <v>37</v>
      </c>
      <c r="E38" s="8" t="s">
        <v>211</v>
      </c>
      <c r="F38" s="8" t="s">
        <v>115</v>
      </c>
      <c r="G38" s="8" t="s">
        <v>116</v>
      </c>
      <c r="H38" s="8">
        <v>4</v>
      </c>
      <c r="I38" s="8">
        <v>0.18</v>
      </c>
      <c r="J38" s="8" t="s">
        <v>252</v>
      </c>
      <c r="K38" s="8">
        <v>9076</v>
      </c>
      <c r="L38" s="8" t="s">
        <v>177</v>
      </c>
      <c r="M38" s="8" t="s">
        <v>98</v>
      </c>
      <c r="N38" s="8" t="s">
        <v>127</v>
      </c>
      <c r="O38" s="8" t="s">
        <v>119</v>
      </c>
      <c r="P38" s="8" t="s">
        <v>120</v>
      </c>
      <c r="Q38" s="12"/>
      <c r="R38" s="2">
        <f>_xlfn.XLOOKUP(D38,cart!$F:$F,cart!$B:$B)</f>
        <v>10</v>
      </c>
      <c r="S38" s="2">
        <f t="shared" si="0"/>
        <v>6</v>
      </c>
    </row>
    <row r="39" spans="1:19">
      <c r="A39" s="8" t="s">
        <v>100</v>
      </c>
      <c r="B39" s="8" t="s">
        <v>212</v>
      </c>
      <c r="C39" s="8" t="s">
        <v>99</v>
      </c>
      <c r="D39" s="8">
        <v>38</v>
      </c>
      <c r="E39" s="8" t="s">
        <v>219</v>
      </c>
      <c r="F39" s="8" t="s">
        <v>209</v>
      </c>
      <c r="G39" s="8" t="s">
        <v>116</v>
      </c>
      <c r="H39" s="8">
        <v>2</v>
      </c>
      <c r="I39" s="8">
        <v>1.1599999999999999</v>
      </c>
      <c r="J39" s="8" t="s">
        <v>253</v>
      </c>
      <c r="K39" s="8">
        <v>75</v>
      </c>
      <c r="L39" s="8" t="s">
        <v>126</v>
      </c>
      <c r="M39" s="8" t="s">
        <v>101</v>
      </c>
      <c r="N39" s="8" t="s">
        <v>127</v>
      </c>
      <c r="O39" s="8" t="s">
        <v>119</v>
      </c>
      <c r="P39" s="8" t="s">
        <v>128</v>
      </c>
      <c r="Q39" s="12"/>
      <c r="R39" s="2">
        <f>_xlfn.XLOOKUP(D39,cart!$F:$F,cart!$B:$B)</f>
        <v>2</v>
      </c>
      <c r="S39" s="2">
        <f t="shared" si="0"/>
        <v>0</v>
      </c>
    </row>
    <row r="40" spans="1:19">
      <c r="A40" s="8" t="s">
        <v>213</v>
      </c>
      <c r="B40" s="8" t="s">
        <v>214</v>
      </c>
      <c r="C40" s="8" t="s">
        <v>215</v>
      </c>
      <c r="D40" s="8">
        <v>39</v>
      </c>
      <c r="E40" s="8" t="s">
        <v>216</v>
      </c>
      <c r="F40" s="8" t="s">
        <v>136</v>
      </c>
      <c r="G40" s="8" t="s">
        <v>116</v>
      </c>
      <c r="H40" s="8">
        <v>3</v>
      </c>
      <c r="I40" s="8">
        <v>0.48</v>
      </c>
      <c r="J40" s="8" t="s">
        <v>251</v>
      </c>
      <c r="K40" s="8">
        <v>11787</v>
      </c>
      <c r="L40" s="8" t="s">
        <v>117</v>
      </c>
      <c r="M40" s="8" t="s">
        <v>217</v>
      </c>
      <c r="N40" s="8" t="s">
        <v>127</v>
      </c>
      <c r="O40" s="8" t="s">
        <v>119</v>
      </c>
      <c r="P40" s="8" t="s">
        <v>128</v>
      </c>
      <c r="Q40" s="12"/>
      <c r="R40" s="2">
        <f>_xlfn.XLOOKUP(D40,cart!$F:$F,cart!$B:$B)</f>
        <v>10</v>
      </c>
      <c r="S40" s="2">
        <f t="shared" si="0"/>
        <v>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cart</vt:lpstr>
      <vt:lpstr>main_bom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2020-07-20T16:17:13Z</dcterms:created>
  <dcterms:modified xsi:type="dcterms:W3CDTF">2020-07-20T17:44:22Z</dcterms:modified>
</cp:coreProperties>
</file>