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8_{515B22F6-6E64-4A96-9CD3-17F58F71E2BD}" xr6:coauthVersionLast="47" xr6:coauthVersionMax="47" xr10:uidLastSave="{00000000-0000-0000-0000-000000000000}"/>
  <bookViews>
    <workbookView xWindow="3036" yWindow="3036" windowWidth="26580" windowHeight="1638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H13" i="1"/>
  <c r="I13" i="1" s="1"/>
  <c r="H12" i="1"/>
  <c r="I12" i="1" s="1"/>
  <c r="H4" i="1"/>
  <c r="I4" i="1" s="1"/>
  <c r="H5" i="1"/>
  <c r="I5" i="1" s="1"/>
  <c r="I11" i="1"/>
  <c r="I6" i="1"/>
  <c r="G13" i="1"/>
  <c r="G12" i="1"/>
  <c r="G11" i="1"/>
  <c r="G6" i="1"/>
  <c r="G5" i="1"/>
  <c r="G4" i="1"/>
  <c r="E17" i="1"/>
  <c r="D28" i="1"/>
  <c r="E27" i="1"/>
  <c r="D26" i="1"/>
  <c r="F24" i="1"/>
  <c r="E24" i="1" s="1"/>
  <c r="D23" i="1"/>
  <c r="D21" i="1"/>
  <c r="E21" i="1"/>
  <c r="D18" i="1"/>
  <c r="D11" i="1"/>
  <c r="D12" i="1"/>
  <c r="D13" i="1"/>
  <c r="D5" i="1"/>
  <c r="D6" i="1"/>
  <c r="D4" i="1"/>
  <c r="E30" i="1" l="1"/>
  <c r="D24" i="1"/>
  <c r="G30" i="1" s="1"/>
  <c r="D30" i="1" l="1"/>
</calcChain>
</file>

<file path=xl/sharedStrings.xml><?xml version="1.0" encoding="utf-8"?>
<sst xmlns="http://schemas.openxmlformats.org/spreadsheetml/2006/main" count="78" uniqueCount="62">
  <si>
    <t>Z axis</t>
  </si>
  <si>
    <t>Parker Daedal 806004CT</t>
  </si>
  <si>
    <t>Positional accuracy (um)</t>
  </si>
  <si>
    <t>Straight line (um)</t>
  </si>
  <si>
    <t>Flatness (um)</t>
  </si>
  <si>
    <t>XY axis</t>
  </si>
  <si>
    <t>Parker Daedal 300 AT series, 310062AT</t>
  </si>
  <si>
    <t>Repeatability (um)</t>
  </si>
  <si>
    <t>Repeatability, bidirectional (um)</t>
  </si>
  <si>
    <t>X-Y  squareness (urad)</t>
  </si>
  <si>
    <t>Straightness and flatness (um)</t>
  </si>
  <si>
    <t>Rz axis</t>
  </si>
  <si>
    <t>Parker Daedal 200RT series, 20801RTES</t>
  </si>
  <si>
    <t>Repeatability, unidirectional (urad)</t>
  </si>
  <si>
    <t>Runout (um)</t>
  </si>
  <si>
    <t>Concentricity (um)</t>
  </si>
  <si>
    <t>Wobble (urad)</t>
  </si>
  <si>
    <t>Uncertainty squared</t>
  </si>
  <si>
    <t>XYZ (meters^2)</t>
  </si>
  <si>
    <t>RxRyRz (radians^2)</t>
  </si>
  <si>
    <t>Notes</t>
  </si>
  <si>
    <t>Moment is +/- 50mm XY travel</t>
  </si>
  <si>
    <t>XYZ (um)</t>
  </si>
  <si>
    <t>RxRyRz (urad)</t>
  </si>
  <si>
    <t>Moment is +/- 50mm Z travel</t>
  </si>
  <si>
    <t>Source fixture</t>
  </si>
  <si>
    <t>Squareness (urad)</t>
  </si>
  <si>
    <t>Moment is 200mm sensor distance</t>
  </si>
  <si>
    <t>Sensor fixture</t>
  </si>
  <si>
    <t>Accuracy (urad)</t>
  </si>
  <si>
    <t>Ouch!</t>
  </si>
  <si>
    <t>Spec max +/-</t>
  </si>
  <si>
    <t>Measured +/-</t>
  </si>
  <si>
    <t>Y off-axis non-repeatability (um)</t>
  </si>
  <si>
    <t>Measure by</t>
  </si>
  <si>
    <t>Gauge blocks</t>
  </si>
  <si>
    <t>Use square and test X move deviation at 30, 60, 90</t>
  </si>
  <si>
    <t>Runout in Rz alignment test</t>
  </si>
  <si>
    <t>Interpretation</t>
  </si>
  <si>
    <t>Off axis lateral?</t>
  </si>
  <si>
    <t>Off axis vertical?</t>
  </si>
  <si>
    <t>Square</t>
  </si>
  <si>
    <t>Indicator</t>
  </si>
  <si>
    <t>Indicator over moment</t>
  </si>
  <si>
    <t>Rz center vs stage body?</t>
  </si>
  <si>
    <t>Change in Rz runout vs Z height</t>
  </si>
  <si>
    <t>XY deviation with no Z moment</t>
  </si>
  <si>
    <t>Off-axis RxRy? Includes non-square of Rz vs base?</t>
  </si>
  <si>
    <t>Fixture ball deviation across positions</t>
  </si>
  <si>
    <t>Rocking test vs. square</t>
  </si>
  <si>
    <t>Variation of Y indication by refixturing (includes Y move away and back)</t>
  </si>
  <si>
    <t>Ignore: doesn't matter</t>
  </si>
  <si>
    <t>Total indicator reading / 2</t>
  </si>
  <si>
    <t>Measurement from pole top will include moment effects</t>
  </si>
  <si>
    <t>Spec uncertainty</t>
  </si>
  <si>
    <t>meas u^2</t>
  </si>
  <si>
    <t>Measured u</t>
  </si>
  <si>
    <t>Comp +/-</t>
  </si>
  <si>
    <t>comp u^2</t>
  </si>
  <si>
    <t>Compensated</t>
  </si>
  <si>
    <t>Interpreting as XY vector error</t>
  </si>
  <si>
    <t>in meas case is absorbed into straight and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</si>
</sst>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right"/>
    </xf>
    <xf numFmtId="11" fontId="0" fillId="0" borderId="0" xfId="0" applyNumberFormat="1"/>
    <xf numFmtId="11" fontId="0" fillId="0" borderId="1" xfId="0" applyNumberFormat="1" applyBorder="1"/>
    <xf numFmtId="11" fontId="0" fillId="0" borderId="0" xfId="0" applyNumberFormat="1" applyBorder="1"/>
    <xf numFmtId="1" fontId="0" fillId="2" borderId="4" xfId="0" applyNumberFormat="1" applyFill="1" applyBorder="1"/>
    <xf numFmtId="1" fontId="0" fillId="2" borderId="5" xfId="0" applyNumberFormat="1" applyFill="1" applyBorder="1"/>
    <xf numFmtId="0" fontId="0" fillId="2" borderId="6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 wrapText="1"/>
    </xf>
    <xf numFmtId="0" fontId="0" fillId="0" borderId="9" xfId="0" applyBorder="1" applyAlignment="1">
      <alignment horizontal="left"/>
    </xf>
    <xf numFmtId="0" fontId="0" fillId="0" borderId="9" xfId="0" applyBorder="1"/>
    <xf numFmtId="11" fontId="0" fillId="0" borderId="9" xfId="0" applyNumberFormat="1" applyBorder="1"/>
    <xf numFmtId="0" fontId="0" fillId="0" borderId="10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12" xfId="0" applyBorder="1"/>
    <xf numFmtId="0" fontId="0" fillId="0" borderId="14" xfId="0" applyBorder="1"/>
    <xf numFmtId="0" fontId="0" fillId="0" borderId="9" xfId="0" applyBorder="1" applyAlignment="1">
      <alignment horizontal="right"/>
    </xf>
    <xf numFmtId="0" fontId="0" fillId="0" borderId="0" xfId="0" applyFill="1" applyBorder="1"/>
    <xf numFmtId="0" fontId="0" fillId="0" borderId="1" xfId="0" applyFill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3" borderId="0" xfId="0" applyFill="1"/>
    <xf numFmtId="1" fontId="0" fillId="2" borderId="15" xfId="0" applyNumberFormat="1" applyFill="1" applyBorder="1"/>
    <xf numFmtId="0" fontId="0" fillId="2" borderId="16" xfId="0" applyFill="1" applyBorder="1" applyAlignment="1">
      <alignment horizontal="center" vertical="top"/>
    </xf>
    <xf numFmtId="0" fontId="0" fillId="2" borderId="17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="120" zoomScaleNormal="120" workbookViewId="0">
      <selection activeCell="H13" sqref="H13"/>
    </sheetView>
  </sheetViews>
  <sheetFormatPr defaultRowHeight="14.4" x14ac:dyDescent="0.3"/>
  <cols>
    <col min="2" max="2" width="33.5546875" style="1" customWidth="1"/>
    <col min="3" max="3" width="9.33203125" customWidth="1"/>
    <col min="4" max="4" width="11.44140625" customWidth="1"/>
    <col min="5" max="5" width="12.44140625" customWidth="1"/>
    <col min="6" max="6" width="9.33203125" customWidth="1"/>
    <col min="7" max="7" width="12" customWidth="1"/>
    <col min="8" max="8" width="9.33203125" customWidth="1"/>
    <col min="9" max="9" width="12" customWidth="1"/>
    <col min="10" max="10" width="35.33203125" customWidth="1"/>
    <col min="11" max="11" width="45" customWidth="1"/>
    <col min="12" max="12" width="62.5546875" customWidth="1"/>
    <col min="13" max="14" width="47" customWidth="1"/>
  </cols>
  <sheetData>
    <row r="1" spans="1:12" x14ac:dyDescent="0.3">
      <c r="D1" s="29" t="s">
        <v>17</v>
      </c>
      <c r="E1" s="29"/>
      <c r="G1" s="24" t="s">
        <v>55</v>
      </c>
      <c r="I1" s="24" t="s">
        <v>58</v>
      </c>
      <c r="J1" t="s">
        <v>20</v>
      </c>
      <c r="K1" t="s">
        <v>38</v>
      </c>
      <c r="L1" t="s">
        <v>34</v>
      </c>
    </row>
    <row r="2" spans="1:12" ht="28.8" x14ac:dyDescent="0.3">
      <c r="C2" s="2" t="s">
        <v>31</v>
      </c>
      <c r="D2" s="2" t="s">
        <v>18</v>
      </c>
      <c r="E2" s="2" t="s">
        <v>19</v>
      </c>
      <c r="F2" s="2" t="s">
        <v>32</v>
      </c>
      <c r="G2" s="24" t="s">
        <v>18</v>
      </c>
      <c r="H2" s="24" t="s">
        <v>57</v>
      </c>
      <c r="I2" s="24" t="s">
        <v>18</v>
      </c>
      <c r="K2" s="23" t="s">
        <v>52</v>
      </c>
      <c r="L2" s="23" t="s">
        <v>53</v>
      </c>
    </row>
    <row r="3" spans="1:12" x14ac:dyDescent="0.3">
      <c r="A3" s="32" t="s">
        <v>0</v>
      </c>
      <c r="B3" s="12" t="s">
        <v>1</v>
      </c>
      <c r="C3" s="13"/>
      <c r="D3" s="13"/>
      <c r="E3" s="13"/>
      <c r="F3" s="13"/>
      <c r="G3" s="13"/>
      <c r="H3" s="13"/>
      <c r="I3" s="13"/>
      <c r="J3" s="15"/>
      <c r="K3" s="17"/>
    </row>
    <row r="4" spans="1:12" x14ac:dyDescent="0.3">
      <c r="A4" s="33"/>
      <c r="B4" s="16" t="s">
        <v>2</v>
      </c>
      <c r="C4" s="17">
        <v>15</v>
      </c>
      <c r="D4" s="7">
        <f>(C4*0.000001)^2</f>
        <v>2.2499999999999997E-10</v>
      </c>
      <c r="E4" s="17"/>
      <c r="F4" s="17">
        <v>65</v>
      </c>
      <c r="G4" s="7">
        <f>(F4*0.000001)^2</f>
        <v>4.224999999999999E-9</v>
      </c>
      <c r="H4" s="17">
        <f>F4/4</f>
        <v>16.25</v>
      </c>
      <c r="I4" s="7">
        <f>(H4*0.000001)^2</f>
        <v>2.6406249999999993E-10</v>
      </c>
      <c r="J4" s="18"/>
      <c r="K4" s="17"/>
      <c r="L4" t="s">
        <v>35</v>
      </c>
    </row>
    <row r="5" spans="1:12" x14ac:dyDescent="0.3">
      <c r="A5" s="33"/>
      <c r="B5" s="16" t="s">
        <v>3</v>
      </c>
      <c r="C5" s="17">
        <v>8</v>
      </c>
      <c r="D5" s="7">
        <f t="shared" ref="D5:D13" si="0">(C5*0.000001)^2</f>
        <v>6.3999999999999999E-11</v>
      </c>
      <c r="E5" s="17"/>
      <c r="F5" s="17">
        <v>110</v>
      </c>
      <c r="G5" s="7">
        <f>(F5*0.000001)^2</f>
        <v>1.2099999999999998E-8</v>
      </c>
      <c r="H5" s="17">
        <f>F5/4</f>
        <v>27.5</v>
      </c>
      <c r="I5" s="7">
        <f>(H5*0.000001)^2</f>
        <v>7.5624999999999984E-10</v>
      </c>
      <c r="J5" s="18"/>
      <c r="K5" s="17" t="s">
        <v>39</v>
      </c>
      <c r="L5" t="s">
        <v>42</v>
      </c>
    </row>
    <row r="6" spans="1:12" x14ac:dyDescent="0.3">
      <c r="A6" s="33"/>
      <c r="B6" s="16" t="s">
        <v>4</v>
      </c>
      <c r="C6" s="17">
        <v>8</v>
      </c>
      <c r="D6" s="7">
        <f t="shared" si="0"/>
        <v>6.3999999999999999E-11</v>
      </c>
      <c r="E6" s="17"/>
      <c r="F6" s="17">
        <v>20</v>
      </c>
      <c r="G6" s="7">
        <f>(F6*0.000001)^2</f>
        <v>3.9999999999999991E-10</v>
      </c>
      <c r="H6" s="17">
        <v>20</v>
      </c>
      <c r="I6" s="7">
        <f>(H6*0.000001)^2</f>
        <v>3.9999999999999991E-10</v>
      </c>
      <c r="J6" s="18"/>
      <c r="K6" s="17" t="s">
        <v>40</v>
      </c>
      <c r="L6" t="s">
        <v>42</v>
      </c>
    </row>
    <row r="7" spans="1:12" x14ac:dyDescent="0.3">
      <c r="A7" s="34"/>
      <c r="B7" s="4" t="s">
        <v>7</v>
      </c>
      <c r="C7" s="3">
        <v>5</v>
      </c>
      <c r="D7" s="6"/>
      <c r="E7" s="3"/>
      <c r="F7" s="3"/>
      <c r="G7" s="3"/>
      <c r="H7" s="3"/>
      <c r="I7" s="3"/>
      <c r="J7" s="19"/>
      <c r="K7" s="17"/>
      <c r="L7" t="s">
        <v>42</v>
      </c>
    </row>
    <row r="8" spans="1:12" x14ac:dyDescent="0.3">
      <c r="D8" s="5"/>
    </row>
    <row r="9" spans="1:12" x14ac:dyDescent="0.3">
      <c r="A9" s="35" t="s">
        <v>5</v>
      </c>
      <c r="B9" s="12" t="s">
        <v>6</v>
      </c>
      <c r="C9" s="13"/>
      <c r="D9" s="14"/>
      <c r="E9" s="13"/>
      <c r="F9" s="13"/>
      <c r="G9" s="13"/>
      <c r="H9" s="13"/>
      <c r="I9" s="13"/>
      <c r="J9" s="15"/>
      <c r="K9" s="17"/>
    </row>
    <row r="10" spans="1:12" x14ac:dyDescent="0.3">
      <c r="A10" s="36"/>
      <c r="B10" s="16" t="s">
        <v>8</v>
      </c>
      <c r="C10" s="17">
        <v>12</v>
      </c>
      <c r="D10" s="7"/>
      <c r="E10" s="17"/>
      <c r="F10" s="17"/>
      <c r="G10" s="17"/>
      <c r="H10" s="17"/>
      <c r="I10" s="17"/>
      <c r="J10" s="18"/>
      <c r="K10" s="17"/>
      <c r="L10" t="s">
        <v>42</v>
      </c>
    </row>
    <row r="11" spans="1:12" x14ac:dyDescent="0.3">
      <c r="A11" s="36"/>
      <c r="B11" s="16" t="s">
        <v>9</v>
      </c>
      <c r="C11" s="17">
        <v>291</v>
      </c>
      <c r="D11" s="7">
        <f>(C11*0.000001*0.05)^2</f>
        <v>2.117025E-10</v>
      </c>
      <c r="E11" s="17"/>
      <c r="F11" s="17">
        <v>0</v>
      </c>
      <c r="G11" s="7">
        <f>(F11*0.000001*0.05)^2</f>
        <v>0</v>
      </c>
      <c r="H11" s="17">
        <v>0</v>
      </c>
      <c r="I11" s="7">
        <f>(H11*0.000001*0.05)^2</f>
        <v>0</v>
      </c>
      <c r="J11" s="18" t="s">
        <v>21</v>
      </c>
      <c r="K11" s="17" t="s">
        <v>61</v>
      </c>
      <c r="L11" t="s">
        <v>41</v>
      </c>
    </row>
    <row r="12" spans="1:12" x14ac:dyDescent="0.3">
      <c r="A12" s="36"/>
      <c r="B12" s="16" t="s">
        <v>2</v>
      </c>
      <c r="C12" s="17">
        <v>24</v>
      </c>
      <c r="D12" s="7">
        <f t="shared" si="0"/>
        <v>5.7600000000000008E-10</v>
      </c>
      <c r="E12" s="17"/>
      <c r="F12" s="17">
        <v>109</v>
      </c>
      <c r="G12" s="7">
        <f>(F12*0.000001)^2</f>
        <v>1.1880999999999999E-8</v>
      </c>
      <c r="H12" s="17">
        <f>F12/4</f>
        <v>27.25</v>
      </c>
      <c r="I12" s="7">
        <f>(H12*0.000001)^2</f>
        <v>7.4256249999999994E-10</v>
      </c>
      <c r="J12" s="18"/>
      <c r="K12" s="17"/>
      <c r="L12" t="s">
        <v>35</v>
      </c>
    </row>
    <row r="13" spans="1:12" x14ac:dyDescent="0.3">
      <c r="A13" s="37"/>
      <c r="B13" s="4" t="s">
        <v>10</v>
      </c>
      <c r="C13" s="3">
        <v>76</v>
      </c>
      <c r="D13" s="6">
        <f t="shared" si="0"/>
        <v>5.7759999999999983E-9</v>
      </c>
      <c r="E13" s="3"/>
      <c r="F13" s="3">
        <v>14</v>
      </c>
      <c r="G13" s="6">
        <f>(F13*0.000001)^2</f>
        <v>1.96E-10</v>
      </c>
      <c r="H13" s="3">
        <f>F13*2</f>
        <v>28</v>
      </c>
      <c r="I13" s="6">
        <f>(H13*0.000001)^2</f>
        <v>7.8399999999999998E-10</v>
      </c>
      <c r="J13" s="19"/>
      <c r="K13" s="17" t="s">
        <v>60</v>
      </c>
      <c r="L13" t="s">
        <v>42</v>
      </c>
    </row>
    <row r="14" spans="1:12" x14ac:dyDescent="0.3">
      <c r="D14" s="5"/>
    </row>
    <row r="15" spans="1:12" x14ac:dyDescent="0.3">
      <c r="A15" s="35" t="s">
        <v>11</v>
      </c>
      <c r="B15" s="12" t="s">
        <v>12</v>
      </c>
      <c r="C15" s="13"/>
      <c r="D15" s="14"/>
      <c r="E15" s="13"/>
      <c r="F15" s="13"/>
      <c r="G15" s="13"/>
      <c r="H15" s="13"/>
      <c r="I15" s="13"/>
      <c r="J15" s="15"/>
      <c r="K15" s="17"/>
    </row>
    <row r="16" spans="1:12" x14ac:dyDescent="0.3">
      <c r="A16" s="36"/>
      <c r="B16" s="16" t="s">
        <v>13</v>
      </c>
      <c r="C16" s="17">
        <v>145</v>
      </c>
      <c r="D16" s="7"/>
      <c r="F16" s="17"/>
      <c r="H16" s="17"/>
      <c r="J16" s="18"/>
      <c r="K16" s="17"/>
      <c r="L16" t="s">
        <v>43</v>
      </c>
    </row>
    <row r="17" spans="1:12" x14ac:dyDescent="0.3">
      <c r="A17" s="36"/>
      <c r="B17" s="16" t="s">
        <v>29</v>
      </c>
      <c r="C17" s="21">
        <v>2900</v>
      </c>
      <c r="D17" s="7"/>
      <c r="E17" s="7">
        <f>(C17*0.000001)^2</f>
        <v>8.4099999999999991E-6</v>
      </c>
      <c r="F17" s="21"/>
      <c r="G17" s="7"/>
      <c r="H17" s="21"/>
      <c r="I17" s="7"/>
      <c r="J17" s="18" t="s">
        <v>30</v>
      </c>
      <c r="K17" s="17"/>
      <c r="L17" t="s">
        <v>36</v>
      </c>
    </row>
    <row r="18" spans="1:12" x14ac:dyDescent="0.3">
      <c r="A18" s="36"/>
      <c r="B18" s="16" t="s">
        <v>14</v>
      </c>
      <c r="C18" s="17">
        <v>75</v>
      </c>
      <c r="D18" s="7">
        <f>(C18*0.000001)^2</f>
        <v>5.6249999999999991E-9</v>
      </c>
      <c r="E18" s="7"/>
      <c r="F18" s="17"/>
      <c r="G18" s="7"/>
      <c r="H18" s="17"/>
      <c r="I18" s="7"/>
      <c r="J18" s="18"/>
      <c r="K18" s="17" t="s">
        <v>46</v>
      </c>
      <c r="L18" t="s">
        <v>37</v>
      </c>
    </row>
    <row r="19" spans="1:12" x14ac:dyDescent="0.3">
      <c r="A19" s="36"/>
      <c r="B19" s="16" t="s">
        <v>15</v>
      </c>
      <c r="C19" s="17">
        <v>127</v>
      </c>
      <c r="D19" s="7"/>
      <c r="E19" s="7"/>
      <c r="F19" s="17"/>
      <c r="G19" s="7"/>
      <c r="H19" s="17"/>
      <c r="I19" s="7"/>
      <c r="J19" s="18"/>
      <c r="K19" s="17" t="s">
        <v>44</v>
      </c>
      <c r="L19" t="s">
        <v>51</v>
      </c>
    </row>
    <row r="20" spans="1:12" x14ac:dyDescent="0.3">
      <c r="A20" s="36"/>
      <c r="B20" s="16" t="s">
        <v>33</v>
      </c>
      <c r="C20" s="17"/>
      <c r="D20" s="7"/>
      <c r="E20" s="7"/>
      <c r="F20" s="17">
        <v>15</v>
      </c>
      <c r="G20" s="7"/>
      <c r="H20" s="17"/>
      <c r="I20" s="7"/>
      <c r="J20" s="18"/>
      <c r="K20" s="17"/>
      <c r="L20" t="s">
        <v>37</v>
      </c>
    </row>
    <row r="21" spans="1:12" x14ac:dyDescent="0.3">
      <c r="A21" s="37"/>
      <c r="B21" s="4" t="s">
        <v>16</v>
      </c>
      <c r="C21" s="3">
        <v>291</v>
      </c>
      <c r="D21" s="6">
        <f>(C21*0.000001*0.05)^2</f>
        <v>2.117025E-10</v>
      </c>
      <c r="E21" s="6">
        <f>(C21*0.000001)^2</f>
        <v>8.4680999999999989E-8</v>
      </c>
      <c r="F21" s="3"/>
      <c r="G21" s="6"/>
      <c r="H21" s="3"/>
      <c r="I21" s="6"/>
      <c r="J21" s="19" t="s">
        <v>24</v>
      </c>
      <c r="K21" s="17" t="s">
        <v>47</v>
      </c>
      <c r="L21" s="25" t="s">
        <v>45</v>
      </c>
    </row>
    <row r="23" spans="1:12" x14ac:dyDescent="0.3">
      <c r="A23" s="38" t="s">
        <v>25</v>
      </c>
      <c r="B23" s="20" t="s">
        <v>15</v>
      </c>
      <c r="C23" s="13"/>
      <c r="D23" s="14">
        <f>(F23*0.000001)^2</f>
        <v>1.6899999999999999E-10</v>
      </c>
      <c r="E23" s="13"/>
      <c r="F23" s="13">
        <v>13</v>
      </c>
      <c r="G23" s="13"/>
      <c r="H23" s="13"/>
      <c r="I23" s="13"/>
      <c r="J23" s="15"/>
      <c r="K23" s="17"/>
      <c r="L23" t="s">
        <v>48</v>
      </c>
    </row>
    <row r="24" spans="1:12" x14ac:dyDescent="0.3">
      <c r="A24" s="39"/>
      <c r="B24" s="4" t="s">
        <v>26</v>
      </c>
      <c r="C24" s="3"/>
      <c r="D24" s="3">
        <f>(F24*0.000001*0.2)^2</f>
        <v>3.9999999999999991E-10</v>
      </c>
      <c r="E24" s="6">
        <f>(F24*0.000001)^2</f>
        <v>9.9999999999999986E-9</v>
      </c>
      <c r="F24" s="3">
        <f>13/0.13</f>
        <v>100</v>
      </c>
      <c r="G24" s="6"/>
      <c r="H24" s="3"/>
      <c r="I24" s="6"/>
      <c r="J24" s="19" t="s">
        <v>27</v>
      </c>
      <c r="K24" s="17"/>
      <c r="L24" t="s">
        <v>49</v>
      </c>
    </row>
    <row r="26" spans="1:12" x14ac:dyDescent="0.3">
      <c r="A26" s="38" t="s">
        <v>28</v>
      </c>
      <c r="B26" s="20" t="s">
        <v>15</v>
      </c>
      <c r="C26" s="13"/>
      <c r="D26" s="14">
        <f>(F26*0.000001)^2</f>
        <v>3.9999999999999991E-10</v>
      </c>
      <c r="E26" s="13"/>
      <c r="F26" s="13">
        <v>20</v>
      </c>
      <c r="G26" s="13"/>
      <c r="H26" s="13"/>
      <c r="I26" s="13"/>
      <c r="J26" s="15"/>
      <c r="K26" s="17"/>
      <c r="L26" t="s">
        <v>48</v>
      </c>
    </row>
    <row r="27" spans="1:12" x14ac:dyDescent="0.3">
      <c r="A27" s="40"/>
      <c r="B27" s="16" t="s">
        <v>26</v>
      </c>
      <c r="C27" s="17"/>
      <c r="D27" s="17"/>
      <c r="E27" s="7">
        <f>(F27*0.000001)^2</f>
        <v>8.9999999999999985E-8</v>
      </c>
      <c r="F27" s="17">
        <v>300</v>
      </c>
      <c r="G27" s="7"/>
      <c r="H27" s="17"/>
      <c r="I27" s="7"/>
      <c r="J27" s="18"/>
      <c r="K27" s="17"/>
    </row>
    <row r="28" spans="1:12" x14ac:dyDescent="0.3">
      <c r="A28" s="39"/>
      <c r="B28" s="4" t="s">
        <v>7</v>
      </c>
      <c r="C28" s="3"/>
      <c r="D28" s="6">
        <f>(F28*0.000001)^2</f>
        <v>1.6899999999999999E-10</v>
      </c>
      <c r="E28" s="3"/>
      <c r="F28" s="22">
        <v>13</v>
      </c>
      <c r="G28" s="3"/>
      <c r="H28" s="22"/>
      <c r="I28" s="3"/>
      <c r="J28" s="19"/>
      <c r="K28" s="17"/>
      <c r="L28" t="s">
        <v>50</v>
      </c>
    </row>
    <row r="29" spans="1:12" ht="15" thickBot="1" x14ac:dyDescent="0.35"/>
    <row r="30" spans="1:12" x14ac:dyDescent="0.3">
      <c r="D30" s="8">
        <f>SQRT(SUM($D4:$D28))*1000000</f>
        <v>117.86180466970627</v>
      </c>
      <c r="E30" s="9">
        <f>SQRT(SUM($E4:$E28))*1000000</f>
        <v>2931.6686374827559</v>
      </c>
      <c r="G30" s="26">
        <f>SQRT(SUM(G4:G13)+SUM(D15:D28))*1000000</f>
        <v>189.1473037079831</v>
      </c>
      <c r="I30" s="26">
        <f>SQRT(SUM(I4:I13)+SUM(D15:D28))*1000000</f>
        <v>99.607115709672058</v>
      </c>
    </row>
    <row r="31" spans="1:12" x14ac:dyDescent="0.3">
      <c r="D31" s="10" t="s">
        <v>22</v>
      </c>
      <c r="E31" s="11" t="s">
        <v>23</v>
      </c>
      <c r="G31" s="27" t="s">
        <v>22</v>
      </c>
      <c r="I31" s="27" t="s">
        <v>22</v>
      </c>
    </row>
    <row r="32" spans="1:12" ht="15" thickBot="1" x14ac:dyDescent="0.35">
      <c r="D32" s="30" t="s">
        <v>54</v>
      </c>
      <c r="E32" s="31"/>
      <c r="G32" s="28" t="s">
        <v>56</v>
      </c>
      <c r="I32" s="28" t="s">
        <v>59</v>
      </c>
    </row>
  </sheetData>
  <mergeCells count="7">
    <mergeCell ref="D1:E1"/>
    <mergeCell ref="D32:E32"/>
    <mergeCell ref="A3:A7"/>
    <mergeCell ref="A9:A13"/>
    <mergeCell ref="A15:A21"/>
    <mergeCell ref="A23:A24"/>
    <mergeCell ref="A26:A28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robma</cp:lastModifiedBy>
  <dcterms:created xsi:type="dcterms:W3CDTF">2015-06-05T18:17:20Z</dcterms:created>
  <dcterms:modified xsi:type="dcterms:W3CDTF">2021-10-21T15:04:49Z</dcterms:modified>
</cp:coreProperties>
</file>