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3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B40" i="1" s="1"/>
  <c r="B12" i="1"/>
  <c r="B37" i="1"/>
  <c r="B6" i="1" l="1"/>
  <c r="B17" i="1"/>
  <c r="B16" i="1"/>
  <c r="B1" i="1"/>
  <c r="B8" i="1" l="1"/>
  <c r="B9" i="1" s="1"/>
  <c r="B5" i="1"/>
  <c r="B4" i="1" s="1"/>
  <c r="B15" i="1" l="1"/>
  <c r="B20" i="1" s="1"/>
  <c r="B21" i="1" s="1"/>
  <c r="B22" i="1" l="1"/>
  <c r="B23" i="1"/>
</calcChain>
</file>

<file path=xl/sharedStrings.xml><?xml version="1.0" encoding="utf-8"?>
<sst xmlns="http://schemas.openxmlformats.org/spreadsheetml/2006/main" count="47" uniqueCount="44">
  <si>
    <t>dFlexure</t>
  </si>
  <si>
    <t>lFlexure</t>
  </si>
  <si>
    <t>baseTh0</t>
  </si>
  <si>
    <t>baseTh1</t>
  </si>
  <si>
    <t>topTh0</t>
  </si>
  <si>
    <t>topTh1</t>
  </si>
  <si>
    <t>baseInitD</t>
  </si>
  <si>
    <t>topInitD</t>
  </si>
  <si>
    <t>baseD</t>
  </si>
  <si>
    <t>deg</t>
  </si>
  <si>
    <t>topD</t>
  </si>
  <si>
    <t>dMotor</t>
  </si>
  <si>
    <t>springTopD</t>
  </si>
  <si>
    <t>springBaseD</t>
  </si>
  <si>
    <t>springInitL</t>
  </si>
  <si>
    <t>lMotor</t>
  </si>
  <si>
    <t>topH</t>
  </si>
  <si>
    <t>springL</t>
  </si>
  <si>
    <t>springDeform</t>
  </si>
  <si>
    <t>springLset</t>
  </si>
  <si>
    <t>springUnderCut</t>
  </si>
  <si>
    <t>springLO</t>
  </si>
  <si>
    <t>lFlexureOffset</t>
  </si>
  <si>
    <t>dM1X</t>
  </si>
  <si>
    <t>dM1Y</t>
  </si>
  <si>
    <t>dM2X</t>
  </si>
  <si>
    <t>dM2Y</t>
  </si>
  <si>
    <t>dM1Xt</t>
  </si>
  <si>
    <t>dM1Yt</t>
  </si>
  <si>
    <t>dM2Xt</t>
  </si>
  <si>
    <t>dM2Yt</t>
  </si>
  <si>
    <t>GuideRod</t>
  </si>
  <si>
    <t>baseOD</t>
  </si>
  <si>
    <t>GuideTubingOD</t>
  </si>
  <si>
    <t>GuideTubingID</t>
  </si>
  <si>
    <t>CSpringOD</t>
  </si>
  <si>
    <t>CSpringCD</t>
  </si>
  <si>
    <t>CSpringID</t>
  </si>
  <si>
    <t>lOCT</t>
  </si>
  <si>
    <t>OCToffset</t>
  </si>
  <si>
    <t>lOCTprobe</t>
  </si>
  <si>
    <t>lOCTprobeNom</t>
  </si>
  <si>
    <t>OCTd0</t>
  </si>
  <si>
    <t>OCTd1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</si>
</sst>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44" sqref="B44"/>
    </sheetView>
  </sheetViews>
  <sheetFormatPr defaultRowHeight="15" x14ac:dyDescent="0.25"/>
  <cols>
    <col min="1" max="1" width="17.85546875" customWidth="1"/>
    <col min="5" max="5" width="148.42578125" customWidth="1"/>
  </cols>
  <sheetData>
    <row r="1" spans="1:3" x14ac:dyDescent="0.25">
      <c r="A1" t="s">
        <v>8</v>
      </c>
      <c r="B1">
        <f>10*2</f>
        <v>20</v>
      </c>
    </row>
    <row r="2" spans="1:3" s="10" customFormat="1" x14ac:dyDescent="0.25">
      <c r="A2" s="10" t="s">
        <v>32</v>
      </c>
      <c r="B2" s="10">
        <v>23</v>
      </c>
    </row>
    <row r="3" spans="1:3" x14ac:dyDescent="0.25">
      <c r="A3" t="s">
        <v>6</v>
      </c>
      <c r="B3">
        <v>4</v>
      </c>
    </row>
    <row r="4" spans="1:3" x14ac:dyDescent="0.25">
      <c r="A4" t="s">
        <v>2</v>
      </c>
      <c r="B4" s="1">
        <f>60-B5/2</f>
        <v>48.463040967184519</v>
      </c>
      <c r="C4" t="s">
        <v>9</v>
      </c>
    </row>
    <row r="5" spans="1:3" x14ac:dyDescent="0.25">
      <c r="A5" t="s">
        <v>3</v>
      </c>
      <c r="B5" s="1">
        <f>ACOS(1-B3^2/(2*(B1/2)^2))*180/PI()</f>
        <v>23.073918065630959</v>
      </c>
      <c r="C5" t="s">
        <v>9</v>
      </c>
    </row>
    <row r="6" spans="1:3" x14ac:dyDescent="0.25">
      <c r="A6" t="s">
        <v>10</v>
      </c>
      <c r="B6">
        <f>7*2</f>
        <v>14</v>
      </c>
    </row>
    <row r="7" spans="1:3" x14ac:dyDescent="0.25">
      <c r="A7" t="s">
        <v>7</v>
      </c>
      <c r="B7">
        <v>4</v>
      </c>
    </row>
    <row r="8" spans="1:3" x14ac:dyDescent="0.25">
      <c r="A8" t="s">
        <v>4</v>
      </c>
      <c r="B8" s="1">
        <f>ASIN(B7/2/(B6/2))*180/PI()</f>
        <v>16.601549599020238</v>
      </c>
      <c r="C8" t="s">
        <v>9</v>
      </c>
    </row>
    <row r="9" spans="1:3" x14ac:dyDescent="0.25">
      <c r="A9" t="s">
        <v>5</v>
      </c>
      <c r="B9" s="1">
        <f>120-2*B8</f>
        <v>86.796900801959524</v>
      </c>
      <c r="C9" t="s">
        <v>9</v>
      </c>
    </row>
    <row r="10" spans="1:3" x14ac:dyDescent="0.25">
      <c r="A10" t="s">
        <v>0</v>
      </c>
      <c r="B10">
        <v>0.38</v>
      </c>
    </row>
    <row r="11" spans="1:3" x14ac:dyDescent="0.25">
      <c r="A11" t="s">
        <v>1</v>
      </c>
      <c r="B11">
        <v>1.5</v>
      </c>
    </row>
    <row r="12" spans="1:3" x14ac:dyDescent="0.25">
      <c r="A12" t="s">
        <v>22</v>
      </c>
      <c r="B12" s="10">
        <f>0.25*1+1.7</f>
        <v>1.95</v>
      </c>
    </row>
    <row r="13" spans="1:3" x14ac:dyDescent="0.25">
      <c r="A13" t="s">
        <v>11</v>
      </c>
      <c r="B13">
        <v>1.44</v>
      </c>
    </row>
    <row r="14" spans="1:3" x14ac:dyDescent="0.25">
      <c r="A14" t="s">
        <v>15</v>
      </c>
      <c r="B14">
        <v>22.35</v>
      </c>
    </row>
    <row r="15" spans="1:3" x14ac:dyDescent="0.25">
      <c r="A15" t="s">
        <v>16</v>
      </c>
      <c r="B15" s="2">
        <f>SQRT(B14^2-(B6/2*COS(B8*PI()/180)-B1/2*COS(B4/180*PI()))^2-(B6/2*SIN(B8*PI()/180)-B1/2*SIN(B4/180*PI()))^2)</f>
        <v>21.666292541060614</v>
      </c>
    </row>
    <row r="16" spans="1:3" x14ac:dyDescent="0.25">
      <c r="A16" t="s">
        <v>13</v>
      </c>
      <c r="B16">
        <f>4*2</f>
        <v>8</v>
      </c>
    </row>
    <row r="17" spans="1:5" x14ac:dyDescent="0.25">
      <c r="A17" t="s">
        <v>12</v>
      </c>
      <c r="B17">
        <f>4*2</f>
        <v>8</v>
      </c>
    </row>
    <row r="18" spans="1:5" x14ac:dyDescent="0.25">
      <c r="A18" t="s">
        <v>14</v>
      </c>
      <c r="B18">
        <v>12.7</v>
      </c>
    </row>
    <row r="19" spans="1:5" x14ac:dyDescent="0.25">
      <c r="A19" t="s">
        <v>19</v>
      </c>
      <c r="B19">
        <v>3.5</v>
      </c>
    </row>
    <row r="20" spans="1:5" x14ac:dyDescent="0.25">
      <c r="A20" t="s">
        <v>18</v>
      </c>
      <c r="B20" s="2">
        <f>B15-B19</f>
        <v>18.166292541060614</v>
      </c>
    </row>
    <row r="21" spans="1:5" x14ac:dyDescent="0.25">
      <c r="A21" t="s">
        <v>17</v>
      </c>
      <c r="B21" s="2">
        <f>B18+B20</f>
        <v>30.866292541060613</v>
      </c>
    </row>
    <row r="22" spans="1:5" x14ac:dyDescent="0.25">
      <c r="A22" t="s">
        <v>21</v>
      </c>
      <c r="B22" s="2">
        <f>B21+3*1</f>
        <v>33.866292541060616</v>
      </c>
    </row>
    <row r="23" spans="1:5" x14ac:dyDescent="0.25">
      <c r="A23" t="s">
        <v>20</v>
      </c>
      <c r="B23" s="2">
        <f>B21-B15</f>
        <v>9.1999999999999993</v>
      </c>
    </row>
    <row r="24" spans="1:5" x14ac:dyDescent="0.25">
      <c r="A24" t="s">
        <v>23</v>
      </c>
      <c r="B24" s="3">
        <v>6.7358683975560698</v>
      </c>
    </row>
    <row r="25" spans="1:5" x14ac:dyDescent="0.25">
      <c r="A25" t="s">
        <v>24</v>
      </c>
      <c r="B25" s="4">
        <v>2.3401202155896001</v>
      </c>
    </row>
    <row r="26" spans="1:5" x14ac:dyDescent="0.25">
      <c r="A26" t="s">
        <v>25</v>
      </c>
      <c r="B26" s="5">
        <v>-1.34133064416792</v>
      </c>
    </row>
    <row r="27" spans="1:5" x14ac:dyDescent="0.25">
      <c r="A27" t="s">
        <v>26</v>
      </c>
      <c r="B27" s="6">
        <v>7.0034932566271397</v>
      </c>
    </row>
    <row r="28" spans="1:5" x14ac:dyDescent="0.25">
      <c r="A28" t="s">
        <v>27</v>
      </c>
      <c r="B28" s="7">
        <v>6.5922667443704599</v>
      </c>
    </row>
    <row r="29" spans="1:5" x14ac:dyDescent="0.25">
      <c r="A29" t="s">
        <v>28</v>
      </c>
      <c r="B29" s="8">
        <v>-0.43703960501665701</v>
      </c>
      <c r="D29" s="9"/>
      <c r="E29" s="9">
        <v>-0.43703960501665701</v>
      </c>
    </row>
    <row r="30" spans="1:5" x14ac:dyDescent="0.25">
      <c r="A30" t="s">
        <v>29</v>
      </c>
      <c r="B30" s="9">
        <v>-3.6746207725895701</v>
      </c>
      <c r="E30" s="9">
        <v>5.4905506666398303</v>
      </c>
    </row>
    <row r="31" spans="1:5" x14ac:dyDescent="0.25">
      <c r="A31" t="s">
        <v>30</v>
      </c>
      <c r="B31" s="10">
        <v>5.4905506666398303</v>
      </c>
    </row>
    <row r="32" spans="1:5" x14ac:dyDescent="0.25">
      <c r="A32" s="10" t="s">
        <v>31</v>
      </c>
      <c r="B32">
        <v>2</v>
      </c>
    </row>
    <row r="33" spans="1:2" x14ac:dyDescent="0.25">
      <c r="A33" s="10" t="s">
        <v>33</v>
      </c>
      <c r="B33">
        <v>4</v>
      </c>
    </row>
    <row r="34" spans="1:2" x14ac:dyDescent="0.25">
      <c r="A34" s="10" t="s">
        <v>34</v>
      </c>
      <c r="B34">
        <v>2</v>
      </c>
    </row>
    <row r="35" spans="1:2" x14ac:dyDescent="0.25">
      <c r="A35" s="10" t="s">
        <v>35</v>
      </c>
      <c r="B35">
        <v>5.5369999999999999</v>
      </c>
    </row>
    <row r="36" spans="1:2" x14ac:dyDescent="0.25">
      <c r="A36" s="10" t="s">
        <v>36</v>
      </c>
      <c r="B36">
        <v>0.254</v>
      </c>
    </row>
    <row r="37" spans="1:2" x14ac:dyDescent="0.25">
      <c r="A37" s="10" t="s">
        <v>37</v>
      </c>
      <c r="B37">
        <f>B35-B36*2</f>
        <v>5.0289999999999999</v>
      </c>
    </row>
    <row r="38" spans="1:2" x14ac:dyDescent="0.25">
      <c r="A38" t="s">
        <v>38</v>
      </c>
      <c r="B38">
        <v>58</v>
      </c>
    </row>
    <row r="39" spans="1:2" x14ac:dyDescent="0.25">
      <c r="A39" t="s">
        <v>39</v>
      </c>
      <c r="B39">
        <f>8.38+6</f>
        <v>14.38</v>
      </c>
    </row>
    <row r="40" spans="1:2" x14ac:dyDescent="0.25">
      <c r="A40" t="s">
        <v>41</v>
      </c>
      <c r="B40">
        <f>B38+B39</f>
        <v>72.38</v>
      </c>
    </row>
    <row r="41" spans="1:2" x14ac:dyDescent="0.25">
      <c r="A41" t="s">
        <v>40</v>
      </c>
      <c r="B41">
        <v>75</v>
      </c>
    </row>
    <row r="42" spans="1:2" x14ac:dyDescent="0.25">
      <c r="A42" t="s">
        <v>42</v>
      </c>
      <c r="B42">
        <v>20</v>
      </c>
    </row>
    <row r="43" spans="1:2" x14ac:dyDescent="0.25">
      <c r="A43" t="s">
        <v>43</v>
      </c>
      <c r="B4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2011-01-19T03:39:43Z</dcterms:created>
  <dcterms:modified xsi:type="dcterms:W3CDTF">2013-03-14T19:57:03Z</dcterms:modified>
</cp:coreProperties>
</file>