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4862ca8a20294a53/Work/Showcases/"/>
    </mc:Choice>
  </mc:AlternateContent>
  <xr:revisionPtr revIDLastSave="604" documentId="13_ncr:1_{C6AD367E-110E-4DB5-B8E1-28E69A4CC7C5}" xr6:coauthVersionLast="47" xr6:coauthVersionMax="47" xr10:uidLastSave="{6AC2902E-BB38-4C89-9391-699A1DC135A7}"/>
  <bookViews>
    <workbookView xWindow="-110" yWindow="-110" windowWidth="25820" windowHeight="14020" xr2:uid="{00000000-000D-0000-FFFF-FFFF00000000}"/>
  </bookViews>
  <sheets>
    <sheet name="Dashboard" sheetId="6" r:id="rId1"/>
    <sheet name="Daily Readings - Pivot" sheetId="7" r:id="rId2"/>
    <sheet name="Daily average concentrations PM" sheetId="3" r:id="rId3"/>
    <sheet name="Helper" sheetId="5" r:id="rId4"/>
  </sheets>
  <definedNames>
    <definedName name="_xlcn.WorksheetConnection_NewMicrosoftExcelWorksheet3.xlsxDaily_average_concentrations_PM10___from_12_12_2023_to_18_12_20231" hidden="1">Daily_average_concentrations_PM10___from_12_12_2023_to_18_12_2023[]</definedName>
    <definedName name="_xlcn.WorksheetConnection_NewMicrosoftExcelWorksheet3.xlsxTable41" hidden="1">Table4[]</definedName>
    <definedName name="ExternalData_1" localSheetId="2" hidden="1">'Daily average concentrations PM'!$A$1:$F$414</definedName>
    <definedName name="Slicer_Date">#N/A</definedName>
    <definedName name="Slicer_Region">#N/A</definedName>
  </definedNames>
  <calcPr calcId="191028"/>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New Microsoft Excel Worksheet (3).xlsx!Table4"/>
          <x15:modelTable id="Daily_average_concentrations_PM10___from_12_12_2023_to_18_12_2023" name="Daily_average_concentrations_PM10___from_12_12_2023_to_18_12_2023" connection="WorksheetConnection_New Microsoft Excel Worksheet (3).xlsx!Daily_average_concentrations_PM10___from_12_12_2023_to_18_12_2023"/>
        </x15:modelTables>
        <x15:modelRelationships>
          <x15:modelRelationship fromTable="Daily_average_concentrations_PM10___from_12_12_2023_to_18_12_2023" fromColumn="Station" toTable="Table4" toColumn="Station"/>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 i="6" l="1"/>
  <c r="E6" i="6"/>
  <c r="I11" i="6"/>
  <c r="I10" i="6"/>
  <c r="E10" i="6"/>
  <c r="I8" i="6"/>
  <c r="I7" i="6"/>
  <c r="E7" i="6"/>
  <c r="I4" i="6"/>
  <c r="G7" i="5"/>
  <c r="G3" i="5"/>
  <c r="B2" i="3"/>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B362" i="3"/>
  <c r="B363" i="3"/>
  <c r="B364" i="3"/>
  <c r="B365" i="3"/>
  <c r="B366" i="3"/>
  <c r="B367" i="3"/>
  <c r="B368" i="3"/>
  <c r="B369" i="3"/>
  <c r="B370" i="3"/>
  <c r="B371" i="3"/>
  <c r="B372" i="3"/>
  <c r="B373" i="3"/>
  <c r="B374" i="3"/>
  <c r="B375" i="3"/>
  <c r="B376" i="3"/>
  <c r="B377" i="3"/>
  <c r="B378" i="3"/>
  <c r="B379" i="3"/>
  <c r="B380" i="3"/>
  <c r="B381" i="3"/>
  <c r="B382" i="3"/>
  <c r="B383" i="3"/>
  <c r="B384" i="3"/>
  <c r="B385" i="3"/>
  <c r="B386" i="3"/>
  <c r="B387" i="3"/>
  <c r="B388" i="3"/>
  <c r="B389" i="3"/>
  <c r="B390" i="3"/>
  <c r="B391" i="3"/>
  <c r="B392" i="3"/>
  <c r="B393" i="3"/>
  <c r="B394" i="3"/>
  <c r="B395" i="3"/>
  <c r="B396" i="3"/>
  <c r="B397" i="3"/>
  <c r="B398" i="3"/>
  <c r="B399" i="3"/>
  <c r="B400" i="3"/>
  <c r="B401" i="3"/>
  <c r="B402" i="3"/>
  <c r="B403" i="3"/>
  <c r="B404" i="3"/>
  <c r="B405" i="3"/>
  <c r="B406" i="3"/>
  <c r="B407" i="3"/>
  <c r="B408" i="3"/>
  <c r="B409" i="3"/>
  <c r="B410" i="3"/>
  <c r="B411" i="3"/>
  <c r="B412" i="3"/>
  <c r="B413" i="3"/>
  <c r="B414" i="3"/>
  <c r="M2" i="5" a="1"/>
  <c r="M2" i="5" s="1"/>
  <c r="D2" i="5"/>
  <c r="E2" i="5" s="1"/>
  <c r="E3" i="5" s="1"/>
  <c r="E6" i="5"/>
  <c r="E7" i="5" s="1"/>
  <c r="F6" i="5"/>
  <c r="F7" i="5" s="1"/>
  <c r="F2" i="5" l="1"/>
  <c r="G6" i="5" a="1"/>
  <c r="G6" i="5" s="1"/>
  <c r="H6" i="5" a="1"/>
  <c r="H6" i="5" s="1"/>
  <c r="G2" i="5" a="1"/>
  <c r="G2" i="5" s="1"/>
  <c r="F3" i="5" l="1"/>
  <c r="H2" i="5" a="1"/>
  <c r="H2"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416C54E-1CF6-4B26-B930-334840301FE5}" keepAlive="1" name="Query - Daily average concentrations PM10 - from 12 12 2023 to 18 12 2023" description="Connection to the 'Daily average concentrations PM10 - from 12 12 2023 to 18 12 2023' query in the workbook." type="5" refreshedVersion="8" background="1" saveData="1">
    <dbPr connection="Provider=Microsoft.Mashup.OleDb.1;Data Source=$Workbook$;Location=&quot;Daily average concentrations PM10 - from 12 12 2023 to 18 12 2023&quot;;Extended Properties=&quot;&quot;" command="SELECT * FROM [Daily average concentrations PM10 - from 12 12 2023 to 18 12 2023]"/>
  </connection>
  <connection id="2" xr16:uid="{685ACBC0-6C06-4A82-B57F-B7BDE29BAEEC}" keepAlive="1" name="Query - Daily average concentrations PM10 - from 12 12 2023 to 18 12 2023 (2)" description="Connection to the 'Daily average concentrations PM10 - from 12 12 2023 to 18 12 2023 (2)' query in the workbook." type="5" refreshedVersion="8" background="1" saveData="1">
    <dbPr connection="Provider=Microsoft.Mashup.OleDb.1;Data Source=$Workbook$;Location=&quot;Daily average concentrations PM10 - from 12 12 2023 to 18 12 2023 (2)&quot;;Extended Properties=&quot;&quot;" command="SELECT * FROM [Daily average concentrations PM10 - from 12 12 2023 to 18 12 2023 (2)]"/>
  </connection>
  <connection id="3" xr16:uid="{0461F7DC-CFEC-4BA4-B833-3AABB903AE9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2B4CFC4C-22FB-432D-B3EB-32590CCD825D}" name="WorksheetConnection_New Microsoft Excel Worksheet (3).xlsx!Daily_average_concentrations_PM10___from_12_12_2023_to_18_12_2023" type="102" refreshedVersion="8" minRefreshableVersion="5">
    <extLst>
      <ext xmlns:x15="http://schemas.microsoft.com/office/spreadsheetml/2010/11/main" uri="{DE250136-89BD-433C-8126-D09CA5730AF9}">
        <x15:connection id="Daily_average_concentrations_PM10___from_12_12_2023_to_18_12_2023">
          <x15:rangePr sourceName="_xlcn.WorksheetConnection_NewMicrosoftExcelWorksheet3.xlsxDaily_average_concentrations_PM10___from_12_12_2023_to_18_12_20231"/>
        </x15:connection>
      </ext>
    </extLst>
  </connection>
  <connection id="5" xr16:uid="{FFC27E27-6718-421D-81FD-600AACC321A9}" name="WorksheetConnection_New Microsoft Excel Worksheet (3).xlsx!Table4" type="102" refreshedVersion="8" minRefreshableVersion="5">
    <extLst>
      <ext xmlns:x15="http://schemas.microsoft.com/office/spreadsheetml/2010/11/main" uri="{DE250136-89BD-433C-8126-D09CA5730AF9}">
        <x15:connection id="Table4">
          <x15:rangePr sourceName="_xlcn.WorksheetConnection_NewMicrosoftExcelWorksheet3.xlsxTable4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<sst xmlns="http://schemas.openxmlformats.org/spreadsheetml/2006/main" count="1011" uniqueCount="89">
  <si>
    <t>Above Threshold</t>
  </si>
  <si>
    <t>Banská Bystrica</t>
  </si>
  <si>
    <t>Banská Bystrica, Štefánikovo nábrežie</t>
  </si>
  <si>
    <t>Brezno, mobilná AMS</t>
  </si>
  <si>
    <t>Jelšava, Jesenského</t>
  </si>
  <si>
    <t>Žarnovica</t>
  </si>
  <si>
    <t>Nitra</t>
  </si>
  <si>
    <t>Plášťovce</t>
  </si>
  <si>
    <t>Prešov</t>
  </si>
  <si>
    <t>Bratislava</t>
  </si>
  <si>
    <t>Trenčín</t>
  </si>
  <si>
    <t>Košice</t>
  </si>
  <si>
    <t>Žilina</t>
  </si>
  <si>
    <t>Trnava</t>
  </si>
  <si>
    <t>Station</t>
  </si>
  <si>
    <t>Region</t>
  </si>
  <si>
    <t>Date</t>
  </si>
  <si>
    <t>Average</t>
  </si>
  <si>
    <t>Max</t>
  </si>
  <si>
    <t>Note</t>
  </si>
  <si>
    <t>Bratislava, Pod. Biskupice</t>
  </si>
  <si>
    <t/>
  </si>
  <si>
    <t>Sereď, Vinárska</t>
  </si>
  <si>
    <t>Hnúšťa, Hlavná</t>
  </si>
  <si>
    <t>Veľká Ida</t>
  </si>
  <si>
    <t>Trnovec nad Váhom</t>
  </si>
  <si>
    <t>insufficient number of valid concentration values to calculation of average value</t>
  </si>
  <si>
    <t>Bratislava, Púchovská</t>
  </si>
  <si>
    <t>Poľov</t>
  </si>
  <si>
    <t>Krompachy, SNP</t>
  </si>
  <si>
    <t>Nitra, Janíkovce</t>
  </si>
  <si>
    <t>Humenné, Nám. slobody</t>
  </si>
  <si>
    <t>Senica, Hviezdoslavova</t>
  </si>
  <si>
    <t>Bratislava, Mamateyova</t>
  </si>
  <si>
    <t>Poprad, Železničná</t>
  </si>
  <si>
    <t>Bratislava, Padlých hrdinov, mobilná AMS</t>
  </si>
  <si>
    <t>Rohožník, Senická</t>
  </si>
  <si>
    <t>Topoľníky, Aszód, EMEP</t>
  </si>
  <si>
    <t>Veľká Ida, Letná</t>
  </si>
  <si>
    <t>Liptovský Mikuláš, Školská</t>
  </si>
  <si>
    <t>Lučenec, Gemerská cesta</t>
  </si>
  <si>
    <t>Bratislava, Vlčie Hrdlo</t>
  </si>
  <si>
    <t>Strážske, Mierová</t>
  </si>
  <si>
    <t>Prievidza, Malonecpalská</t>
  </si>
  <si>
    <t>Bystričany, Rozvodňa SSE</t>
  </si>
  <si>
    <t>Trebišov, T. G. Masaryka</t>
  </si>
  <si>
    <t>Trenčín, Hasičská</t>
  </si>
  <si>
    <t>Martin, Jesenského</t>
  </si>
  <si>
    <t>Trnava, Kollárova</t>
  </si>
  <si>
    <t>Haniska</t>
  </si>
  <si>
    <t>Stará Lesná, AÚ SAV, EMEP</t>
  </si>
  <si>
    <t>Púchov, 1. mája</t>
  </si>
  <si>
    <t>Handlová, Morovianska cesta</t>
  </si>
  <si>
    <t>Bratislava, Trnavské Mýto</t>
  </si>
  <si>
    <t>Prešov, Arm. gen. L. Svobodu</t>
  </si>
  <si>
    <t>Vranov nad Top., M. R. Štefánika</t>
  </si>
  <si>
    <t>Komárno, Vnútorná okružná</t>
  </si>
  <si>
    <t>Oslany</t>
  </si>
  <si>
    <t>Ružomberok, Tatranská cesta</t>
  </si>
  <si>
    <t>Bratislava, Jeséniova</t>
  </si>
  <si>
    <t>Oščadnica</t>
  </si>
  <si>
    <t>Žilina, Obežná</t>
  </si>
  <si>
    <t>Žiar nad Hronom, Jilemnického</t>
  </si>
  <si>
    <t>Pezinok, Obrancov mieru</t>
  </si>
  <si>
    <t>Košice, Amurská</t>
  </si>
  <si>
    <t>Bardejov, Pod Vinbargom</t>
  </si>
  <si>
    <t>Ružomberok, Riadok</t>
  </si>
  <si>
    <t>Nitra, Štúrova</t>
  </si>
  <si>
    <t>Zvolen, J. Alexyho</t>
  </si>
  <si>
    <t>Košice, Štefánikova</t>
  </si>
  <si>
    <t>Banská Bystrica, Zelená</t>
  </si>
  <si>
    <t>Senec, Boldocká</t>
  </si>
  <si>
    <t>Bratislava, Kamenné nám.</t>
  </si>
  <si>
    <t>Rovinka, mobilná AMS</t>
  </si>
  <si>
    <t>Rovinka</t>
  </si>
  <si>
    <t>Kolonické sedlo</t>
  </si>
  <si>
    <t>Avg</t>
  </si>
  <si>
    <t>Measurement</t>
  </si>
  <si>
    <t>Regions</t>
  </si>
  <si>
    <t>µg.m-3</t>
  </si>
  <si>
    <t>Latest Update:</t>
  </si>
  <si>
    <t>Weekly Average:</t>
  </si>
  <si>
    <t>Weekly Max:</t>
  </si>
  <si>
    <t>Avg.</t>
  </si>
  <si>
    <t>Total Avg.</t>
  </si>
  <si>
    <t>Peak</t>
  </si>
  <si>
    <t>Total Peak</t>
  </si>
  <si>
    <t>Weekly PM10 concentrations in Slovakia</t>
  </si>
  <si>
    <t>Data from the Slovak Hydrometeorological Institute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</si>
</sst>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yy;@"/>
    <numFmt numFmtId="165" formatCode="dd\ mmm"/>
    <numFmt numFmtId="166" formatCode="dd\ mmm\ \'yy"/>
    <numFmt numFmtId="167" formatCode="d\ mmm\ yyyy"/>
  </numFmts>
  <fonts count="7" x14ac:knownFonts="1">
    <font>
      <sz val="11"/>
      <color theme="1"/>
      <name val="Calibri"/>
      <family val="2"/>
      <scheme val="minor"/>
    </font>
    <font>
      <sz val="8"/>
      <name val="Calibri"/>
      <family val="2"/>
      <scheme val="minor"/>
    </font>
    <font>
      <sz val="10"/>
      <color theme="1"/>
      <name val="Calibri"/>
      <family val="2"/>
      <scheme val="minor"/>
    </font>
    <font>
      <b/>
      <sz val="11"/>
      <color rgb="FF000000"/>
      <name val="Calibri"/>
      <family val="2"/>
      <scheme val="minor"/>
    </font>
    <font>
      <sz val="11"/>
      <color rgb="FF000000"/>
      <name val="Calibri"/>
      <family val="2"/>
      <scheme val="minor"/>
    </font>
    <font>
      <b/>
      <sz val="16"/>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0"/>
        <bgColor indexed="64"/>
      </patternFill>
    </fill>
  </fills>
  <borders count="2">
    <border>
      <left/>
      <right/>
      <top/>
      <bottom/>
      <diagonal/>
    </border>
    <border>
      <left/>
      <right style="medium">
        <color theme="4" tint="0.79998168889431442"/>
      </right>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14"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0" borderId="0" xfId="0" applyAlignment="1">
      <alignment horizontal="left" indent="1"/>
    </xf>
    <xf numFmtId="164" fontId="0" fillId="0" borderId="0" xfId="0" applyNumberFormat="1"/>
    <xf numFmtId="0" fontId="0" fillId="2" borderId="0" xfId="0" applyFill="1"/>
    <xf numFmtId="1" fontId="0" fillId="0" borderId="0" xfId="0" applyNumberFormat="1" applyAlignment="1">
      <alignment horizontal="left"/>
    </xf>
    <xf numFmtId="165" fontId="2" fillId="0" borderId="0" xfId="0" applyNumberFormat="1" applyFont="1"/>
    <xf numFmtId="166" fontId="0" fillId="0" borderId="0" xfId="0" applyNumberFormat="1" applyAlignment="1">
      <alignment horizontal="left"/>
    </xf>
    <xf numFmtId="0" fontId="0" fillId="0" borderId="0" xfId="0" applyAlignment="1">
      <alignment horizontal="center"/>
    </xf>
    <xf numFmtId="0" fontId="0" fillId="0" borderId="1" xfId="0" applyBorder="1" applyAlignment="1">
      <alignment horizontal="center"/>
    </xf>
    <xf numFmtId="0" fontId="3" fillId="3" borderId="0" xfId="0" applyFont="1" applyFill="1" applyAlignment="1">
      <alignment horizontal="center"/>
    </xf>
    <xf numFmtId="0" fontId="3" fillId="3" borderId="1" xfId="0" applyFont="1" applyFill="1" applyBorder="1" applyAlignment="1">
      <alignment horizontal="center"/>
    </xf>
    <xf numFmtId="0" fontId="4" fillId="4" borderId="0" xfId="0" applyFont="1" applyFill="1" applyAlignment="1">
      <alignment horizontal="center"/>
    </xf>
    <xf numFmtId="167" fontId="0" fillId="4" borderId="0" xfId="0" applyNumberFormat="1" applyFont="1" applyFill="1" applyAlignment="1">
      <alignment horizontal="center"/>
    </xf>
    <xf numFmtId="167" fontId="0" fillId="4" borderId="1" xfId="0" applyNumberFormat="1" applyFont="1" applyFill="1" applyBorder="1" applyAlignment="1">
      <alignment horizontal="center"/>
    </xf>
    <xf numFmtId="0" fontId="5" fillId="3" borderId="0" xfId="0" applyFont="1" applyFill="1" applyAlignment="1">
      <alignment horizontal="center" vertical="center"/>
    </xf>
    <xf numFmtId="0" fontId="6" fillId="0" borderId="0" xfId="1" applyAlignment="1">
      <alignment horizontal="center" vertical="center"/>
    </xf>
    <xf numFmtId="0" fontId="6" fillId="0" borderId="1" xfId="1" applyBorder="1" applyAlignment="1">
      <alignment horizontal="center" vertical="center"/>
    </xf>
  </cellXfs>
  <cellStyles count="2">
    <cellStyle name="Hyperlink" xfId="1" builtinId="8"/>
    <cellStyle name="Normal" xfId="0" builtinId="0"/>
  </cellStyles>
  <dxfs count="29">
    <dxf>
      <fill>
        <patternFill patternType="solid">
          <bgColor rgb="FFFF0000"/>
        </patternFill>
      </fill>
    </dxf>
    <dxf>
      <fill>
        <patternFill patternType="solid">
          <bgColor theme="9" tint="0.39994506668294322"/>
        </patternFill>
      </fill>
    </dxf>
    <dxf>
      <fill>
        <patternFill patternType="solid">
          <bgColor rgb="FFFF0000"/>
        </patternFill>
      </fill>
    </dxf>
    <dxf>
      <fill>
        <patternFill patternType="solid">
          <bgColor theme="9" tint="0.39994506668294322"/>
        </patternFill>
      </fill>
    </dxf>
    <dxf>
      <fill>
        <patternFill patternType="solid">
          <bgColor theme="9" tint="0.39994506668294322"/>
        </patternFill>
      </fill>
    </dxf>
    <dxf>
      <fill>
        <patternFill patternType="solid">
          <bgColor rgb="FFFF0000"/>
        </patternFill>
      </fill>
    </dxf>
    <dxf>
      <fill>
        <patternFill patternType="solid">
          <bgColor rgb="FFFF0000"/>
        </patternFill>
      </fill>
    </dxf>
    <dxf>
      <fill>
        <patternFill patternType="solid">
          <bgColor theme="9" tint="0.39994506668294322"/>
        </patternFill>
      </fill>
    </dxf>
    <dxf>
      <fill>
        <patternFill patternType="solid">
          <bgColor theme="9" tint="0.39994506668294322"/>
        </patternFill>
      </fill>
    </dxf>
    <dxf>
      <numFmt numFmtId="19" formatCode="d/mm/yyyy"/>
    </dxf>
    <dxf>
      <numFmt numFmtId="0" formatCode="General"/>
    </dxf>
    <dxf>
      <numFmt numFmtId="0" formatCode="General"/>
    </dxf>
    <dxf>
      <font>
        <b val="0"/>
      </font>
    </dxf>
    <dxf>
      <font>
        <sz val="10"/>
      </font>
    </dxf>
    <dxf>
      <alignment horizontal="lef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border diagonalUp="0" diagonalDown="0">
        <left/>
        <right/>
        <top/>
        <bottom/>
        <vertical/>
        <horizontal/>
      </border>
    </dxf>
  </dxfs>
  <tableStyles count="1" defaultTableStyle="TableStyleMedium2" defaultPivotStyle="PivotStyleLight16">
    <tableStyle name="Slicer Style 1" pivot="0" table="0" count="1" xr9:uid="{DA0AF26F-E5CB-45AB-87C1-EFF6AECD3F55}">
      <tableStyleElement type="wholeTable" dxfId="28"/>
    </tableStyle>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powerPivotData" Target="model/item.data"/><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[Slovak daily PM10.xlsx]Daily Readings - Pivot!PivotTable2</c:name>
    <c:fmtId val="8"/>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pattFill prst="narVert">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'Daily Readings - Pivot'!$B$1</c:f>
              <c:strCache>
                <c:ptCount val="1"/>
                <c:pt idx="0">
                  <c:v>Banská Bystrica</c:v>
                </c:pt>
              </c:strCache>
            </c:strRef>
          </c:tx>
          <c:spPr>
            <a:pattFill prst="narVert">
              <a:fgClr>
                <a:schemeClr val="accent1"/>
              </a:fgClr>
              <a:bgClr>
                <a:schemeClr val="accent1">
                  <a:lumMod val="20000"/>
                  <a:lumOff val="80000"/>
                </a:schemeClr>
              </a:bgClr>
            </a:pattFill>
            <a:ln>
              <a:noFill/>
            </a:ln>
            <a:effectLst>
              <a:innerShdw blurRad="114300">
                <a:schemeClr val="accent1"/>
              </a:innerShdw>
            </a:effectLst>
          </c:spPr>
          <c:invertIfNegative val="0"/>
          <c:cat>
            <c:multiLvlStrRef>
              <c:f>'Daily Readings - Pivot'!$A$2:$A$24</c:f>
              <c:multiLvlStrCache>
                <c:ptCount val="14"/>
                <c:lvl>
                  <c:pt idx="0">
                    <c:v>Avg.</c:v>
                  </c:pt>
                  <c:pt idx="1">
                    <c:v>Peak</c:v>
                  </c:pt>
                  <c:pt idx="2">
                    <c:v>Avg.</c:v>
                  </c:pt>
                  <c:pt idx="3">
                    <c:v>Peak</c:v>
                  </c:pt>
                  <c:pt idx="4">
                    <c:v>Avg.</c:v>
                  </c:pt>
                  <c:pt idx="5">
                    <c:v>Peak</c:v>
                  </c:pt>
                  <c:pt idx="6">
                    <c:v>Avg.</c:v>
                  </c:pt>
                  <c:pt idx="7">
                    <c:v>Peak</c:v>
                  </c:pt>
                  <c:pt idx="8">
                    <c:v>Avg.</c:v>
                  </c:pt>
                  <c:pt idx="9">
                    <c:v>Peak</c:v>
                  </c:pt>
                  <c:pt idx="10">
                    <c:v>Avg.</c:v>
                  </c:pt>
                  <c:pt idx="11">
                    <c:v>Peak</c:v>
                  </c:pt>
                  <c:pt idx="12">
                    <c:v>Avg.</c:v>
                  </c:pt>
                  <c:pt idx="13">
                    <c:v>Peak</c:v>
                  </c:pt>
                </c:lvl>
                <c:lvl>
                  <c:pt idx="0">
                    <c:v>19 Dec '23</c:v>
                  </c:pt>
                  <c:pt idx="2">
                    <c:v>18 Dec '23</c:v>
                  </c:pt>
                  <c:pt idx="4">
                    <c:v>17 Dec '23</c:v>
                  </c:pt>
                  <c:pt idx="6">
                    <c:v>16 Dec '23</c:v>
                  </c:pt>
                  <c:pt idx="8">
                    <c:v>15 Dec '23</c:v>
                  </c:pt>
                  <c:pt idx="10">
                    <c:v>14 Dec '23</c:v>
                  </c:pt>
                  <c:pt idx="12">
                    <c:v>13 Dec '23</c:v>
                  </c:pt>
                </c:lvl>
              </c:multiLvlStrCache>
            </c:multiLvlStrRef>
          </c:cat>
          <c:val>
            <c:numRef>
              <c:f>'Daily Readings - Pivot'!$B$2:$B$24</c:f>
              <c:numCache>
                <c:formatCode>0</c:formatCode>
                <c:ptCount val="14"/>
                <c:pt idx="0">
                  <c:v>42.777777777777779</c:v>
                </c:pt>
                <c:pt idx="1">
                  <c:v>120</c:v>
                </c:pt>
                <c:pt idx="2">
                  <c:v>34.777777777777779</c:v>
                </c:pt>
                <c:pt idx="3">
                  <c:v>109</c:v>
                </c:pt>
                <c:pt idx="4">
                  <c:v>54</c:v>
                </c:pt>
                <c:pt idx="5">
                  <c:v>188</c:v>
                </c:pt>
                <c:pt idx="6">
                  <c:v>44.555555555555557</c:v>
                </c:pt>
                <c:pt idx="7">
                  <c:v>179</c:v>
                </c:pt>
                <c:pt idx="8">
                  <c:v>28.25</c:v>
                </c:pt>
                <c:pt idx="9">
                  <c:v>106</c:v>
                </c:pt>
                <c:pt idx="10">
                  <c:v>43.142857142857146</c:v>
                </c:pt>
                <c:pt idx="11">
                  <c:v>116</c:v>
                </c:pt>
                <c:pt idx="12">
                  <c:v>40.285714285714285</c:v>
                </c:pt>
                <c:pt idx="13">
                  <c:v>108</c:v>
                </c:pt>
              </c:numCache>
            </c:numRef>
          </c:val>
          <c:extLst>
            <c:ext xmlns:c16="http://schemas.microsoft.com/office/drawing/2014/chart" uri="{C3380CC4-5D6E-409C-BE32-E72D297353CC}">
              <c16:uniqueId val="{00000000-9658-4BB1-BFFB-690656A5AAEF}"/>
            </c:ext>
          </c:extLst>
        </c:ser>
        <c:ser>
          <c:idx val="1"/>
          <c:order val="1"/>
          <c:tx>
            <c:strRef>
              <c:f>'Daily Readings - Pivot'!$C$1</c:f>
              <c:strCache>
                <c:ptCount val="1"/>
                <c:pt idx="0">
                  <c:v>Prešov</c:v>
                </c:pt>
              </c:strCache>
            </c:strRef>
          </c:tx>
          <c:spPr>
            <a:pattFill prst="narVert">
              <a:fgClr>
                <a:schemeClr val="accent2"/>
              </a:fgClr>
              <a:bgClr>
                <a:schemeClr val="accent2">
                  <a:lumMod val="20000"/>
                  <a:lumOff val="80000"/>
                </a:schemeClr>
              </a:bgClr>
            </a:pattFill>
            <a:ln>
              <a:noFill/>
            </a:ln>
            <a:effectLst>
              <a:innerShdw blurRad="114300">
                <a:schemeClr val="accent2"/>
              </a:innerShdw>
            </a:effectLst>
          </c:spPr>
          <c:invertIfNegative val="0"/>
          <c:cat>
            <c:multiLvlStrRef>
              <c:f>'Daily Readings - Pivot'!$A$2:$A$24</c:f>
              <c:multiLvlStrCache>
                <c:ptCount val="14"/>
                <c:lvl>
                  <c:pt idx="0">
                    <c:v>Avg.</c:v>
                  </c:pt>
                  <c:pt idx="1">
                    <c:v>Peak</c:v>
                  </c:pt>
                  <c:pt idx="2">
                    <c:v>Avg.</c:v>
                  </c:pt>
                  <c:pt idx="3">
                    <c:v>Peak</c:v>
                  </c:pt>
                  <c:pt idx="4">
                    <c:v>Avg.</c:v>
                  </c:pt>
                  <c:pt idx="5">
                    <c:v>Peak</c:v>
                  </c:pt>
                  <c:pt idx="6">
                    <c:v>Avg.</c:v>
                  </c:pt>
                  <c:pt idx="7">
                    <c:v>Peak</c:v>
                  </c:pt>
                  <c:pt idx="8">
                    <c:v>Avg.</c:v>
                  </c:pt>
                  <c:pt idx="9">
                    <c:v>Peak</c:v>
                  </c:pt>
                  <c:pt idx="10">
                    <c:v>Avg.</c:v>
                  </c:pt>
                  <c:pt idx="11">
                    <c:v>Peak</c:v>
                  </c:pt>
                  <c:pt idx="12">
                    <c:v>Avg.</c:v>
                  </c:pt>
                  <c:pt idx="13">
                    <c:v>Peak</c:v>
                  </c:pt>
                </c:lvl>
                <c:lvl>
                  <c:pt idx="0">
                    <c:v>19 Dec '23</c:v>
                  </c:pt>
                  <c:pt idx="2">
                    <c:v>18 Dec '23</c:v>
                  </c:pt>
                  <c:pt idx="4">
                    <c:v>17 Dec '23</c:v>
                  </c:pt>
                  <c:pt idx="6">
                    <c:v>16 Dec '23</c:v>
                  </c:pt>
                  <c:pt idx="8">
                    <c:v>15 Dec '23</c:v>
                  </c:pt>
                  <c:pt idx="10">
                    <c:v>14 Dec '23</c:v>
                  </c:pt>
                  <c:pt idx="12">
                    <c:v>13 Dec '23</c:v>
                  </c:pt>
                </c:lvl>
              </c:multiLvlStrCache>
            </c:multiLvlStrRef>
          </c:cat>
          <c:val>
            <c:numRef>
              <c:f>'Daily Readings - Pivot'!$C$2:$C$24</c:f>
              <c:numCache>
                <c:formatCode>0</c:formatCode>
                <c:ptCount val="14"/>
                <c:pt idx="0">
                  <c:v>31.142857142857142</c:v>
                </c:pt>
                <c:pt idx="1">
                  <c:v>64</c:v>
                </c:pt>
                <c:pt idx="2">
                  <c:v>22.571428571428573</c:v>
                </c:pt>
                <c:pt idx="3">
                  <c:v>46</c:v>
                </c:pt>
                <c:pt idx="4">
                  <c:v>25</c:v>
                </c:pt>
                <c:pt idx="5">
                  <c:v>57</c:v>
                </c:pt>
                <c:pt idx="6">
                  <c:v>19.428571428571427</c:v>
                </c:pt>
                <c:pt idx="7">
                  <c:v>54</c:v>
                </c:pt>
                <c:pt idx="8">
                  <c:v>12.857142857142858</c:v>
                </c:pt>
                <c:pt idx="9">
                  <c:v>58</c:v>
                </c:pt>
                <c:pt idx="10">
                  <c:v>16.428571428571427</c:v>
                </c:pt>
                <c:pt idx="11">
                  <c:v>37</c:v>
                </c:pt>
                <c:pt idx="12">
                  <c:v>19.857142857142858</c:v>
                </c:pt>
                <c:pt idx="13">
                  <c:v>72</c:v>
                </c:pt>
              </c:numCache>
            </c:numRef>
          </c:val>
          <c:extLst>
            <c:ext xmlns:c16="http://schemas.microsoft.com/office/drawing/2014/chart" uri="{C3380CC4-5D6E-409C-BE32-E72D297353CC}">
              <c16:uniqueId val="{00000009-9658-4BB1-BFFB-690656A5AAEF}"/>
            </c:ext>
          </c:extLst>
        </c:ser>
        <c:ser>
          <c:idx val="2"/>
          <c:order val="2"/>
          <c:tx>
            <c:strRef>
              <c:f>'Daily Readings - Pivot'!$D$1</c:f>
              <c:strCache>
                <c:ptCount val="1"/>
                <c:pt idx="0">
                  <c:v>Bratislava</c:v>
                </c:pt>
              </c:strCache>
            </c:strRef>
          </c:tx>
          <c:spPr>
            <a:pattFill prst="narVert">
              <a:fgClr>
                <a:schemeClr val="accent3"/>
              </a:fgClr>
              <a:bgClr>
                <a:schemeClr val="accent3">
                  <a:lumMod val="20000"/>
                  <a:lumOff val="80000"/>
                </a:schemeClr>
              </a:bgClr>
            </a:pattFill>
            <a:ln>
              <a:noFill/>
            </a:ln>
            <a:effectLst>
              <a:innerShdw blurRad="114300">
                <a:schemeClr val="accent3"/>
              </a:innerShdw>
            </a:effectLst>
          </c:spPr>
          <c:invertIfNegative val="0"/>
          <c:cat>
            <c:multiLvlStrRef>
              <c:f>'Daily Readings - Pivot'!$A$2:$A$24</c:f>
              <c:multiLvlStrCache>
                <c:ptCount val="14"/>
                <c:lvl>
                  <c:pt idx="0">
                    <c:v>Avg.</c:v>
                  </c:pt>
                  <c:pt idx="1">
                    <c:v>Peak</c:v>
                  </c:pt>
                  <c:pt idx="2">
                    <c:v>Avg.</c:v>
                  </c:pt>
                  <c:pt idx="3">
                    <c:v>Peak</c:v>
                  </c:pt>
                  <c:pt idx="4">
                    <c:v>Avg.</c:v>
                  </c:pt>
                  <c:pt idx="5">
                    <c:v>Peak</c:v>
                  </c:pt>
                  <c:pt idx="6">
                    <c:v>Avg.</c:v>
                  </c:pt>
                  <c:pt idx="7">
                    <c:v>Peak</c:v>
                  </c:pt>
                  <c:pt idx="8">
                    <c:v>Avg.</c:v>
                  </c:pt>
                  <c:pt idx="9">
                    <c:v>Peak</c:v>
                  </c:pt>
                  <c:pt idx="10">
                    <c:v>Avg.</c:v>
                  </c:pt>
                  <c:pt idx="11">
                    <c:v>Peak</c:v>
                  </c:pt>
                  <c:pt idx="12">
                    <c:v>Avg.</c:v>
                  </c:pt>
                  <c:pt idx="13">
                    <c:v>Peak</c:v>
                  </c:pt>
                </c:lvl>
                <c:lvl>
                  <c:pt idx="0">
                    <c:v>19 Dec '23</c:v>
                  </c:pt>
                  <c:pt idx="2">
                    <c:v>18 Dec '23</c:v>
                  </c:pt>
                  <c:pt idx="4">
                    <c:v>17 Dec '23</c:v>
                  </c:pt>
                  <c:pt idx="6">
                    <c:v>16 Dec '23</c:v>
                  </c:pt>
                  <c:pt idx="8">
                    <c:v>15 Dec '23</c:v>
                  </c:pt>
                  <c:pt idx="10">
                    <c:v>14 Dec '23</c:v>
                  </c:pt>
                  <c:pt idx="12">
                    <c:v>13 Dec '23</c:v>
                  </c:pt>
                </c:lvl>
              </c:multiLvlStrCache>
            </c:multiLvlStrRef>
          </c:cat>
          <c:val>
            <c:numRef>
              <c:f>'Daily Readings - Pivot'!$D$2:$D$24</c:f>
              <c:numCache>
                <c:formatCode>0</c:formatCode>
                <c:ptCount val="14"/>
                <c:pt idx="0">
                  <c:v>35.07692307692308</c:v>
                </c:pt>
                <c:pt idx="1">
                  <c:v>75</c:v>
                </c:pt>
                <c:pt idx="2">
                  <c:v>34.25</c:v>
                </c:pt>
                <c:pt idx="3">
                  <c:v>108</c:v>
                </c:pt>
                <c:pt idx="4">
                  <c:v>21.692307692307693</c:v>
                </c:pt>
                <c:pt idx="5">
                  <c:v>96</c:v>
                </c:pt>
                <c:pt idx="6">
                  <c:v>17.923076923076923</c:v>
                </c:pt>
                <c:pt idx="7">
                  <c:v>66</c:v>
                </c:pt>
                <c:pt idx="8">
                  <c:v>13.538461538461538</c:v>
                </c:pt>
                <c:pt idx="9">
                  <c:v>136</c:v>
                </c:pt>
                <c:pt idx="10">
                  <c:v>16.153846153846153</c:v>
                </c:pt>
                <c:pt idx="11">
                  <c:v>31</c:v>
                </c:pt>
                <c:pt idx="12">
                  <c:v>16.615384615384617</c:v>
                </c:pt>
                <c:pt idx="13">
                  <c:v>52</c:v>
                </c:pt>
              </c:numCache>
            </c:numRef>
          </c:val>
          <c:extLst>
            <c:ext xmlns:c16="http://schemas.microsoft.com/office/drawing/2014/chart" uri="{C3380CC4-5D6E-409C-BE32-E72D297353CC}">
              <c16:uniqueId val="{0000000A-9658-4BB1-BFFB-690656A5AAEF}"/>
            </c:ext>
          </c:extLst>
        </c:ser>
        <c:ser>
          <c:idx val="3"/>
          <c:order val="3"/>
          <c:tx>
            <c:strRef>
              <c:f>'Daily Readings - Pivot'!$E$1</c:f>
              <c:strCache>
                <c:ptCount val="1"/>
                <c:pt idx="0">
                  <c:v>Trenčín</c:v>
                </c:pt>
              </c:strCache>
            </c:strRef>
          </c:tx>
          <c:spPr>
            <a:pattFill prst="narVert">
              <a:fgClr>
                <a:schemeClr val="accent4"/>
              </a:fgClr>
              <a:bgClr>
                <a:schemeClr val="accent4">
                  <a:lumMod val="20000"/>
                  <a:lumOff val="80000"/>
                </a:schemeClr>
              </a:bgClr>
            </a:pattFill>
            <a:ln>
              <a:noFill/>
            </a:ln>
            <a:effectLst>
              <a:innerShdw blurRad="114300">
                <a:schemeClr val="accent4"/>
              </a:innerShdw>
            </a:effectLst>
          </c:spPr>
          <c:invertIfNegative val="0"/>
          <c:cat>
            <c:multiLvlStrRef>
              <c:f>'Daily Readings - Pivot'!$A$2:$A$24</c:f>
              <c:multiLvlStrCache>
                <c:ptCount val="14"/>
                <c:lvl>
                  <c:pt idx="0">
                    <c:v>Avg.</c:v>
                  </c:pt>
                  <c:pt idx="1">
                    <c:v>Peak</c:v>
                  </c:pt>
                  <c:pt idx="2">
                    <c:v>Avg.</c:v>
                  </c:pt>
                  <c:pt idx="3">
                    <c:v>Peak</c:v>
                  </c:pt>
                  <c:pt idx="4">
                    <c:v>Avg.</c:v>
                  </c:pt>
                  <c:pt idx="5">
                    <c:v>Peak</c:v>
                  </c:pt>
                  <c:pt idx="6">
                    <c:v>Avg.</c:v>
                  </c:pt>
                  <c:pt idx="7">
                    <c:v>Peak</c:v>
                  </c:pt>
                  <c:pt idx="8">
                    <c:v>Avg.</c:v>
                  </c:pt>
                  <c:pt idx="9">
                    <c:v>Peak</c:v>
                  </c:pt>
                  <c:pt idx="10">
                    <c:v>Avg.</c:v>
                  </c:pt>
                  <c:pt idx="11">
                    <c:v>Peak</c:v>
                  </c:pt>
                  <c:pt idx="12">
                    <c:v>Avg.</c:v>
                  </c:pt>
                  <c:pt idx="13">
                    <c:v>Peak</c:v>
                  </c:pt>
                </c:lvl>
                <c:lvl>
                  <c:pt idx="0">
                    <c:v>19 Dec '23</c:v>
                  </c:pt>
                  <c:pt idx="2">
                    <c:v>18 Dec '23</c:v>
                  </c:pt>
                  <c:pt idx="4">
                    <c:v>17 Dec '23</c:v>
                  </c:pt>
                  <c:pt idx="6">
                    <c:v>16 Dec '23</c:v>
                  </c:pt>
                  <c:pt idx="8">
                    <c:v>15 Dec '23</c:v>
                  </c:pt>
                  <c:pt idx="10">
                    <c:v>14 Dec '23</c:v>
                  </c:pt>
                  <c:pt idx="12">
                    <c:v>13 Dec '23</c:v>
                  </c:pt>
                </c:lvl>
              </c:multiLvlStrCache>
            </c:multiLvlStrRef>
          </c:cat>
          <c:val>
            <c:numRef>
              <c:f>'Daily Readings - Pivot'!$E$2:$E$24</c:f>
              <c:numCache>
                <c:formatCode>0</c:formatCode>
                <c:ptCount val="14"/>
                <c:pt idx="0">
                  <c:v>42.5</c:v>
                </c:pt>
                <c:pt idx="1">
                  <c:v>91</c:v>
                </c:pt>
                <c:pt idx="2">
                  <c:v>28.4</c:v>
                </c:pt>
                <c:pt idx="3">
                  <c:v>114</c:v>
                </c:pt>
                <c:pt idx="4">
                  <c:v>36</c:v>
                </c:pt>
                <c:pt idx="5">
                  <c:v>76</c:v>
                </c:pt>
                <c:pt idx="6">
                  <c:v>42.2</c:v>
                </c:pt>
                <c:pt idx="7">
                  <c:v>95</c:v>
                </c:pt>
                <c:pt idx="8">
                  <c:v>16.8</c:v>
                </c:pt>
                <c:pt idx="9">
                  <c:v>54</c:v>
                </c:pt>
                <c:pt idx="10">
                  <c:v>34.200000000000003</c:v>
                </c:pt>
                <c:pt idx="11">
                  <c:v>98</c:v>
                </c:pt>
                <c:pt idx="12">
                  <c:v>23.6</c:v>
                </c:pt>
                <c:pt idx="13">
                  <c:v>59</c:v>
                </c:pt>
              </c:numCache>
            </c:numRef>
          </c:val>
          <c:extLst>
            <c:ext xmlns:c16="http://schemas.microsoft.com/office/drawing/2014/chart" uri="{C3380CC4-5D6E-409C-BE32-E72D297353CC}">
              <c16:uniqueId val="{0000000B-9658-4BB1-BFFB-690656A5AAEF}"/>
            </c:ext>
          </c:extLst>
        </c:ser>
        <c:ser>
          <c:idx val="4"/>
          <c:order val="4"/>
          <c:tx>
            <c:strRef>
              <c:f>'Daily Readings - Pivot'!$F$1</c:f>
              <c:strCache>
                <c:ptCount val="1"/>
                <c:pt idx="0">
                  <c:v>Košice</c:v>
                </c:pt>
              </c:strCache>
            </c:strRef>
          </c:tx>
          <c:spPr>
            <a:pattFill prst="narVert">
              <a:fgClr>
                <a:schemeClr val="accent5"/>
              </a:fgClr>
              <a:bgClr>
                <a:schemeClr val="accent5">
                  <a:lumMod val="20000"/>
                  <a:lumOff val="80000"/>
                </a:schemeClr>
              </a:bgClr>
            </a:pattFill>
            <a:ln>
              <a:noFill/>
            </a:ln>
            <a:effectLst>
              <a:innerShdw blurRad="114300">
                <a:schemeClr val="accent5"/>
              </a:innerShdw>
            </a:effectLst>
          </c:spPr>
          <c:invertIfNegative val="0"/>
          <c:cat>
            <c:multiLvlStrRef>
              <c:f>'Daily Readings - Pivot'!$A$2:$A$24</c:f>
              <c:multiLvlStrCache>
                <c:ptCount val="14"/>
                <c:lvl>
                  <c:pt idx="0">
                    <c:v>Avg.</c:v>
                  </c:pt>
                  <c:pt idx="1">
                    <c:v>Peak</c:v>
                  </c:pt>
                  <c:pt idx="2">
                    <c:v>Avg.</c:v>
                  </c:pt>
                  <c:pt idx="3">
                    <c:v>Peak</c:v>
                  </c:pt>
                  <c:pt idx="4">
                    <c:v>Avg.</c:v>
                  </c:pt>
                  <c:pt idx="5">
                    <c:v>Peak</c:v>
                  </c:pt>
                  <c:pt idx="6">
                    <c:v>Avg.</c:v>
                  </c:pt>
                  <c:pt idx="7">
                    <c:v>Peak</c:v>
                  </c:pt>
                  <c:pt idx="8">
                    <c:v>Avg.</c:v>
                  </c:pt>
                  <c:pt idx="9">
                    <c:v>Peak</c:v>
                  </c:pt>
                  <c:pt idx="10">
                    <c:v>Avg.</c:v>
                  </c:pt>
                  <c:pt idx="11">
                    <c:v>Peak</c:v>
                  </c:pt>
                  <c:pt idx="12">
                    <c:v>Avg.</c:v>
                  </c:pt>
                  <c:pt idx="13">
                    <c:v>Peak</c:v>
                  </c:pt>
                </c:lvl>
                <c:lvl>
                  <c:pt idx="0">
                    <c:v>19 Dec '23</c:v>
                  </c:pt>
                  <c:pt idx="2">
                    <c:v>18 Dec '23</c:v>
                  </c:pt>
                  <c:pt idx="4">
                    <c:v>17 Dec '23</c:v>
                  </c:pt>
                  <c:pt idx="6">
                    <c:v>16 Dec '23</c:v>
                  </c:pt>
                  <c:pt idx="8">
                    <c:v>15 Dec '23</c:v>
                  </c:pt>
                  <c:pt idx="10">
                    <c:v>14 Dec '23</c:v>
                  </c:pt>
                  <c:pt idx="12">
                    <c:v>13 Dec '23</c:v>
                  </c:pt>
                </c:lvl>
              </c:multiLvlStrCache>
            </c:multiLvlStrRef>
          </c:cat>
          <c:val>
            <c:numRef>
              <c:f>'Daily Readings - Pivot'!$F$2:$F$24</c:f>
              <c:numCache>
                <c:formatCode>0</c:formatCode>
                <c:ptCount val="14"/>
                <c:pt idx="0">
                  <c:v>26.5</c:v>
                </c:pt>
                <c:pt idx="1">
                  <c:v>55</c:v>
                </c:pt>
                <c:pt idx="2">
                  <c:v>26.333333333333332</c:v>
                </c:pt>
                <c:pt idx="3">
                  <c:v>49</c:v>
                </c:pt>
                <c:pt idx="4">
                  <c:v>39.222222222222221</c:v>
                </c:pt>
                <c:pt idx="5">
                  <c:v>104</c:v>
                </c:pt>
                <c:pt idx="6">
                  <c:v>36.111111111111114</c:v>
                </c:pt>
                <c:pt idx="7">
                  <c:v>159</c:v>
                </c:pt>
                <c:pt idx="8">
                  <c:v>17.444444444444443</c:v>
                </c:pt>
                <c:pt idx="9">
                  <c:v>46</c:v>
                </c:pt>
                <c:pt idx="10">
                  <c:v>21.666666666666668</c:v>
                </c:pt>
                <c:pt idx="11">
                  <c:v>65</c:v>
                </c:pt>
                <c:pt idx="12">
                  <c:v>20.888888888888889</c:v>
                </c:pt>
                <c:pt idx="13">
                  <c:v>64</c:v>
                </c:pt>
              </c:numCache>
            </c:numRef>
          </c:val>
          <c:extLst>
            <c:ext xmlns:c16="http://schemas.microsoft.com/office/drawing/2014/chart" uri="{C3380CC4-5D6E-409C-BE32-E72D297353CC}">
              <c16:uniqueId val="{0000000C-9658-4BB1-BFFB-690656A5AAEF}"/>
            </c:ext>
          </c:extLst>
        </c:ser>
        <c:ser>
          <c:idx val="5"/>
          <c:order val="5"/>
          <c:tx>
            <c:strRef>
              <c:f>'Daily Readings - Pivot'!$G$1</c:f>
              <c:strCache>
                <c:ptCount val="1"/>
                <c:pt idx="0">
                  <c:v>Nitra</c:v>
                </c:pt>
              </c:strCache>
            </c:strRef>
          </c:tx>
          <c:spPr>
            <a:pattFill prst="narVert">
              <a:fgClr>
                <a:schemeClr val="accent6"/>
              </a:fgClr>
              <a:bgClr>
                <a:schemeClr val="accent6">
                  <a:lumMod val="20000"/>
                  <a:lumOff val="80000"/>
                </a:schemeClr>
              </a:bgClr>
            </a:pattFill>
            <a:ln>
              <a:noFill/>
            </a:ln>
            <a:effectLst>
              <a:innerShdw blurRad="114300">
                <a:schemeClr val="accent6"/>
              </a:innerShdw>
            </a:effectLst>
          </c:spPr>
          <c:invertIfNegative val="0"/>
          <c:cat>
            <c:multiLvlStrRef>
              <c:f>'Daily Readings - Pivot'!$A$2:$A$24</c:f>
              <c:multiLvlStrCache>
                <c:ptCount val="14"/>
                <c:lvl>
                  <c:pt idx="0">
                    <c:v>Avg.</c:v>
                  </c:pt>
                  <c:pt idx="1">
                    <c:v>Peak</c:v>
                  </c:pt>
                  <c:pt idx="2">
                    <c:v>Avg.</c:v>
                  </c:pt>
                  <c:pt idx="3">
                    <c:v>Peak</c:v>
                  </c:pt>
                  <c:pt idx="4">
                    <c:v>Avg.</c:v>
                  </c:pt>
                  <c:pt idx="5">
                    <c:v>Peak</c:v>
                  </c:pt>
                  <c:pt idx="6">
                    <c:v>Avg.</c:v>
                  </c:pt>
                  <c:pt idx="7">
                    <c:v>Peak</c:v>
                  </c:pt>
                  <c:pt idx="8">
                    <c:v>Avg.</c:v>
                  </c:pt>
                  <c:pt idx="9">
                    <c:v>Peak</c:v>
                  </c:pt>
                  <c:pt idx="10">
                    <c:v>Avg.</c:v>
                  </c:pt>
                  <c:pt idx="11">
                    <c:v>Peak</c:v>
                  </c:pt>
                  <c:pt idx="12">
                    <c:v>Avg.</c:v>
                  </c:pt>
                  <c:pt idx="13">
                    <c:v>Peak</c:v>
                  </c:pt>
                </c:lvl>
                <c:lvl>
                  <c:pt idx="0">
                    <c:v>19 Dec '23</c:v>
                  </c:pt>
                  <c:pt idx="2">
                    <c:v>18 Dec '23</c:v>
                  </c:pt>
                  <c:pt idx="4">
                    <c:v>17 Dec '23</c:v>
                  </c:pt>
                  <c:pt idx="6">
                    <c:v>16 Dec '23</c:v>
                  </c:pt>
                  <c:pt idx="8">
                    <c:v>15 Dec '23</c:v>
                  </c:pt>
                  <c:pt idx="10">
                    <c:v>14 Dec '23</c:v>
                  </c:pt>
                  <c:pt idx="12">
                    <c:v>13 Dec '23</c:v>
                  </c:pt>
                </c:lvl>
              </c:multiLvlStrCache>
            </c:multiLvlStrRef>
          </c:cat>
          <c:val>
            <c:numRef>
              <c:f>'Daily Readings - Pivot'!$G$2:$G$24</c:f>
              <c:numCache>
                <c:formatCode>0</c:formatCode>
                <c:ptCount val="14"/>
                <c:pt idx="0">
                  <c:v>32.799999999999997</c:v>
                </c:pt>
                <c:pt idx="1">
                  <c:v>107</c:v>
                </c:pt>
                <c:pt idx="2">
                  <c:v>37</c:v>
                </c:pt>
                <c:pt idx="3">
                  <c:v>147</c:v>
                </c:pt>
                <c:pt idx="4">
                  <c:v>32.6</c:v>
                </c:pt>
                <c:pt idx="5">
                  <c:v>135</c:v>
                </c:pt>
                <c:pt idx="6">
                  <c:v>32.6</c:v>
                </c:pt>
                <c:pt idx="7">
                  <c:v>131</c:v>
                </c:pt>
                <c:pt idx="8">
                  <c:v>21.8</c:v>
                </c:pt>
                <c:pt idx="9">
                  <c:v>115</c:v>
                </c:pt>
                <c:pt idx="10">
                  <c:v>23</c:v>
                </c:pt>
                <c:pt idx="11">
                  <c:v>90</c:v>
                </c:pt>
                <c:pt idx="12">
                  <c:v>20.8</c:v>
                </c:pt>
                <c:pt idx="13">
                  <c:v>100</c:v>
                </c:pt>
              </c:numCache>
            </c:numRef>
          </c:val>
          <c:extLst>
            <c:ext xmlns:c16="http://schemas.microsoft.com/office/drawing/2014/chart" uri="{C3380CC4-5D6E-409C-BE32-E72D297353CC}">
              <c16:uniqueId val="{0000000D-9658-4BB1-BFFB-690656A5AAEF}"/>
            </c:ext>
          </c:extLst>
        </c:ser>
        <c:ser>
          <c:idx val="6"/>
          <c:order val="6"/>
          <c:tx>
            <c:strRef>
              <c:f>'Daily Readings - Pivot'!$H$1</c:f>
              <c:strCache>
                <c:ptCount val="1"/>
                <c:pt idx="0">
                  <c:v>Žilina</c:v>
                </c:pt>
              </c:strCache>
            </c:strRef>
          </c:tx>
          <c:spPr>
            <a:pattFill prst="narVert">
              <a:fgClr>
                <a:schemeClr val="accent1">
                  <a:lumMod val="60000"/>
                </a:schemeClr>
              </a:fgClr>
              <a:bgClr>
                <a:schemeClr val="accent1">
                  <a:lumMod val="60000"/>
                  <a:lumMod val="20000"/>
                  <a:lumOff val="80000"/>
                </a:schemeClr>
              </a:bgClr>
            </a:pattFill>
            <a:ln>
              <a:noFill/>
            </a:ln>
            <a:effectLst>
              <a:innerShdw blurRad="114300">
                <a:schemeClr val="accent1">
                  <a:lumMod val="60000"/>
                </a:schemeClr>
              </a:innerShdw>
            </a:effectLst>
          </c:spPr>
          <c:invertIfNegative val="0"/>
          <c:cat>
            <c:multiLvlStrRef>
              <c:f>'Daily Readings - Pivot'!$A$2:$A$24</c:f>
              <c:multiLvlStrCache>
                <c:ptCount val="14"/>
                <c:lvl>
                  <c:pt idx="0">
                    <c:v>Avg.</c:v>
                  </c:pt>
                  <c:pt idx="1">
                    <c:v>Peak</c:v>
                  </c:pt>
                  <c:pt idx="2">
                    <c:v>Avg.</c:v>
                  </c:pt>
                  <c:pt idx="3">
                    <c:v>Peak</c:v>
                  </c:pt>
                  <c:pt idx="4">
                    <c:v>Avg.</c:v>
                  </c:pt>
                  <c:pt idx="5">
                    <c:v>Peak</c:v>
                  </c:pt>
                  <c:pt idx="6">
                    <c:v>Avg.</c:v>
                  </c:pt>
                  <c:pt idx="7">
                    <c:v>Peak</c:v>
                  </c:pt>
                  <c:pt idx="8">
                    <c:v>Avg.</c:v>
                  </c:pt>
                  <c:pt idx="9">
                    <c:v>Peak</c:v>
                  </c:pt>
                  <c:pt idx="10">
                    <c:v>Avg.</c:v>
                  </c:pt>
                  <c:pt idx="11">
                    <c:v>Peak</c:v>
                  </c:pt>
                  <c:pt idx="12">
                    <c:v>Avg.</c:v>
                  </c:pt>
                  <c:pt idx="13">
                    <c:v>Peak</c:v>
                  </c:pt>
                </c:lvl>
                <c:lvl>
                  <c:pt idx="0">
                    <c:v>19 Dec '23</c:v>
                  </c:pt>
                  <c:pt idx="2">
                    <c:v>18 Dec '23</c:v>
                  </c:pt>
                  <c:pt idx="4">
                    <c:v>17 Dec '23</c:v>
                  </c:pt>
                  <c:pt idx="6">
                    <c:v>16 Dec '23</c:v>
                  </c:pt>
                  <c:pt idx="8">
                    <c:v>15 Dec '23</c:v>
                  </c:pt>
                  <c:pt idx="10">
                    <c:v>14 Dec '23</c:v>
                  </c:pt>
                  <c:pt idx="12">
                    <c:v>13 Dec '23</c:v>
                  </c:pt>
                </c:lvl>
              </c:multiLvlStrCache>
            </c:multiLvlStrRef>
          </c:cat>
          <c:val>
            <c:numRef>
              <c:f>'Daily Readings - Pivot'!$H$2:$H$24</c:f>
              <c:numCache>
                <c:formatCode>0</c:formatCode>
                <c:ptCount val="14"/>
                <c:pt idx="0">
                  <c:v>51.666666666666664</c:v>
                </c:pt>
                <c:pt idx="1">
                  <c:v>149</c:v>
                </c:pt>
                <c:pt idx="2">
                  <c:v>22.666666666666668</c:v>
                </c:pt>
                <c:pt idx="3">
                  <c:v>103</c:v>
                </c:pt>
                <c:pt idx="4">
                  <c:v>29</c:v>
                </c:pt>
                <c:pt idx="5">
                  <c:v>82</c:v>
                </c:pt>
                <c:pt idx="6">
                  <c:v>28.333333333333332</c:v>
                </c:pt>
                <c:pt idx="7">
                  <c:v>68</c:v>
                </c:pt>
                <c:pt idx="8">
                  <c:v>14.833333333333334</c:v>
                </c:pt>
                <c:pt idx="9">
                  <c:v>45</c:v>
                </c:pt>
                <c:pt idx="10">
                  <c:v>31</c:v>
                </c:pt>
                <c:pt idx="11">
                  <c:v>69</c:v>
                </c:pt>
                <c:pt idx="12">
                  <c:v>43.6</c:v>
                </c:pt>
                <c:pt idx="13">
                  <c:v>89</c:v>
                </c:pt>
              </c:numCache>
            </c:numRef>
          </c:val>
          <c:extLst>
            <c:ext xmlns:c16="http://schemas.microsoft.com/office/drawing/2014/chart" uri="{C3380CC4-5D6E-409C-BE32-E72D297353CC}">
              <c16:uniqueId val="{0000000E-9658-4BB1-BFFB-690656A5AAEF}"/>
            </c:ext>
          </c:extLst>
        </c:ser>
        <c:ser>
          <c:idx val="7"/>
          <c:order val="7"/>
          <c:tx>
            <c:strRef>
              <c:f>'Daily Readings - Pivot'!$I$1</c:f>
              <c:strCache>
                <c:ptCount val="1"/>
                <c:pt idx="0">
                  <c:v>Trnava</c:v>
                </c:pt>
              </c:strCache>
            </c:strRef>
          </c:tx>
          <c:spPr>
            <a:pattFill prst="narVert">
              <a:fgClr>
                <a:schemeClr val="accent2">
                  <a:lumMod val="60000"/>
                </a:schemeClr>
              </a:fgClr>
              <a:bgClr>
                <a:schemeClr val="accent2">
                  <a:lumMod val="60000"/>
                  <a:lumMod val="20000"/>
                  <a:lumOff val="80000"/>
                </a:schemeClr>
              </a:bgClr>
            </a:pattFill>
            <a:ln>
              <a:noFill/>
            </a:ln>
            <a:effectLst>
              <a:innerShdw blurRad="114300">
                <a:schemeClr val="accent2">
                  <a:lumMod val="60000"/>
                </a:schemeClr>
              </a:innerShdw>
            </a:effectLst>
          </c:spPr>
          <c:invertIfNegative val="0"/>
          <c:cat>
            <c:multiLvlStrRef>
              <c:f>'Daily Readings - Pivot'!$A$2:$A$24</c:f>
              <c:multiLvlStrCache>
                <c:ptCount val="14"/>
                <c:lvl>
                  <c:pt idx="0">
                    <c:v>Avg.</c:v>
                  </c:pt>
                  <c:pt idx="1">
                    <c:v>Peak</c:v>
                  </c:pt>
                  <c:pt idx="2">
                    <c:v>Avg.</c:v>
                  </c:pt>
                  <c:pt idx="3">
                    <c:v>Peak</c:v>
                  </c:pt>
                  <c:pt idx="4">
                    <c:v>Avg.</c:v>
                  </c:pt>
                  <c:pt idx="5">
                    <c:v>Peak</c:v>
                  </c:pt>
                  <c:pt idx="6">
                    <c:v>Avg.</c:v>
                  </c:pt>
                  <c:pt idx="7">
                    <c:v>Peak</c:v>
                  </c:pt>
                  <c:pt idx="8">
                    <c:v>Avg.</c:v>
                  </c:pt>
                  <c:pt idx="9">
                    <c:v>Peak</c:v>
                  </c:pt>
                  <c:pt idx="10">
                    <c:v>Avg.</c:v>
                  </c:pt>
                  <c:pt idx="11">
                    <c:v>Peak</c:v>
                  </c:pt>
                  <c:pt idx="12">
                    <c:v>Avg.</c:v>
                  </c:pt>
                  <c:pt idx="13">
                    <c:v>Peak</c:v>
                  </c:pt>
                </c:lvl>
                <c:lvl>
                  <c:pt idx="0">
                    <c:v>19 Dec '23</c:v>
                  </c:pt>
                  <c:pt idx="2">
                    <c:v>18 Dec '23</c:v>
                  </c:pt>
                  <c:pt idx="4">
                    <c:v>17 Dec '23</c:v>
                  </c:pt>
                  <c:pt idx="6">
                    <c:v>16 Dec '23</c:v>
                  </c:pt>
                  <c:pt idx="8">
                    <c:v>15 Dec '23</c:v>
                  </c:pt>
                  <c:pt idx="10">
                    <c:v>14 Dec '23</c:v>
                  </c:pt>
                  <c:pt idx="12">
                    <c:v>13 Dec '23</c:v>
                  </c:pt>
                </c:lvl>
              </c:multiLvlStrCache>
            </c:multiLvlStrRef>
          </c:cat>
          <c:val>
            <c:numRef>
              <c:f>'Daily Readings - Pivot'!$I$2:$I$24</c:f>
              <c:numCache>
                <c:formatCode>0</c:formatCode>
                <c:ptCount val="14"/>
                <c:pt idx="0">
                  <c:v>33.333333333333336</c:v>
                </c:pt>
                <c:pt idx="1">
                  <c:v>73</c:v>
                </c:pt>
                <c:pt idx="2">
                  <c:v>26</c:v>
                </c:pt>
                <c:pt idx="3">
                  <c:v>50</c:v>
                </c:pt>
                <c:pt idx="4">
                  <c:v>27.333333333333332</c:v>
                </c:pt>
                <c:pt idx="5">
                  <c:v>77</c:v>
                </c:pt>
                <c:pt idx="6">
                  <c:v>33</c:v>
                </c:pt>
                <c:pt idx="7">
                  <c:v>82</c:v>
                </c:pt>
                <c:pt idx="8">
                  <c:v>16.333333333333332</c:v>
                </c:pt>
                <c:pt idx="9">
                  <c:v>38</c:v>
                </c:pt>
                <c:pt idx="10">
                  <c:v>20.666666666666668</c:v>
                </c:pt>
                <c:pt idx="11">
                  <c:v>33</c:v>
                </c:pt>
                <c:pt idx="12">
                  <c:v>13.333333333333334</c:v>
                </c:pt>
                <c:pt idx="13">
                  <c:v>25</c:v>
                </c:pt>
              </c:numCache>
            </c:numRef>
          </c:val>
          <c:extLst>
            <c:ext xmlns:c16="http://schemas.microsoft.com/office/drawing/2014/chart" uri="{C3380CC4-5D6E-409C-BE32-E72D297353CC}">
              <c16:uniqueId val="{0000000F-9658-4BB1-BFFB-690656A5AAEF}"/>
            </c:ext>
          </c:extLst>
        </c:ser>
        <c:dLbls>
          <c:showLegendKey val="0"/>
          <c:showVal val="0"/>
          <c:showCatName val="0"/>
          <c:showSerName val="0"/>
          <c:showPercent val="0"/>
          <c:showBubbleSize val="0"/>
        </c:dLbls>
        <c:gapWidth val="227"/>
        <c:overlap val="-48"/>
        <c:axId val="1011742368"/>
        <c:axId val="1727577776"/>
      </c:barChart>
      <c:catAx>
        <c:axId val="1011742368"/>
        <c:scaling>
          <c:orientation val="maxMin"/>
        </c:scaling>
        <c:delete val="0"/>
        <c:axPos val="l"/>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577776"/>
        <c:crosses val="autoZero"/>
        <c:auto val="1"/>
        <c:lblAlgn val="ctr"/>
        <c:lblOffset val="100"/>
        <c:noMultiLvlLbl val="0"/>
      </c:catAx>
      <c:valAx>
        <c:axId val="1727577776"/>
        <c:scaling>
          <c:orientation val="minMax"/>
        </c:scaling>
        <c:delete val="0"/>
        <c:axPos val="t"/>
        <c:majorGridlines>
          <c:spPr>
            <a:ln>
              <a:solidFill>
                <a:schemeClr val="tx1">
                  <a:lumMod val="15000"/>
                  <a:lumOff val="85000"/>
                </a:schemeClr>
              </a:solidFill>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1742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Vert">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8</xdr:col>
      <xdr:colOff>1</xdr:colOff>
      <xdr:row>13</xdr:row>
      <xdr:rowOff>1</xdr:rowOff>
    </xdr:from>
    <xdr:to>
      <xdr:col>12</xdr:col>
      <xdr:colOff>0</xdr:colOff>
      <xdr:row>21</xdr:row>
      <xdr:rowOff>2</xdr:rowOff>
    </xdr:to>
    <mc:AlternateContent xmlns:mc="http://schemas.openxmlformats.org/markup-compatibility/2006" xmlns:a14="http://schemas.microsoft.com/office/drawing/2010/main">
      <mc:Choice Requires="a14">
        <xdr:graphicFrame macro="">
          <xdr:nvGraphicFramePr>
            <xdr:cNvPr id="2" name="Region">
              <a:extLst>
                <a:ext uri="{FF2B5EF4-FFF2-40B4-BE49-F238E27FC236}">
                  <a16:creationId xmlns:a16="http://schemas.microsoft.com/office/drawing/2014/main" id="{E29494F0-C871-55B0-2CED-61FF0A02A6E7}"/>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876801" y="2393951"/>
              <a:ext cx="2438399" cy="14732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4</xdr:col>
      <xdr:colOff>1</xdr:colOff>
      <xdr:row>13</xdr:row>
      <xdr:rowOff>1</xdr:rowOff>
    </xdr:from>
    <xdr:to>
      <xdr:col>8</xdr:col>
      <xdr:colOff>1</xdr:colOff>
      <xdr:row>21</xdr:row>
      <xdr:rowOff>0</xdr:rowOff>
    </xdr:to>
    <mc:AlternateContent xmlns:mc="http://schemas.openxmlformats.org/markup-compatibility/2006" xmlns:a14="http://schemas.microsoft.com/office/drawing/2010/main">
      <mc:Choice Requires="a14">
        <xdr:graphicFrame macro="">
          <xdr:nvGraphicFramePr>
            <xdr:cNvPr id="5" name="Date">
              <a:extLst>
                <a:ext uri="{FF2B5EF4-FFF2-40B4-BE49-F238E27FC236}">
                  <a16:creationId xmlns:a16="http://schemas.microsoft.com/office/drawing/2014/main" id="{3760AD62-CD70-B503-5EC2-05E153736F51}"/>
                </a:ext>
                <a:ext uri="{147F2762-F138-4A5C-976F-8EAC2B608ADB}">
                  <a16:predDERef xmlns:a16="http://schemas.microsoft.com/office/drawing/2014/main" pred="{8272BA46-FE5A-4FBE-8B3E-F739521C5A24}"/>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2438401" y="2393951"/>
              <a:ext cx="2438400" cy="14731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0</xdr:col>
      <xdr:colOff>1</xdr:colOff>
      <xdr:row>0</xdr:row>
      <xdr:rowOff>0</xdr:rowOff>
    </xdr:from>
    <xdr:to>
      <xdr:col>4</xdr:col>
      <xdr:colOff>1</xdr:colOff>
      <xdr:row>30</xdr:row>
      <xdr:rowOff>0</xdr:rowOff>
    </xdr:to>
    <xdr:graphicFrame macro="">
      <xdr:nvGraphicFramePr>
        <xdr:cNvPr id="6" name="Chart 5">
          <a:extLst>
            <a:ext uri="{FF2B5EF4-FFF2-40B4-BE49-F238E27FC236}">
              <a16:creationId xmlns:a16="http://schemas.microsoft.com/office/drawing/2014/main" id="{ED51CF4A-D1E2-4F00-AFBF-63959EF0CA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268103</xdr:colOff>
      <xdr:row>20</xdr:row>
      <xdr:rowOff>19050</xdr:rowOff>
    </xdr:from>
    <xdr:to>
      <xdr:col>12</xdr:col>
      <xdr:colOff>334736</xdr:colOff>
      <xdr:row>33</xdr:row>
      <xdr:rowOff>0</xdr:rowOff>
    </xdr:to>
    <xdr:grpSp>
      <xdr:nvGrpSpPr>
        <xdr:cNvPr id="3" name="Group 2">
          <a:extLst>
            <a:ext uri="{FF2B5EF4-FFF2-40B4-BE49-F238E27FC236}">
              <a16:creationId xmlns:a16="http://schemas.microsoft.com/office/drawing/2014/main" id="{30F16108-8F30-45E4-82A5-C5697761E181}"/>
            </a:ext>
          </a:extLst>
        </xdr:cNvPr>
        <xdr:cNvGrpSpPr>
          <a:grpSpLocks noChangeAspect="1"/>
        </xdr:cNvGrpSpPr>
      </xdr:nvGrpSpPr>
      <xdr:grpSpPr>
        <a:xfrm>
          <a:off x="2096903" y="3702050"/>
          <a:ext cx="5553033" cy="2374900"/>
          <a:chOff x="5963489" y="920750"/>
          <a:chExt cx="5231561" cy="2705100"/>
        </a:xfrm>
      </xdr:grpSpPr>
      <xdr:pic>
        <xdr:nvPicPr>
          <xdr:cNvPr id="4" name="Picture 3">
            <a:extLst>
              <a:ext uri="{FF2B5EF4-FFF2-40B4-BE49-F238E27FC236}">
                <a16:creationId xmlns:a16="http://schemas.microsoft.com/office/drawing/2014/main" id="{0CA0F937-4511-FA7A-F500-5ADE3F4B25F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963489" y="920750"/>
            <a:ext cx="5231561" cy="2705100"/>
          </a:xfrm>
          <a:prstGeom prst="rect">
            <a:avLst/>
          </a:prstGeom>
        </xdr:spPr>
      </xdr:pic>
      <xdr:sp macro="" textlink="">
        <xdr:nvSpPr>
          <xdr:cNvPr id="7" name="TextBox 6">
            <a:extLst>
              <a:ext uri="{FF2B5EF4-FFF2-40B4-BE49-F238E27FC236}">
                <a16:creationId xmlns:a16="http://schemas.microsoft.com/office/drawing/2014/main" id="{EF53E675-E889-5643-75B0-97E4A0E35F04}"/>
              </a:ext>
            </a:extLst>
          </xdr:cNvPr>
          <xdr:cNvSpPr txBox="1"/>
        </xdr:nvSpPr>
        <xdr:spPr>
          <a:xfrm>
            <a:off x="6051550" y="2628900"/>
            <a:ext cx="12192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t>Bratislava</a:t>
            </a:r>
          </a:p>
        </xdr:txBody>
      </xdr:sp>
      <xdr:sp macro="" textlink="">
        <xdr:nvSpPr>
          <xdr:cNvPr id="8" name="TextBox 7">
            <a:extLst>
              <a:ext uri="{FF2B5EF4-FFF2-40B4-BE49-F238E27FC236}">
                <a16:creationId xmlns:a16="http://schemas.microsoft.com/office/drawing/2014/main" id="{98488985-A31A-BBB2-F64D-6C0359A0CC14}"/>
              </a:ext>
            </a:extLst>
          </xdr:cNvPr>
          <xdr:cNvSpPr txBox="1"/>
        </xdr:nvSpPr>
        <xdr:spPr>
          <a:xfrm>
            <a:off x="7137400" y="2832100"/>
            <a:ext cx="12192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t>Nitra</a:t>
            </a:r>
          </a:p>
        </xdr:txBody>
      </xdr:sp>
      <xdr:sp macro="" textlink="">
        <xdr:nvSpPr>
          <xdr:cNvPr id="9" name="TextBox 8">
            <a:extLst>
              <a:ext uri="{FF2B5EF4-FFF2-40B4-BE49-F238E27FC236}">
                <a16:creationId xmlns:a16="http://schemas.microsoft.com/office/drawing/2014/main" id="{B6EB1920-9402-8157-32D6-1FCF278394A7}"/>
              </a:ext>
            </a:extLst>
          </xdr:cNvPr>
          <xdr:cNvSpPr txBox="1"/>
        </xdr:nvSpPr>
        <xdr:spPr>
          <a:xfrm>
            <a:off x="6508750" y="2381250"/>
            <a:ext cx="12192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u="none" strike="noStrike">
                <a:solidFill>
                  <a:schemeClr val="dk1"/>
                </a:solidFill>
                <a:effectLst/>
                <a:latin typeface="+mn-lt"/>
                <a:ea typeface="+mn-ea"/>
                <a:cs typeface="+mn-cs"/>
              </a:rPr>
              <a:t>Trnava</a:t>
            </a:r>
            <a:endParaRPr lang="en-US" sz="1200" b="0"/>
          </a:p>
        </xdr:txBody>
      </xdr:sp>
      <xdr:sp macro="" textlink="">
        <xdr:nvSpPr>
          <xdr:cNvPr id="10" name="TextBox 9">
            <a:extLst>
              <a:ext uri="{FF2B5EF4-FFF2-40B4-BE49-F238E27FC236}">
                <a16:creationId xmlns:a16="http://schemas.microsoft.com/office/drawing/2014/main" id="{A72DD12A-41B2-FF38-5A87-BF48305BA539}"/>
              </a:ext>
            </a:extLst>
          </xdr:cNvPr>
          <xdr:cNvSpPr txBox="1"/>
        </xdr:nvSpPr>
        <xdr:spPr>
          <a:xfrm>
            <a:off x="7848600" y="1562100"/>
            <a:ext cx="12192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u="none" strike="noStrike">
                <a:solidFill>
                  <a:schemeClr val="dk1"/>
                </a:solidFill>
                <a:effectLst/>
                <a:latin typeface="+mn-lt"/>
                <a:ea typeface="+mn-ea"/>
                <a:cs typeface="+mn-cs"/>
              </a:rPr>
              <a:t>Žilina</a:t>
            </a:r>
            <a:r>
              <a:rPr lang="en-US" sz="1200" b="0"/>
              <a:t> </a:t>
            </a:r>
          </a:p>
        </xdr:txBody>
      </xdr:sp>
      <xdr:sp macro="" textlink="">
        <xdr:nvSpPr>
          <xdr:cNvPr id="11" name="TextBox 10">
            <a:extLst>
              <a:ext uri="{FF2B5EF4-FFF2-40B4-BE49-F238E27FC236}">
                <a16:creationId xmlns:a16="http://schemas.microsoft.com/office/drawing/2014/main" id="{3230163D-C2E8-6F20-5027-E2CDDD5F2497}"/>
              </a:ext>
            </a:extLst>
          </xdr:cNvPr>
          <xdr:cNvSpPr txBox="1"/>
        </xdr:nvSpPr>
        <xdr:spPr>
          <a:xfrm>
            <a:off x="9556750" y="2127250"/>
            <a:ext cx="12192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u="none" strike="noStrike">
                <a:solidFill>
                  <a:schemeClr val="dk1"/>
                </a:solidFill>
                <a:effectLst/>
                <a:latin typeface="+mn-lt"/>
                <a:ea typeface="+mn-ea"/>
                <a:cs typeface="+mn-cs"/>
              </a:rPr>
              <a:t>Košice</a:t>
            </a:r>
            <a:r>
              <a:rPr lang="en-US" sz="1200" b="0"/>
              <a:t> </a:t>
            </a:r>
          </a:p>
        </xdr:txBody>
      </xdr:sp>
      <xdr:sp macro="" textlink="">
        <xdr:nvSpPr>
          <xdr:cNvPr id="12" name="TextBox 11">
            <a:extLst>
              <a:ext uri="{FF2B5EF4-FFF2-40B4-BE49-F238E27FC236}">
                <a16:creationId xmlns:a16="http://schemas.microsoft.com/office/drawing/2014/main" id="{A034AEF3-726F-853F-5C07-064C9D0BB8AD}"/>
              </a:ext>
            </a:extLst>
          </xdr:cNvPr>
          <xdr:cNvSpPr txBox="1"/>
        </xdr:nvSpPr>
        <xdr:spPr>
          <a:xfrm>
            <a:off x="7785099" y="2317751"/>
            <a:ext cx="1299875" cy="338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u="none" strike="noStrike">
                <a:solidFill>
                  <a:schemeClr val="dk1"/>
                </a:solidFill>
                <a:effectLst/>
                <a:latin typeface="+mn-lt"/>
                <a:ea typeface="+mn-ea"/>
                <a:cs typeface="+mn-cs"/>
              </a:rPr>
              <a:t>Banská Bystrica</a:t>
            </a:r>
            <a:r>
              <a:rPr lang="en-US" sz="1200" b="0"/>
              <a:t> </a:t>
            </a:r>
          </a:p>
        </xdr:txBody>
      </xdr:sp>
      <xdr:sp macro="" textlink="">
        <xdr:nvSpPr>
          <xdr:cNvPr id="13" name="TextBox 12">
            <a:extLst>
              <a:ext uri="{FF2B5EF4-FFF2-40B4-BE49-F238E27FC236}">
                <a16:creationId xmlns:a16="http://schemas.microsoft.com/office/drawing/2014/main" id="{C2F47F7E-3B49-681A-CDE5-AAE684FF6D2A}"/>
              </a:ext>
            </a:extLst>
          </xdr:cNvPr>
          <xdr:cNvSpPr txBox="1"/>
        </xdr:nvSpPr>
        <xdr:spPr>
          <a:xfrm>
            <a:off x="6953250" y="1955800"/>
            <a:ext cx="12192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u="none" strike="noStrike">
                <a:solidFill>
                  <a:schemeClr val="dk1"/>
                </a:solidFill>
                <a:effectLst/>
                <a:latin typeface="+mn-lt"/>
                <a:ea typeface="+mn-ea"/>
                <a:cs typeface="+mn-cs"/>
              </a:rPr>
              <a:t>Trenčín</a:t>
            </a:r>
            <a:r>
              <a:rPr lang="en-US" sz="1200" b="0"/>
              <a:t> </a:t>
            </a:r>
          </a:p>
        </xdr:txBody>
      </xdr:sp>
      <xdr:sp macro="" textlink="">
        <xdr:nvSpPr>
          <xdr:cNvPr id="14" name="TextBox 13">
            <a:extLst>
              <a:ext uri="{FF2B5EF4-FFF2-40B4-BE49-F238E27FC236}">
                <a16:creationId xmlns:a16="http://schemas.microsoft.com/office/drawing/2014/main" id="{32F7EC08-F3BF-F05A-65DA-EED2054A0305}"/>
              </a:ext>
            </a:extLst>
          </xdr:cNvPr>
          <xdr:cNvSpPr txBox="1"/>
        </xdr:nvSpPr>
        <xdr:spPr>
          <a:xfrm>
            <a:off x="9417050" y="1549400"/>
            <a:ext cx="1219200" cy="368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u="none" strike="noStrike">
                <a:solidFill>
                  <a:schemeClr val="dk1"/>
                </a:solidFill>
                <a:effectLst/>
                <a:latin typeface="+mn-lt"/>
                <a:ea typeface="+mn-ea"/>
                <a:cs typeface="+mn-cs"/>
              </a:rPr>
              <a:t>Prešov</a:t>
            </a:r>
            <a:endParaRPr lang="en-US" sz="1200" b="0"/>
          </a:p>
        </xdr:txBody>
      </xdr:sp>
      <xdr:sp macro="" textlink="">
        <xdr:nvSpPr>
          <xdr:cNvPr id="15" name="TextBox 14">
            <a:extLst>
              <a:ext uri="{FF2B5EF4-FFF2-40B4-BE49-F238E27FC236}">
                <a16:creationId xmlns:a16="http://schemas.microsoft.com/office/drawing/2014/main" id="{E3838FD3-F997-046E-09C8-B0AF13F58960}"/>
              </a:ext>
            </a:extLst>
          </xdr:cNvPr>
          <xdr:cNvSpPr txBox="1"/>
        </xdr:nvSpPr>
        <xdr:spPr>
          <a:xfrm>
            <a:off x="7768335" y="3273324"/>
            <a:ext cx="3153666" cy="2509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b="0"/>
              <a:t>Image by https://commons.wikimedia.org/wiki/User:Matissek</a:t>
            </a: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erto Maffei" refreshedDate="45280.516341319446" createdVersion="8" refreshedVersion="8" minRefreshableVersion="3" recordCount="413" xr:uid="{BF6ED34D-79D4-4927-9AAA-C46B5EC88204}">
  <cacheSource type="worksheet">
    <worksheetSource name="Daily_average_concentrations_PM10___from_12_12_2023_to_18_12_2023"/>
  </cacheSource>
  <cacheFields count="6">
    <cacheField name="Station" numFmtId="0">
      <sharedItems count="59">
        <s v="Bratislava, Pod. Biskupice"/>
        <s v="Sereď, Vinárska"/>
        <s v="Hnúšťa, Hlavná"/>
        <s v="Veľká Ida"/>
        <s v="Trnovec nad Váhom"/>
        <s v="Bratislava, Púchovská"/>
        <s v="Poľov"/>
        <s v="Krompachy, SNP"/>
        <s v="Nitra, Janíkovce"/>
        <s v="Humenné, Nám. slobody"/>
        <s v="Senica, Hviezdoslavova"/>
        <s v="Bratislava, Mamateyova"/>
        <s v="Poprad, Železničná"/>
        <s v="Bratislava, Padlých hrdinov, mobilná AMS"/>
        <s v="Rohožník, Senická"/>
        <s v="Topoľníky, Aszód, EMEP"/>
        <s v="Veľká Ida, Letná"/>
        <s v="Liptovský Mikuláš, Školská"/>
        <s v="Lučenec, Gemerská cesta"/>
        <s v="Bratislava, Vlčie Hrdlo"/>
        <s v="Strážske, Mierová"/>
        <s v="Prievidza, Malonecpalská"/>
        <s v="Bystričany, Rozvodňa SSE"/>
        <s v="Trebišov, T. G. Masaryka"/>
        <s v="Brezno, mobilná AMS"/>
        <s v="Trenčín, Hasičská"/>
        <s v="Martin, Jesenského"/>
        <s v="Trnava, Kollárova"/>
        <s v="Haniska"/>
        <s v="Stará Lesná, AÚ SAV, EMEP"/>
        <s v="Púchov, 1. mája"/>
        <s v="Handlová, Morovianska cesta"/>
        <s v="Bratislava, Trnavské Mýto"/>
        <s v="Prešov, Arm. gen. L. Svobodu"/>
        <s v="Vranov nad Top., M. R. Štefánika"/>
        <s v="Komárno, Vnútorná okružná"/>
        <s v="Oslany"/>
        <s v="Ružomberok, Tatranská cesta"/>
        <s v="Bratislava, Jeséniova"/>
        <s v="Žarnovica"/>
        <s v="Oščadnica"/>
        <s v="Žilina, Obežná"/>
        <s v="Žiar nad Hronom, Jilemnického"/>
        <s v="Pezinok, Obrancov mieru"/>
        <s v="Košice, Amurská"/>
        <s v="Banská Bystrica, Štefánikovo nábrežie"/>
        <s v="Bardejov, Pod Vinbargom"/>
        <s v="Ružomberok, Riadok"/>
        <s v="Plášťovce"/>
        <s v="Nitra, Štúrova"/>
        <s v="Zvolen, J. Alexyho"/>
        <s v="Košice, Štefánikova"/>
        <s v="Banská Bystrica, Zelená"/>
        <s v="Senec, Boldocká"/>
        <s v="Bratislava, Kamenné nám."/>
        <s v="Rovinka, mobilná AMS"/>
        <s v="Rovinka"/>
        <s v="Kolonické sedlo"/>
        <s v="Jelšava, Jesenského"/>
      </sharedItems>
    </cacheField>
    <cacheField name="Region" numFmtId="0">
      <sharedItems containsBlank="1" count="16">
        <s v="Bratislava"/>
        <s v="Trnava"/>
        <s v="Banská Bystrica"/>
        <s v="Košice"/>
        <s v="Nitra"/>
        <s v="Prešov"/>
        <s v="Žilina"/>
        <s v="Trenčín"/>
        <m u="1"/>
        <s v=" Nitra" u="1"/>
        <s v=" Bratislava" u="1"/>
        <s v=" Trnava" u="1"/>
        <s v=" Trenčín" u="1"/>
        <s v=" Žilina" u="1"/>
        <s v=" Banská Bystrica" u="1"/>
        <s v=" Košice" u="1"/>
      </sharedItems>
    </cacheField>
    <cacheField name="Date" numFmtId="14">
      <sharedItems containsSemiMixedTypes="0" containsNonDate="0" containsDate="1" containsString="0" minDate="2023-12-12T00:00:00" maxDate="2023-12-20T00:00:00" count="8">
        <d v="2023-12-13T00:00:00"/>
        <d v="2023-12-14T00:00:00"/>
        <d v="2023-12-15T00:00:00"/>
        <d v="2023-12-16T00:00:00"/>
        <d v="2023-12-17T00:00:00"/>
        <d v="2023-12-18T00:00:00"/>
        <d v="2023-12-19T00:00:00"/>
        <d v="2023-12-12T00:00:00" u="1"/>
      </sharedItems>
    </cacheField>
    <cacheField name="Average" numFmtId="0">
      <sharedItems containsString="0" containsBlank="1" containsNumber="1" containsInteger="1" minValue="3" maxValue="87"/>
    </cacheField>
    <cacheField name="Max" numFmtId="0">
      <sharedItems containsString="0" containsBlank="1" containsNumber="1" containsInteger="1" minValue="8" maxValue="188"/>
    </cacheField>
    <cacheField name="Note" numFmtId="0">
      <sharedItems/>
    </cacheField>
  </cacheFields>
  <extLst>
    <ext xmlns:x14="http://schemas.microsoft.com/office/spreadsheetml/2009/9/main" uri="{725AE2AE-9491-48be-B2B4-4EB974FC3084}">
      <x14:pivotCacheDefinition pivotCacheId="13269453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3">
  <r>
    <x v="0"/>
    <x v="0"/>
    <x v="0"/>
    <n v="19"/>
    <n v="32"/>
    <s v=""/>
  </r>
  <r>
    <x v="1"/>
    <x v="1"/>
    <x v="0"/>
    <n v="12"/>
    <n v="23"/>
    <s v=""/>
  </r>
  <r>
    <x v="2"/>
    <x v="2"/>
    <x v="0"/>
    <n v="33"/>
    <n v="64"/>
    <s v=""/>
  </r>
  <r>
    <x v="3"/>
    <x v="3"/>
    <x v="0"/>
    <n v="15"/>
    <n v="20"/>
    <s v=""/>
  </r>
  <r>
    <x v="4"/>
    <x v="4"/>
    <x v="0"/>
    <m/>
    <m/>
    <s v="insufficient number of valid concentration values to calculation of average value"/>
  </r>
  <r>
    <x v="5"/>
    <x v="0"/>
    <x v="0"/>
    <n v="16"/>
    <n v="28"/>
    <s v=""/>
  </r>
  <r>
    <x v="6"/>
    <x v="3"/>
    <x v="0"/>
    <n v="13"/>
    <n v="28"/>
    <s v=""/>
  </r>
  <r>
    <x v="7"/>
    <x v="3"/>
    <x v="0"/>
    <n v="42"/>
    <n v="64"/>
    <s v=""/>
  </r>
  <r>
    <x v="8"/>
    <x v="4"/>
    <x v="0"/>
    <n v="13"/>
    <n v="28"/>
    <s v=""/>
  </r>
  <r>
    <x v="9"/>
    <x v="5"/>
    <x v="0"/>
    <n v="23"/>
    <n v="35"/>
    <s v=""/>
  </r>
  <r>
    <x v="10"/>
    <x v="1"/>
    <x v="0"/>
    <n v="12"/>
    <n v="25"/>
    <s v=""/>
  </r>
  <r>
    <x v="11"/>
    <x v="0"/>
    <x v="0"/>
    <n v="14"/>
    <n v="21"/>
    <s v=""/>
  </r>
  <r>
    <x v="12"/>
    <x v="5"/>
    <x v="0"/>
    <n v="24"/>
    <n v="49"/>
    <s v=""/>
  </r>
  <r>
    <x v="13"/>
    <x v="0"/>
    <x v="0"/>
    <n v="17"/>
    <n v="32"/>
    <s v=""/>
  </r>
  <r>
    <x v="14"/>
    <x v="0"/>
    <x v="0"/>
    <n v="19"/>
    <n v="37"/>
    <s v=""/>
  </r>
  <r>
    <x v="15"/>
    <x v="4"/>
    <x v="0"/>
    <n v="10"/>
    <n v="16"/>
    <s v=""/>
  </r>
  <r>
    <x v="16"/>
    <x v="3"/>
    <x v="0"/>
    <n v="29"/>
    <n v="48"/>
    <s v=""/>
  </r>
  <r>
    <x v="17"/>
    <x v="6"/>
    <x v="0"/>
    <m/>
    <m/>
    <s v="insufficient number of valid concentration values to calculation of average value"/>
  </r>
  <r>
    <x v="18"/>
    <x v="2"/>
    <x v="0"/>
    <n v="49"/>
    <n v="90"/>
    <s v=""/>
  </r>
  <r>
    <x v="19"/>
    <x v="0"/>
    <x v="0"/>
    <n v="16"/>
    <n v="26"/>
    <s v=""/>
  </r>
  <r>
    <x v="20"/>
    <x v="3"/>
    <x v="0"/>
    <n v="20"/>
    <n v="39"/>
    <s v=""/>
  </r>
  <r>
    <x v="21"/>
    <x v="7"/>
    <x v="0"/>
    <n v="21"/>
    <n v="46"/>
    <s v=""/>
  </r>
  <r>
    <x v="22"/>
    <x v="7"/>
    <x v="0"/>
    <n v="16"/>
    <n v="36"/>
    <s v=""/>
  </r>
  <r>
    <x v="23"/>
    <x v="3"/>
    <x v="0"/>
    <n v="17"/>
    <n v="29"/>
    <s v=""/>
  </r>
  <r>
    <x v="24"/>
    <x v="2"/>
    <x v="0"/>
    <m/>
    <m/>
    <s v="insufficient number of valid concentration values to calculation of average value"/>
  </r>
  <r>
    <x v="25"/>
    <x v="7"/>
    <x v="0"/>
    <n v="31"/>
    <n v="37"/>
    <s v=""/>
  </r>
  <r>
    <x v="26"/>
    <x v="6"/>
    <x v="0"/>
    <n v="40"/>
    <n v="56"/>
    <s v=""/>
  </r>
  <r>
    <x v="27"/>
    <x v="1"/>
    <x v="0"/>
    <n v="16"/>
    <n v="25"/>
    <s v=""/>
  </r>
  <r>
    <x v="28"/>
    <x v="3"/>
    <x v="0"/>
    <n v="15"/>
    <n v="28"/>
    <s v=""/>
  </r>
  <r>
    <x v="29"/>
    <x v="5"/>
    <x v="0"/>
    <n v="4"/>
    <n v="11"/>
    <s v=""/>
  </r>
  <r>
    <x v="30"/>
    <x v="7"/>
    <x v="0"/>
    <n v="34"/>
    <n v="59"/>
    <s v=""/>
  </r>
  <r>
    <x v="31"/>
    <x v="7"/>
    <x v="0"/>
    <n v="16"/>
    <n v="51"/>
    <s v=""/>
  </r>
  <r>
    <x v="32"/>
    <x v="0"/>
    <x v="0"/>
    <n v="24"/>
    <n v="52"/>
    <s v=""/>
  </r>
  <r>
    <x v="33"/>
    <x v="5"/>
    <x v="0"/>
    <n v="34"/>
    <n v="72"/>
    <s v=""/>
  </r>
  <r>
    <x v="34"/>
    <x v="5"/>
    <x v="0"/>
    <n v="22"/>
    <n v="33"/>
    <s v=""/>
  </r>
  <r>
    <x v="35"/>
    <x v="4"/>
    <x v="0"/>
    <n v="14"/>
    <n v="23"/>
    <s v=""/>
  </r>
  <r>
    <x v="36"/>
    <x v="7"/>
    <x v="0"/>
    <m/>
    <m/>
    <s v="insufficient number of valid concentration values to calculation of average value"/>
  </r>
  <r>
    <x v="37"/>
    <x v="6"/>
    <x v="0"/>
    <n v="41"/>
    <n v="85"/>
    <s v=""/>
  </r>
  <r>
    <x v="38"/>
    <x v="0"/>
    <x v="0"/>
    <n v="10"/>
    <n v="26"/>
    <s v=""/>
  </r>
  <r>
    <x v="39"/>
    <x v="2"/>
    <x v="0"/>
    <n v="45"/>
    <n v="82"/>
    <s v=""/>
  </r>
  <r>
    <x v="40"/>
    <x v="6"/>
    <x v="0"/>
    <n v="48"/>
    <n v="89"/>
    <s v=""/>
  </r>
  <r>
    <x v="41"/>
    <x v="6"/>
    <x v="0"/>
    <n v="48"/>
    <n v="82"/>
    <s v=""/>
  </r>
  <r>
    <x v="42"/>
    <x v="2"/>
    <x v="0"/>
    <n v="21"/>
    <n v="33"/>
    <s v=""/>
  </r>
  <r>
    <x v="43"/>
    <x v="0"/>
    <x v="0"/>
    <n v="16"/>
    <n v="27"/>
    <s v=""/>
  </r>
  <r>
    <x v="44"/>
    <x v="3"/>
    <x v="0"/>
    <n v="20"/>
    <n v="33"/>
    <s v=""/>
  </r>
  <r>
    <x v="45"/>
    <x v="2"/>
    <x v="0"/>
    <n v="42"/>
    <n v="63"/>
    <s v=""/>
  </r>
  <r>
    <x v="46"/>
    <x v="5"/>
    <x v="0"/>
    <n v="25"/>
    <n v="33"/>
    <s v=""/>
  </r>
  <r>
    <x v="47"/>
    <x v="6"/>
    <x v="0"/>
    <n v="41"/>
    <n v="71"/>
    <s v=""/>
  </r>
  <r>
    <x v="48"/>
    <x v="4"/>
    <x v="0"/>
    <n v="53"/>
    <n v="100"/>
    <s v=""/>
  </r>
  <r>
    <x v="49"/>
    <x v="4"/>
    <x v="0"/>
    <n v="14"/>
    <n v="24"/>
    <s v=""/>
  </r>
  <r>
    <x v="50"/>
    <x v="2"/>
    <x v="0"/>
    <n v="28"/>
    <n v="46"/>
    <s v=""/>
  </r>
  <r>
    <x v="51"/>
    <x v="3"/>
    <x v="0"/>
    <n v="17"/>
    <n v="29"/>
    <s v=""/>
  </r>
  <r>
    <x v="52"/>
    <x v="2"/>
    <x v="0"/>
    <m/>
    <m/>
    <s v="insufficient number of valid concentration values to calculation of average value"/>
  </r>
  <r>
    <x v="53"/>
    <x v="0"/>
    <x v="0"/>
    <n v="16"/>
    <n v="22"/>
    <s v=""/>
  </r>
  <r>
    <x v="54"/>
    <x v="0"/>
    <x v="0"/>
    <n v="19"/>
    <n v="35"/>
    <s v=""/>
  </r>
  <r>
    <x v="55"/>
    <x v="0"/>
    <x v="0"/>
    <n v="13"/>
    <n v="21"/>
    <s v=""/>
  </r>
  <r>
    <x v="56"/>
    <x v="0"/>
    <x v="0"/>
    <n v="17"/>
    <n v="29"/>
    <s v=""/>
  </r>
  <r>
    <x v="57"/>
    <x v="5"/>
    <x v="0"/>
    <n v="7"/>
    <n v="15"/>
    <s v=""/>
  </r>
  <r>
    <x v="58"/>
    <x v="2"/>
    <x v="0"/>
    <n v="64"/>
    <n v="108"/>
    <s v=""/>
  </r>
  <r>
    <x v="10"/>
    <x v="1"/>
    <x v="1"/>
    <n v="21"/>
    <n v="31"/>
    <s v=""/>
  </r>
  <r>
    <x v="35"/>
    <x v="4"/>
    <x v="1"/>
    <n v="17"/>
    <n v="23"/>
    <s v=""/>
  </r>
  <r>
    <x v="31"/>
    <x v="7"/>
    <x v="1"/>
    <n v="36"/>
    <n v="98"/>
    <s v=""/>
  </r>
  <r>
    <x v="22"/>
    <x v="7"/>
    <x v="1"/>
    <n v="31"/>
    <n v="56"/>
    <s v=""/>
  </r>
  <r>
    <x v="17"/>
    <x v="6"/>
    <x v="1"/>
    <m/>
    <m/>
    <s v="insufficient number of valid concentration values to calculation of average value"/>
  </r>
  <r>
    <x v="20"/>
    <x v="3"/>
    <x v="1"/>
    <n v="15"/>
    <n v="23"/>
    <s v=""/>
  </r>
  <r>
    <x v="55"/>
    <x v="0"/>
    <x v="1"/>
    <n v="13"/>
    <n v="20"/>
    <s v=""/>
  </r>
  <r>
    <x v="47"/>
    <x v="6"/>
    <x v="1"/>
    <n v="21"/>
    <n v="35"/>
    <s v=""/>
  </r>
  <r>
    <x v="58"/>
    <x v="2"/>
    <x v="1"/>
    <n v="71"/>
    <n v="113"/>
    <s v=""/>
  </r>
  <r>
    <x v="56"/>
    <x v="0"/>
    <x v="1"/>
    <n v="18"/>
    <n v="27"/>
    <s v=""/>
  </r>
  <r>
    <x v="1"/>
    <x v="1"/>
    <x v="1"/>
    <n v="18"/>
    <n v="24"/>
    <s v=""/>
  </r>
  <r>
    <x v="2"/>
    <x v="2"/>
    <x v="1"/>
    <n v="39"/>
    <n v="79"/>
    <s v=""/>
  </r>
  <r>
    <x v="9"/>
    <x v="5"/>
    <x v="1"/>
    <n v="15"/>
    <n v="25"/>
    <s v=""/>
  </r>
  <r>
    <x v="53"/>
    <x v="0"/>
    <x v="1"/>
    <n v="19"/>
    <n v="31"/>
    <s v=""/>
  </r>
  <r>
    <x v="14"/>
    <x v="0"/>
    <x v="1"/>
    <n v="21"/>
    <n v="30"/>
    <s v=""/>
  </r>
  <r>
    <x v="37"/>
    <x v="6"/>
    <x v="1"/>
    <n v="27"/>
    <n v="41"/>
    <s v=""/>
  </r>
  <r>
    <x v="29"/>
    <x v="5"/>
    <x v="1"/>
    <n v="13"/>
    <n v="19"/>
    <s v=""/>
  </r>
  <r>
    <x v="44"/>
    <x v="3"/>
    <x v="1"/>
    <n v="21"/>
    <n v="43"/>
    <s v=""/>
  </r>
  <r>
    <x v="30"/>
    <x v="7"/>
    <x v="1"/>
    <n v="48"/>
    <n v="65"/>
    <s v=""/>
  </r>
  <r>
    <x v="57"/>
    <x v="5"/>
    <x v="1"/>
    <n v="9"/>
    <n v="14"/>
    <s v=""/>
  </r>
  <r>
    <x v="7"/>
    <x v="3"/>
    <x v="1"/>
    <n v="44"/>
    <n v="58"/>
    <s v=""/>
  </r>
  <r>
    <x v="28"/>
    <x v="3"/>
    <x v="1"/>
    <n v="16"/>
    <n v="35"/>
    <s v=""/>
  </r>
  <r>
    <x v="51"/>
    <x v="3"/>
    <x v="1"/>
    <n v="19"/>
    <n v="31"/>
    <s v=""/>
  </r>
  <r>
    <x v="15"/>
    <x v="4"/>
    <x v="1"/>
    <n v="11"/>
    <n v="15"/>
    <s v=""/>
  </r>
  <r>
    <x v="13"/>
    <x v="0"/>
    <x v="1"/>
    <n v="16"/>
    <n v="24"/>
    <s v=""/>
  </r>
  <r>
    <x v="42"/>
    <x v="2"/>
    <x v="1"/>
    <n v="24"/>
    <n v="39"/>
    <s v=""/>
  </r>
  <r>
    <x v="46"/>
    <x v="5"/>
    <x v="1"/>
    <n v="16"/>
    <n v="26"/>
    <s v=""/>
  </r>
  <r>
    <x v="16"/>
    <x v="3"/>
    <x v="1"/>
    <n v="33"/>
    <n v="65"/>
    <s v=""/>
  </r>
  <r>
    <x v="8"/>
    <x v="4"/>
    <x v="1"/>
    <n v="17"/>
    <n v="21"/>
    <s v=""/>
  </r>
  <r>
    <x v="6"/>
    <x v="3"/>
    <x v="1"/>
    <n v="15"/>
    <n v="25"/>
    <s v=""/>
  </r>
  <r>
    <x v="38"/>
    <x v="0"/>
    <x v="1"/>
    <n v="14"/>
    <n v="21"/>
    <s v=""/>
  </r>
  <r>
    <x v="3"/>
    <x v="3"/>
    <x v="1"/>
    <n v="18"/>
    <n v="32"/>
    <s v=""/>
  </r>
  <r>
    <x v="0"/>
    <x v="0"/>
    <x v="1"/>
    <n v="17"/>
    <n v="30"/>
    <s v=""/>
  </r>
  <r>
    <x v="50"/>
    <x v="2"/>
    <x v="1"/>
    <n v="28"/>
    <n v="51"/>
    <s v=""/>
  </r>
  <r>
    <x v="54"/>
    <x v="0"/>
    <x v="1"/>
    <n v="16"/>
    <n v="21"/>
    <s v=""/>
  </r>
  <r>
    <x v="48"/>
    <x v="4"/>
    <x v="1"/>
    <n v="50"/>
    <n v="90"/>
    <s v=""/>
  </r>
  <r>
    <x v="39"/>
    <x v="2"/>
    <x v="1"/>
    <n v="63"/>
    <n v="116"/>
    <s v=""/>
  </r>
  <r>
    <x v="36"/>
    <x v="7"/>
    <x v="1"/>
    <m/>
    <m/>
    <s v="insufficient number of valid concentration values to calculation of average value"/>
  </r>
  <r>
    <x v="11"/>
    <x v="0"/>
    <x v="1"/>
    <n v="12"/>
    <n v="17"/>
    <s v=""/>
  </r>
  <r>
    <x v="12"/>
    <x v="5"/>
    <x v="1"/>
    <n v="23"/>
    <n v="33"/>
    <s v=""/>
  </r>
  <r>
    <x v="49"/>
    <x v="4"/>
    <x v="1"/>
    <n v="20"/>
    <n v="24"/>
    <s v=""/>
  </r>
  <r>
    <x v="34"/>
    <x v="5"/>
    <x v="1"/>
    <n v="15"/>
    <n v="26"/>
    <s v=""/>
  </r>
  <r>
    <x v="4"/>
    <x v="4"/>
    <x v="1"/>
    <m/>
    <m/>
    <s v="insufficient number of valid concentration values to calculation of average value"/>
  </r>
  <r>
    <x v="19"/>
    <x v="0"/>
    <x v="1"/>
    <n v="15"/>
    <n v="21"/>
    <s v=""/>
  </r>
  <r>
    <x v="18"/>
    <x v="2"/>
    <x v="1"/>
    <n v="31"/>
    <n v="58"/>
    <s v=""/>
  </r>
  <r>
    <x v="40"/>
    <x v="6"/>
    <x v="1"/>
    <n v="27"/>
    <n v="59"/>
    <s v=""/>
  </r>
  <r>
    <x v="25"/>
    <x v="7"/>
    <x v="1"/>
    <n v="30"/>
    <n v="48"/>
    <s v=""/>
  </r>
  <r>
    <x v="21"/>
    <x v="7"/>
    <x v="1"/>
    <n v="26"/>
    <n v="37"/>
    <s v=""/>
  </r>
  <r>
    <x v="52"/>
    <x v="2"/>
    <x v="1"/>
    <m/>
    <m/>
    <s v="insufficient number of valid concentration values to calculation of average value"/>
  </r>
  <r>
    <x v="23"/>
    <x v="3"/>
    <x v="1"/>
    <n v="14"/>
    <n v="23"/>
    <s v=""/>
  </r>
  <r>
    <x v="24"/>
    <x v="2"/>
    <x v="1"/>
    <m/>
    <m/>
    <s v="insufficient number of valid concentration values to calculation of average value"/>
  </r>
  <r>
    <x v="33"/>
    <x v="5"/>
    <x v="1"/>
    <n v="24"/>
    <n v="37"/>
    <s v=""/>
  </r>
  <r>
    <x v="43"/>
    <x v="0"/>
    <x v="1"/>
    <n v="15"/>
    <n v="22"/>
    <s v=""/>
  </r>
  <r>
    <x v="5"/>
    <x v="0"/>
    <x v="1"/>
    <n v="17"/>
    <n v="24"/>
    <s v=""/>
  </r>
  <r>
    <x v="26"/>
    <x v="6"/>
    <x v="1"/>
    <n v="28"/>
    <n v="50"/>
    <s v=""/>
  </r>
  <r>
    <x v="45"/>
    <x v="2"/>
    <x v="1"/>
    <n v="46"/>
    <n v="80"/>
    <s v=""/>
  </r>
  <r>
    <x v="27"/>
    <x v="1"/>
    <x v="1"/>
    <n v="23"/>
    <n v="33"/>
    <s v=""/>
  </r>
  <r>
    <x v="32"/>
    <x v="0"/>
    <x v="1"/>
    <n v="17"/>
    <n v="26"/>
    <s v=""/>
  </r>
  <r>
    <x v="41"/>
    <x v="6"/>
    <x v="1"/>
    <n v="52"/>
    <n v="69"/>
    <s v=""/>
  </r>
  <r>
    <x v="43"/>
    <x v="0"/>
    <x v="2"/>
    <n v="9"/>
    <n v="17"/>
    <s v=""/>
  </r>
  <r>
    <x v="40"/>
    <x v="6"/>
    <x v="2"/>
    <n v="17"/>
    <n v="45"/>
    <s v=""/>
  </r>
  <r>
    <x v="36"/>
    <x v="7"/>
    <x v="2"/>
    <m/>
    <m/>
    <s v="insufficient number of valid concentration values to calculation of average value"/>
  </r>
  <r>
    <x v="21"/>
    <x v="7"/>
    <x v="2"/>
    <n v="17"/>
    <n v="54"/>
    <s v=""/>
  </r>
  <r>
    <x v="44"/>
    <x v="3"/>
    <x v="2"/>
    <n v="16"/>
    <n v="36"/>
    <s v=""/>
  </r>
  <r>
    <x v="56"/>
    <x v="0"/>
    <x v="2"/>
    <n v="13"/>
    <n v="19"/>
    <s v=""/>
  </r>
  <r>
    <x v="30"/>
    <x v="7"/>
    <x v="2"/>
    <n v="23"/>
    <n v="53"/>
    <s v=""/>
  </r>
  <r>
    <x v="26"/>
    <x v="6"/>
    <x v="2"/>
    <n v="17"/>
    <n v="28"/>
    <s v=""/>
  </r>
  <r>
    <x v="7"/>
    <x v="3"/>
    <x v="2"/>
    <n v="23"/>
    <n v="45"/>
    <s v=""/>
  </r>
  <r>
    <x v="17"/>
    <x v="6"/>
    <x v="2"/>
    <n v="8"/>
    <n v="16"/>
    <s v=""/>
  </r>
  <r>
    <x v="18"/>
    <x v="2"/>
    <x v="2"/>
    <n v="33"/>
    <n v="50"/>
    <s v=""/>
  </r>
  <r>
    <x v="33"/>
    <x v="5"/>
    <x v="2"/>
    <n v="20"/>
    <n v="42"/>
    <s v=""/>
  </r>
  <r>
    <x v="6"/>
    <x v="3"/>
    <x v="2"/>
    <n v="12"/>
    <n v="31"/>
    <s v=""/>
  </r>
  <r>
    <x v="51"/>
    <x v="3"/>
    <x v="2"/>
    <n v="20"/>
    <n v="38"/>
    <s v=""/>
  </r>
  <r>
    <x v="49"/>
    <x v="4"/>
    <x v="2"/>
    <n v="19"/>
    <n v="37"/>
    <s v=""/>
  </r>
  <r>
    <x v="48"/>
    <x v="4"/>
    <x v="2"/>
    <n v="57"/>
    <n v="115"/>
    <s v=""/>
  </r>
  <r>
    <x v="8"/>
    <x v="4"/>
    <x v="2"/>
    <n v="12"/>
    <n v="24"/>
    <s v=""/>
  </r>
  <r>
    <x v="14"/>
    <x v="0"/>
    <x v="2"/>
    <n v="22"/>
    <n v="46"/>
    <s v=""/>
  </r>
  <r>
    <x v="12"/>
    <x v="5"/>
    <x v="2"/>
    <n v="16"/>
    <n v="58"/>
    <s v=""/>
  </r>
  <r>
    <x v="55"/>
    <x v="0"/>
    <x v="2"/>
    <n v="9"/>
    <n v="24"/>
    <s v=""/>
  </r>
  <r>
    <x v="23"/>
    <x v="3"/>
    <x v="2"/>
    <n v="13"/>
    <n v="31"/>
    <s v=""/>
  </r>
  <r>
    <x v="24"/>
    <x v="2"/>
    <x v="2"/>
    <m/>
    <m/>
    <s v="insufficient number of valid concentration values to calculation of average value"/>
  </r>
  <r>
    <x v="50"/>
    <x v="2"/>
    <x v="2"/>
    <n v="16"/>
    <n v="31"/>
    <s v=""/>
  </r>
  <r>
    <x v="25"/>
    <x v="7"/>
    <x v="2"/>
    <n v="14"/>
    <n v="33"/>
    <s v=""/>
  </r>
  <r>
    <x v="19"/>
    <x v="0"/>
    <x v="2"/>
    <n v="11"/>
    <n v="19"/>
    <s v=""/>
  </r>
  <r>
    <x v="15"/>
    <x v="4"/>
    <x v="2"/>
    <n v="8"/>
    <n v="14"/>
    <s v=""/>
  </r>
  <r>
    <x v="20"/>
    <x v="3"/>
    <x v="2"/>
    <n v="12"/>
    <n v="24"/>
    <s v=""/>
  </r>
  <r>
    <x v="31"/>
    <x v="7"/>
    <x v="2"/>
    <n v="13"/>
    <n v="35"/>
    <s v=""/>
  </r>
  <r>
    <x v="39"/>
    <x v="2"/>
    <x v="2"/>
    <n v="41"/>
    <n v="90"/>
    <s v=""/>
  </r>
  <r>
    <x v="38"/>
    <x v="0"/>
    <x v="2"/>
    <n v="7"/>
    <n v="12"/>
    <s v=""/>
  </r>
  <r>
    <x v="22"/>
    <x v="7"/>
    <x v="2"/>
    <n v="17"/>
    <n v="40"/>
    <s v=""/>
  </r>
  <r>
    <x v="0"/>
    <x v="0"/>
    <x v="2"/>
    <n v="13"/>
    <n v="24"/>
    <s v=""/>
  </r>
  <r>
    <x v="11"/>
    <x v="0"/>
    <x v="2"/>
    <n v="8"/>
    <n v="13"/>
    <s v=""/>
  </r>
  <r>
    <x v="3"/>
    <x v="3"/>
    <x v="2"/>
    <n v="18"/>
    <n v="28"/>
    <s v=""/>
  </r>
  <r>
    <x v="16"/>
    <x v="3"/>
    <x v="2"/>
    <n v="27"/>
    <n v="46"/>
    <s v=""/>
  </r>
  <r>
    <x v="13"/>
    <x v="0"/>
    <x v="2"/>
    <n v="13"/>
    <n v="27"/>
    <s v=""/>
  </r>
  <r>
    <x v="4"/>
    <x v="4"/>
    <x v="2"/>
    <m/>
    <m/>
    <s v="insufficient number of valid concentration values to calculation of average value"/>
  </r>
  <r>
    <x v="32"/>
    <x v="0"/>
    <x v="2"/>
    <n v="33"/>
    <n v="136"/>
    <s v=""/>
  </r>
  <r>
    <x v="54"/>
    <x v="0"/>
    <x v="2"/>
    <n v="10"/>
    <n v="16"/>
    <s v=""/>
  </r>
  <r>
    <x v="27"/>
    <x v="1"/>
    <x v="2"/>
    <n v="20"/>
    <n v="38"/>
    <s v=""/>
  </r>
  <r>
    <x v="34"/>
    <x v="5"/>
    <x v="2"/>
    <n v="13"/>
    <n v="24"/>
    <s v=""/>
  </r>
  <r>
    <x v="5"/>
    <x v="0"/>
    <x v="2"/>
    <n v="11"/>
    <n v="19"/>
    <s v=""/>
  </r>
  <r>
    <x v="53"/>
    <x v="0"/>
    <x v="2"/>
    <n v="17"/>
    <n v="29"/>
    <s v=""/>
  </r>
  <r>
    <x v="58"/>
    <x v="2"/>
    <x v="2"/>
    <n v="53"/>
    <n v="106"/>
    <s v=""/>
  </r>
  <r>
    <x v="52"/>
    <x v="2"/>
    <x v="2"/>
    <n v="9"/>
    <n v="39"/>
    <s v=""/>
  </r>
  <r>
    <x v="45"/>
    <x v="2"/>
    <x v="2"/>
    <n v="36"/>
    <n v="63"/>
    <s v=""/>
  </r>
  <r>
    <x v="41"/>
    <x v="6"/>
    <x v="2"/>
    <n v="21"/>
    <n v="44"/>
    <s v=""/>
  </r>
  <r>
    <x v="47"/>
    <x v="6"/>
    <x v="2"/>
    <n v="12"/>
    <n v="28"/>
    <s v=""/>
  </r>
  <r>
    <x v="35"/>
    <x v="4"/>
    <x v="2"/>
    <n v="13"/>
    <n v="20"/>
    <s v=""/>
  </r>
  <r>
    <x v="37"/>
    <x v="6"/>
    <x v="2"/>
    <n v="14"/>
    <n v="31"/>
    <s v=""/>
  </r>
  <r>
    <x v="57"/>
    <x v="5"/>
    <x v="2"/>
    <n v="10"/>
    <n v="15"/>
    <s v=""/>
  </r>
  <r>
    <x v="10"/>
    <x v="1"/>
    <x v="2"/>
    <n v="18"/>
    <n v="32"/>
    <s v=""/>
  </r>
  <r>
    <x v="1"/>
    <x v="1"/>
    <x v="2"/>
    <n v="11"/>
    <n v="16"/>
    <s v=""/>
  </r>
  <r>
    <x v="29"/>
    <x v="5"/>
    <x v="2"/>
    <n v="6"/>
    <n v="18"/>
    <s v=""/>
  </r>
  <r>
    <x v="28"/>
    <x v="3"/>
    <x v="2"/>
    <n v="16"/>
    <n v="36"/>
    <s v=""/>
  </r>
  <r>
    <x v="2"/>
    <x v="2"/>
    <x v="2"/>
    <n v="26"/>
    <n v="44"/>
    <s v=""/>
  </r>
  <r>
    <x v="9"/>
    <x v="5"/>
    <x v="2"/>
    <n v="16"/>
    <n v="34"/>
    <s v=""/>
  </r>
  <r>
    <x v="46"/>
    <x v="5"/>
    <x v="2"/>
    <n v="9"/>
    <n v="15"/>
    <s v=""/>
  </r>
  <r>
    <x v="42"/>
    <x v="2"/>
    <x v="2"/>
    <n v="12"/>
    <n v="34"/>
    <s v=""/>
  </r>
  <r>
    <x v="39"/>
    <x v="2"/>
    <x v="3"/>
    <n v="59"/>
    <n v="129"/>
    <s v=""/>
  </r>
  <r>
    <x v="16"/>
    <x v="3"/>
    <x v="3"/>
    <n v="56"/>
    <n v="159"/>
    <s v=""/>
  </r>
  <r>
    <x v="55"/>
    <x v="0"/>
    <x v="3"/>
    <n v="12"/>
    <n v="18"/>
    <s v=""/>
  </r>
  <r>
    <x v="50"/>
    <x v="2"/>
    <x v="3"/>
    <n v="31"/>
    <n v="50"/>
    <s v=""/>
  </r>
  <r>
    <x v="48"/>
    <x v="4"/>
    <x v="3"/>
    <n v="69"/>
    <n v="131"/>
    <s v=""/>
  </r>
  <r>
    <x v="42"/>
    <x v="2"/>
    <x v="3"/>
    <n v="22"/>
    <n v="33"/>
    <s v=""/>
  </r>
  <r>
    <x v="41"/>
    <x v="6"/>
    <x v="3"/>
    <n v="41"/>
    <n v="68"/>
    <s v=""/>
  </r>
  <r>
    <x v="43"/>
    <x v="0"/>
    <x v="3"/>
    <n v="18"/>
    <n v="46"/>
    <s v=""/>
  </r>
  <r>
    <x v="34"/>
    <x v="5"/>
    <x v="3"/>
    <n v="21"/>
    <n v="36"/>
    <s v=""/>
  </r>
  <r>
    <x v="1"/>
    <x v="1"/>
    <x v="3"/>
    <n v="27"/>
    <n v="46"/>
    <s v=""/>
  </r>
  <r>
    <x v="10"/>
    <x v="1"/>
    <x v="3"/>
    <n v="31"/>
    <n v="53"/>
    <s v=""/>
  </r>
  <r>
    <x v="30"/>
    <x v="7"/>
    <x v="3"/>
    <n v="50"/>
    <n v="78"/>
    <s v=""/>
  </r>
  <r>
    <x v="20"/>
    <x v="3"/>
    <x v="3"/>
    <n v="26"/>
    <n v="45"/>
    <s v=""/>
  </r>
  <r>
    <x v="29"/>
    <x v="5"/>
    <x v="3"/>
    <n v="3"/>
    <n v="8"/>
    <s v=""/>
  </r>
  <r>
    <x v="56"/>
    <x v="0"/>
    <x v="3"/>
    <n v="16"/>
    <n v="24"/>
    <s v=""/>
  </r>
  <r>
    <x v="47"/>
    <x v="6"/>
    <x v="3"/>
    <n v="22"/>
    <n v="51"/>
    <s v=""/>
  </r>
  <r>
    <x v="37"/>
    <x v="6"/>
    <x v="3"/>
    <n v="25"/>
    <n v="55"/>
    <s v=""/>
  </r>
  <r>
    <x v="14"/>
    <x v="0"/>
    <x v="3"/>
    <n v="24"/>
    <n v="38"/>
    <s v=""/>
  </r>
  <r>
    <x v="53"/>
    <x v="0"/>
    <x v="3"/>
    <n v="26"/>
    <n v="63"/>
    <s v=""/>
  </r>
  <r>
    <x v="6"/>
    <x v="3"/>
    <x v="3"/>
    <n v="30"/>
    <n v="57"/>
    <s v=""/>
  </r>
  <r>
    <x v="27"/>
    <x v="1"/>
    <x v="3"/>
    <n v="41"/>
    <n v="82"/>
    <s v=""/>
  </r>
  <r>
    <x v="4"/>
    <x v="4"/>
    <x v="3"/>
    <m/>
    <m/>
    <s v="insufficient number of valid concentration values to calculation of average value"/>
  </r>
  <r>
    <x v="12"/>
    <x v="5"/>
    <x v="3"/>
    <n v="10"/>
    <n v="31"/>
    <s v=""/>
  </r>
  <r>
    <x v="3"/>
    <x v="3"/>
    <x v="3"/>
    <n v="27"/>
    <n v="78"/>
    <s v=""/>
  </r>
  <r>
    <x v="15"/>
    <x v="4"/>
    <x v="3"/>
    <n v="13"/>
    <n v="18"/>
    <s v=""/>
  </r>
  <r>
    <x v="21"/>
    <x v="7"/>
    <x v="3"/>
    <n v="37"/>
    <n v="70"/>
    <s v=""/>
  </r>
  <r>
    <x v="23"/>
    <x v="3"/>
    <x v="3"/>
    <n v="26"/>
    <n v="49"/>
    <s v=""/>
  </r>
  <r>
    <x v="25"/>
    <x v="7"/>
    <x v="3"/>
    <n v="44"/>
    <n v="71"/>
    <s v=""/>
  </r>
  <r>
    <x v="33"/>
    <x v="5"/>
    <x v="3"/>
    <n v="34"/>
    <n v="52"/>
    <s v=""/>
  </r>
  <r>
    <x v="40"/>
    <x v="6"/>
    <x v="3"/>
    <n v="28"/>
    <n v="54"/>
    <s v=""/>
  </r>
  <r>
    <x v="9"/>
    <x v="5"/>
    <x v="3"/>
    <n v="29"/>
    <n v="54"/>
    <s v=""/>
  </r>
  <r>
    <x v="46"/>
    <x v="5"/>
    <x v="3"/>
    <n v="22"/>
    <n v="41"/>
    <s v=""/>
  </r>
  <r>
    <x v="35"/>
    <x v="4"/>
    <x v="3"/>
    <n v="23"/>
    <n v="44"/>
    <s v=""/>
  </r>
  <r>
    <x v="11"/>
    <x v="0"/>
    <x v="3"/>
    <n v="11"/>
    <n v="18"/>
    <s v=""/>
  </r>
  <r>
    <x v="7"/>
    <x v="3"/>
    <x v="3"/>
    <n v="44"/>
    <n v="106"/>
    <s v=""/>
  </r>
  <r>
    <x v="2"/>
    <x v="2"/>
    <x v="3"/>
    <n v="32"/>
    <n v="85"/>
    <s v=""/>
  </r>
  <r>
    <x v="19"/>
    <x v="0"/>
    <x v="3"/>
    <n v="15"/>
    <n v="22"/>
    <s v=""/>
  </r>
  <r>
    <x v="8"/>
    <x v="4"/>
    <x v="3"/>
    <n v="24"/>
    <n v="44"/>
    <s v=""/>
  </r>
  <r>
    <x v="26"/>
    <x v="6"/>
    <x v="3"/>
    <n v="35"/>
    <n v="66"/>
    <s v=""/>
  </r>
  <r>
    <x v="17"/>
    <x v="6"/>
    <x v="3"/>
    <n v="19"/>
    <n v="45"/>
    <s v=""/>
  </r>
  <r>
    <x v="18"/>
    <x v="2"/>
    <x v="3"/>
    <n v="44"/>
    <n v="78"/>
    <s v=""/>
  </r>
  <r>
    <x v="54"/>
    <x v="0"/>
    <x v="3"/>
    <n v="16"/>
    <n v="29"/>
    <s v=""/>
  </r>
  <r>
    <x v="57"/>
    <x v="5"/>
    <x v="3"/>
    <n v="17"/>
    <n v="39"/>
    <s v=""/>
  </r>
  <r>
    <x v="58"/>
    <x v="2"/>
    <x v="3"/>
    <n v="78"/>
    <n v="179"/>
    <s v=""/>
  </r>
  <r>
    <x v="38"/>
    <x v="0"/>
    <x v="3"/>
    <n v="12"/>
    <n v="23"/>
    <s v=""/>
  </r>
  <r>
    <x v="32"/>
    <x v="0"/>
    <x v="3"/>
    <n v="25"/>
    <n v="66"/>
    <s v=""/>
  </r>
  <r>
    <x v="5"/>
    <x v="0"/>
    <x v="3"/>
    <n v="17"/>
    <n v="33"/>
    <s v=""/>
  </r>
  <r>
    <x v="13"/>
    <x v="0"/>
    <x v="3"/>
    <n v="20"/>
    <n v="44"/>
    <s v=""/>
  </r>
  <r>
    <x v="51"/>
    <x v="3"/>
    <x v="3"/>
    <n v="44"/>
    <n v="75"/>
    <s v=""/>
  </r>
  <r>
    <x v="44"/>
    <x v="3"/>
    <x v="3"/>
    <n v="47"/>
    <n v="86"/>
    <s v=""/>
  </r>
  <r>
    <x v="28"/>
    <x v="3"/>
    <x v="3"/>
    <n v="25"/>
    <n v="59"/>
    <s v=""/>
  </r>
  <r>
    <x v="52"/>
    <x v="2"/>
    <x v="3"/>
    <n v="23"/>
    <n v="44"/>
    <s v=""/>
  </r>
  <r>
    <x v="31"/>
    <x v="7"/>
    <x v="3"/>
    <n v="45"/>
    <n v="95"/>
    <s v=""/>
  </r>
  <r>
    <x v="36"/>
    <x v="7"/>
    <x v="3"/>
    <m/>
    <m/>
    <s v="insufficient number of valid concentration values to calculation of average value"/>
  </r>
  <r>
    <x v="22"/>
    <x v="7"/>
    <x v="3"/>
    <n v="35"/>
    <n v="64"/>
    <s v=""/>
  </r>
  <r>
    <x v="49"/>
    <x v="4"/>
    <x v="3"/>
    <n v="34"/>
    <n v="68"/>
    <s v=""/>
  </r>
  <r>
    <x v="24"/>
    <x v="2"/>
    <x v="3"/>
    <n v="58"/>
    <n v="157"/>
    <s v=""/>
  </r>
  <r>
    <x v="0"/>
    <x v="0"/>
    <x v="3"/>
    <n v="21"/>
    <n v="56"/>
    <s v=""/>
  </r>
  <r>
    <x v="45"/>
    <x v="2"/>
    <x v="3"/>
    <n v="54"/>
    <n v="115"/>
    <s v=""/>
  </r>
  <r>
    <x v="29"/>
    <x v="5"/>
    <x v="4"/>
    <n v="10"/>
    <n v="31"/>
    <s v=""/>
  </r>
  <r>
    <x v="0"/>
    <x v="0"/>
    <x v="4"/>
    <n v="29"/>
    <n v="53"/>
    <s v=""/>
  </r>
  <r>
    <x v="44"/>
    <x v="3"/>
    <x v="4"/>
    <n v="49"/>
    <n v="69"/>
    <s v=""/>
  </r>
  <r>
    <x v="5"/>
    <x v="0"/>
    <x v="4"/>
    <n v="20"/>
    <n v="39"/>
    <s v=""/>
  </r>
  <r>
    <x v="13"/>
    <x v="0"/>
    <x v="4"/>
    <n v="27"/>
    <n v="71"/>
    <s v=""/>
  </r>
  <r>
    <x v="27"/>
    <x v="1"/>
    <x v="4"/>
    <n v="32"/>
    <n v="77"/>
    <s v=""/>
  </r>
  <r>
    <x v="55"/>
    <x v="0"/>
    <x v="4"/>
    <n v="16"/>
    <n v="41"/>
    <s v=""/>
  </r>
  <r>
    <x v="56"/>
    <x v="0"/>
    <x v="4"/>
    <n v="20"/>
    <n v="49"/>
    <s v=""/>
  </r>
  <r>
    <x v="4"/>
    <x v="4"/>
    <x v="4"/>
    <m/>
    <m/>
    <s v="insufficient number of valid concentration values to calculation of average value"/>
  </r>
  <r>
    <x v="35"/>
    <x v="4"/>
    <x v="4"/>
    <n v="26"/>
    <n v="51"/>
    <s v=""/>
  </r>
  <r>
    <x v="57"/>
    <x v="5"/>
    <x v="4"/>
    <n v="20"/>
    <n v="28"/>
    <s v=""/>
  </r>
  <r>
    <x v="15"/>
    <x v="4"/>
    <x v="4"/>
    <n v="13"/>
    <n v="27"/>
    <s v=""/>
  </r>
  <r>
    <x v="24"/>
    <x v="2"/>
    <x v="4"/>
    <n v="87"/>
    <n v="175"/>
    <s v=""/>
  </r>
  <r>
    <x v="2"/>
    <x v="2"/>
    <x v="4"/>
    <n v="46"/>
    <n v="78"/>
    <s v=""/>
  </r>
  <r>
    <x v="10"/>
    <x v="1"/>
    <x v="4"/>
    <n v="26"/>
    <n v="36"/>
    <s v=""/>
  </r>
  <r>
    <x v="28"/>
    <x v="3"/>
    <x v="4"/>
    <n v="35"/>
    <n v="63"/>
    <s v=""/>
  </r>
  <r>
    <x v="22"/>
    <x v="7"/>
    <x v="4"/>
    <n v="28"/>
    <n v="50"/>
    <s v=""/>
  </r>
  <r>
    <x v="31"/>
    <x v="7"/>
    <x v="4"/>
    <n v="27"/>
    <n v="68"/>
    <s v=""/>
  </r>
  <r>
    <x v="1"/>
    <x v="1"/>
    <x v="4"/>
    <n v="24"/>
    <n v="43"/>
    <s v=""/>
  </r>
  <r>
    <x v="20"/>
    <x v="3"/>
    <x v="4"/>
    <n v="33"/>
    <n v="44"/>
    <s v=""/>
  </r>
  <r>
    <x v="58"/>
    <x v="2"/>
    <x v="4"/>
    <n v="86"/>
    <n v="188"/>
    <s v=""/>
  </r>
  <r>
    <x v="37"/>
    <x v="6"/>
    <x v="4"/>
    <n v="36"/>
    <n v="56"/>
    <s v=""/>
  </r>
  <r>
    <x v="47"/>
    <x v="6"/>
    <x v="4"/>
    <n v="24"/>
    <n v="42"/>
    <s v=""/>
  </r>
  <r>
    <x v="25"/>
    <x v="7"/>
    <x v="4"/>
    <n v="34"/>
    <n v="48"/>
    <s v=""/>
  </r>
  <r>
    <x v="32"/>
    <x v="0"/>
    <x v="4"/>
    <n v="26"/>
    <n v="57"/>
    <s v=""/>
  </r>
  <r>
    <x v="53"/>
    <x v="0"/>
    <x v="4"/>
    <n v="24"/>
    <n v="57"/>
    <s v=""/>
  </r>
  <r>
    <x v="19"/>
    <x v="0"/>
    <x v="4"/>
    <n v="19"/>
    <n v="46"/>
    <s v=""/>
  </r>
  <r>
    <x v="23"/>
    <x v="3"/>
    <x v="4"/>
    <n v="37"/>
    <n v="51"/>
    <s v=""/>
  </r>
  <r>
    <x v="9"/>
    <x v="5"/>
    <x v="4"/>
    <n v="27"/>
    <n v="39"/>
    <s v=""/>
  </r>
  <r>
    <x v="46"/>
    <x v="5"/>
    <x v="4"/>
    <n v="28"/>
    <n v="38"/>
    <s v=""/>
  </r>
  <r>
    <x v="26"/>
    <x v="6"/>
    <x v="4"/>
    <n v="25"/>
    <n v="51"/>
    <s v=""/>
  </r>
  <r>
    <x v="8"/>
    <x v="4"/>
    <x v="4"/>
    <n v="27"/>
    <n v="46"/>
    <s v=""/>
  </r>
  <r>
    <x v="12"/>
    <x v="5"/>
    <x v="4"/>
    <n v="19"/>
    <n v="45"/>
    <s v=""/>
  </r>
  <r>
    <x v="6"/>
    <x v="3"/>
    <x v="4"/>
    <n v="30"/>
    <n v="63"/>
    <s v=""/>
  </r>
  <r>
    <x v="18"/>
    <x v="2"/>
    <x v="4"/>
    <n v="40"/>
    <n v="62"/>
    <s v=""/>
  </r>
  <r>
    <x v="33"/>
    <x v="5"/>
    <x v="4"/>
    <n v="37"/>
    <n v="57"/>
    <s v=""/>
  </r>
  <r>
    <x v="50"/>
    <x v="2"/>
    <x v="4"/>
    <n v="39"/>
    <n v="84"/>
    <s v=""/>
  </r>
  <r>
    <x v="38"/>
    <x v="0"/>
    <x v="4"/>
    <n v="14"/>
    <n v="25"/>
    <s v=""/>
  </r>
  <r>
    <x v="39"/>
    <x v="2"/>
    <x v="4"/>
    <n v="64"/>
    <n v="123"/>
    <s v=""/>
  </r>
  <r>
    <x v="52"/>
    <x v="2"/>
    <x v="4"/>
    <n v="37"/>
    <n v="50"/>
    <s v=""/>
  </r>
  <r>
    <x v="36"/>
    <x v="7"/>
    <x v="4"/>
    <m/>
    <m/>
    <s v="insufficient number of valid concentration values to calculation of average value"/>
  </r>
  <r>
    <x v="40"/>
    <x v="6"/>
    <x v="4"/>
    <n v="18"/>
    <n v="28"/>
    <s v=""/>
  </r>
  <r>
    <x v="41"/>
    <x v="6"/>
    <x v="4"/>
    <n v="33"/>
    <n v="63"/>
    <s v=""/>
  </r>
  <r>
    <x v="43"/>
    <x v="0"/>
    <x v="4"/>
    <n v="24"/>
    <n v="49"/>
    <s v=""/>
  </r>
  <r>
    <x v="48"/>
    <x v="4"/>
    <x v="4"/>
    <n v="64"/>
    <n v="135"/>
    <s v=""/>
  </r>
  <r>
    <x v="45"/>
    <x v="2"/>
    <x v="4"/>
    <n v="65"/>
    <n v="98"/>
    <s v=""/>
  </r>
  <r>
    <x v="42"/>
    <x v="2"/>
    <x v="4"/>
    <n v="22"/>
    <n v="36"/>
    <s v=""/>
  </r>
  <r>
    <x v="49"/>
    <x v="4"/>
    <x v="4"/>
    <n v="33"/>
    <n v="54"/>
    <s v=""/>
  </r>
  <r>
    <x v="30"/>
    <x v="7"/>
    <x v="4"/>
    <n v="47"/>
    <n v="75"/>
    <s v=""/>
  </r>
  <r>
    <x v="51"/>
    <x v="3"/>
    <x v="4"/>
    <n v="46"/>
    <n v="75"/>
    <s v=""/>
  </r>
  <r>
    <x v="21"/>
    <x v="7"/>
    <x v="4"/>
    <n v="44"/>
    <n v="76"/>
    <s v=""/>
  </r>
  <r>
    <x v="11"/>
    <x v="0"/>
    <x v="4"/>
    <n v="13"/>
    <n v="30"/>
    <s v=""/>
  </r>
  <r>
    <x v="7"/>
    <x v="3"/>
    <x v="4"/>
    <n v="65"/>
    <n v="104"/>
    <s v=""/>
  </r>
  <r>
    <x v="16"/>
    <x v="3"/>
    <x v="4"/>
    <n v="38"/>
    <n v="53"/>
    <s v=""/>
  </r>
  <r>
    <x v="17"/>
    <x v="6"/>
    <x v="4"/>
    <n v="38"/>
    <n v="82"/>
    <s v=""/>
  </r>
  <r>
    <x v="54"/>
    <x v="0"/>
    <x v="4"/>
    <n v="19"/>
    <n v="35"/>
    <s v=""/>
  </r>
  <r>
    <x v="14"/>
    <x v="0"/>
    <x v="4"/>
    <n v="31"/>
    <n v="96"/>
    <s v=""/>
  </r>
  <r>
    <x v="34"/>
    <x v="5"/>
    <x v="4"/>
    <n v="34"/>
    <n v="45"/>
    <s v=""/>
  </r>
  <r>
    <x v="3"/>
    <x v="3"/>
    <x v="4"/>
    <n v="20"/>
    <n v="47"/>
    <s v=""/>
  </r>
  <r>
    <x v="41"/>
    <x v="6"/>
    <x v="5"/>
    <n v="16"/>
    <n v="33"/>
    <s v=""/>
  </r>
  <r>
    <x v="24"/>
    <x v="2"/>
    <x v="5"/>
    <n v="51"/>
    <n v="99"/>
    <s v=""/>
  </r>
  <r>
    <x v="22"/>
    <x v="7"/>
    <x v="5"/>
    <n v="26"/>
    <n v="68"/>
    <s v=""/>
  </r>
  <r>
    <x v="11"/>
    <x v="0"/>
    <x v="5"/>
    <n v="31"/>
    <n v="66"/>
    <s v=""/>
  </r>
  <r>
    <x v="20"/>
    <x v="3"/>
    <x v="5"/>
    <n v="34"/>
    <n v="49"/>
    <s v=""/>
  </r>
  <r>
    <x v="4"/>
    <x v="4"/>
    <x v="5"/>
    <m/>
    <m/>
    <s v="insufficient number of valid concentration values to calculation of average value"/>
  </r>
  <r>
    <x v="13"/>
    <x v="0"/>
    <x v="5"/>
    <n v="34"/>
    <n v="51"/>
    <s v=""/>
  </r>
  <r>
    <x v="3"/>
    <x v="3"/>
    <x v="5"/>
    <n v="13"/>
    <n v="20"/>
    <s v=""/>
  </r>
  <r>
    <x v="42"/>
    <x v="2"/>
    <x v="5"/>
    <n v="13"/>
    <n v="23"/>
    <s v=""/>
  </r>
  <r>
    <x v="52"/>
    <x v="2"/>
    <x v="5"/>
    <n v="29"/>
    <n v="57"/>
    <s v=""/>
  </r>
  <r>
    <x v="45"/>
    <x v="2"/>
    <x v="5"/>
    <n v="54"/>
    <n v="84"/>
    <s v=""/>
  </r>
  <r>
    <x v="54"/>
    <x v="0"/>
    <x v="5"/>
    <n v="45"/>
    <n v="81"/>
    <s v=""/>
  </r>
  <r>
    <x v="32"/>
    <x v="0"/>
    <x v="5"/>
    <n v="57"/>
    <n v="108"/>
    <s v=""/>
  </r>
  <r>
    <x v="23"/>
    <x v="3"/>
    <x v="5"/>
    <n v="33"/>
    <n v="46"/>
    <s v=""/>
  </r>
  <r>
    <x v="38"/>
    <x v="0"/>
    <x v="5"/>
    <n v="30"/>
    <n v="63"/>
    <s v=""/>
  </r>
  <r>
    <x v="34"/>
    <x v="5"/>
    <x v="5"/>
    <n v="27"/>
    <n v="45"/>
    <s v=""/>
  </r>
  <r>
    <x v="5"/>
    <x v="0"/>
    <x v="5"/>
    <n v="32"/>
    <n v="65"/>
    <s v=""/>
  </r>
  <r>
    <x v="25"/>
    <x v="7"/>
    <x v="5"/>
    <n v="17"/>
    <n v="26"/>
    <s v=""/>
  </r>
  <r>
    <x v="27"/>
    <x v="1"/>
    <x v="5"/>
    <n v="20"/>
    <n v="33"/>
    <s v=""/>
  </r>
  <r>
    <x v="15"/>
    <x v="4"/>
    <x v="5"/>
    <n v="20"/>
    <n v="25"/>
    <s v=""/>
  </r>
  <r>
    <x v="0"/>
    <x v="0"/>
    <x v="5"/>
    <n v="36"/>
    <n v="60"/>
    <s v=""/>
  </r>
  <r>
    <x v="39"/>
    <x v="2"/>
    <x v="5"/>
    <n v="31"/>
    <n v="55"/>
    <s v=""/>
  </r>
  <r>
    <x v="19"/>
    <x v="0"/>
    <x v="5"/>
    <n v="32"/>
    <n v="47"/>
    <s v=""/>
  </r>
  <r>
    <x v="50"/>
    <x v="2"/>
    <x v="5"/>
    <n v="30"/>
    <n v="45"/>
    <s v=""/>
  </r>
  <r>
    <x v="46"/>
    <x v="5"/>
    <x v="5"/>
    <n v="19"/>
    <n v="30"/>
    <s v=""/>
  </r>
  <r>
    <x v="16"/>
    <x v="3"/>
    <x v="5"/>
    <n v="25"/>
    <n v="30"/>
    <s v=""/>
  </r>
  <r>
    <x v="58"/>
    <x v="2"/>
    <x v="5"/>
    <n v="49"/>
    <n v="109"/>
    <s v=""/>
  </r>
  <r>
    <x v="37"/>
    <x v="6"/>
    <x v="5"/>
    <n v="28"/>
    <n v="45"/>
    <s v=""/>
  </r>
  <r>
    <x v="33"/>
    <x v="5"/>
    <x v="5"/>
    <n v="22"/>
    <n v="46"/>
    <s v=""/>
  </r>
  <r>
    <x v="8"/>
    <x v="4"/>
    <x v="5"/>
    <n v="22"/>
    <n v="39"/>
    <s v=""/>
  </r>
  <r>
    <x v="9"/>
    <x v="5"/>
    <x v="5"/>
    <n v="27"/>
    <n v="41"/>
    <s v=""/>
  </r>
  <r>
    <x v="53"/>
    <x v="0"/>
    <x v="5"/>
    <m/>
    <m/>
    <s v="insufficient number of valid concentration values to calculation of average value"/>
  </r>
  <r>
    <x v="14"/>
    <x v="0"/>
    <x v="5"/>
    <n v="32"/>
    <n v="62"/>
    <s v=""/>
  </r>
  <r>
    <x v="51"/>
    <x v="3"/>
    <x v="5"/>
    <n v="28"/>
    <n v="37"/>
    <s v=""/>
  </r>
  <r>
    <x v="47"/>
    <x v="6"/>
    <x v="5"/>
    <n v="27"/>
    <n v="41"/>
    <s v=""/>
  </r>
  <r>
    <x v="6"/>
    <x v="3"/>
    <x v="5"/>
    <n v="18"/>
    <n v="33"/>
    <s v=""/>
  </r>
  <r>
    <x v="26"/>
    <x v="6"/>
    <x v="5"/>
    <n v="10"/>
    <n v="16"/>
    <s v=""/>
  </r>
  <r>
    <x v="56"/>
    <x v="0"/>
    <x v="5"/>
    <n v="29"/>
    <n v="41"/>
    <s v=""/>
  </r>
  <r>
    <x v="35"/>
    <x v="4"/>
    <x v="5"/>
    <n v="48"/>
    <n v="75"/>
    <s v=""/>
  </r>
  <r>
    <x v="18"/>
    <x v="2"/>
    <x v="5"/>
    <n v="36"/>
    <n v="65"/>
    <s v=""/>
  </r>
  <r>
    <x v="57"/>
    <x v="5"/>
    <x v="5"/>
    <n v="21"/>
    <n v="31"/>
    <s v=""/>
  </r>
  <r>
    <x v="55"/>
    <x v="0"/>
    <x v="5"/>
    <n v="22"/>
    <n v="36"/>
    <s v=""/>
  </r>
  <r>
    <x v="44"/>
    <x v="3"/>
    <x v="5"/>
    <n v="30"/>
    <n v="36"/>
    <s v=""/>
  </r>
  <r>
    <x v="48"/>
    <x v="4"/>
    <x v="5"/>
    <n v="76"/>
    <n v="147"/>
    <s v=""/>
  </r>
  <r>
    <x v="43"/>
    <x v="0"/>
    <x v="5"/>
    <n v="31"/>
    <n v="64"/>
    <s v=""/>
  </r>
  <r>
    <x v="36"/>
    <x v="7"/>
    <x v="5"/>
    <m/>
    <m/>
    <s v="insufficient number of valid concentration values to calculation of average value"/>
  </r>
  <r>
    <x v="28"/>
    <x v="3"/>
    <x v="5"/>
    <n v="24"/>
    <n v="40"/>
    <s v=""/>
  </r>
  <r>
    <x v="12"/>
    <x v="5"/>
    <x v="5"/>
    <n v="23"/>
    <n v="29"/>
    <s v=""/>
  </r>
  <r>
    <x v="29"/>
    <x v="5"/>
    <x v="5"/>
    <n v="19"/>
    <n v="36"/>
    <s v=""/>
  </r>
  <r>
    <x v="40"/>
    <x v="6"/>
    <x v="5"/>
    <n v="34"/>
    <n v="103"/>
    <s v=""/>
  </r>
  <r>
    <x v="1"/>
    <x v="1"/>
    <x v="5"/>
    <n v="28"/>
    <n v="44"/>
    <s v=""/>
  </r>
  <r>
    <x v="31"/>
    <x v="7"/>
    <x v="5"/>
    <n v="49"/>
    <n v="114"/>
    <s v=""/>
  </r>
  <r>
    <x v="7"/>
    <x v="3"/>
    <x v="5"/>
    <n v="32"/>
    <n v="49"/>
    <s v=""/>
  </r>
  <r>
    <x v="21"/>
    <x v="7"/>
    <x v="5"/>
    <n v="31"/>
    <n v="66"/>
    <s v=""/>
  </r>
  <r>
    <x v="49"/>
    <x v="4"/>
    <x v="5"/>
    <n v="19"/>
    <n v="40"/>
    <s v=""/>
  </r>
  <r>
    <x v="17"/>
    <x v="6"/>
    <x v="5"/>
    <n v="21"/>
    <n v="59"/>
    <s v=""/>
  </r>
  <r>
    <x v="2"/>
    <x v="2"/>
    <x v="5"/>
    <n v="20"/>
    <n v="55"/>
    <s v=""/>
  </r>
  <r>
    <x v="30"/>
    <x v="7"/>
    <x v="5"/>
    <n v="19"/>
    <n v="32"/>
    <s v=""/>
  </r>
  <r>
    <x v="10"/>
    <x v="1"/>
    <x v="5"/>
    <n v="30"/>
    <n v="50"/>
    <s v=""/>
  </r>
  <r>
    <x v="17"/>
    <x v="6"/>
    <x v="6"/>
    <n v="75"/>
    <n v="139"/>
    <s v=""/>
  </r>
  <r>
    <x v="34"/>
    <x v="5"/>
    <x v="6"/>
    <n v="47"/>
    <n v="64"/>
    <s v=""/>
  </r>
  <r>
    <x v="33"/>
    <x v="5"/>
    <x v="6"/>
    <n v="33"/>
    <n v="53"/>
    <s v=""/>
  </r>
  <r>
    <x v="38"/>
    <x v="0"/>
    <x v="6"/>
    <n v="38"/>
    <n v="52"/>
    <s v=""/>
  </r>
  <r>
    <x v="16"/>
    <x v="3"/>
    <x v="6"/>
    <n v="24"/>
    <n v="32"/>
    <s v=""/>
  </r>
  <r>
    <x v="54"/>
    <x v="0"/>
    <x v="6"/>
    <n v="45"/>
    <n v="55"/>
    <s v=""/>
  </r>
  <r>
    <x v="18"/>
    <x v="2"/>
    <x v="6"/>
    <n v="21"/>
    <n v="28"/>
    <s v=""/>
  </r>
  <r>
    <x v="49"/>
    <x v="4"/>
    <x v="6"/>
    <n v="27"/>
    <n v="42"/>
    <s v=""/>
  </r>
  <r>
    <x v="43"/>
    <x v="0"/>
    <x v="6"/>
    <n v="41"/>
    <n v="75"/>
    <s v=""/>
  </r>
  <r>
    <x v="45"/>
    <x v="2"/>
    <x v="6"/>
    <n v="73"/>
    <n v="102"/>
    <s v=""/>
  </r>
  <r>
    <x v="48"/>
    <x v="4"/>
    <x v="6"/>
    <n v="53"/>
    <n v="107"/>
    <s v=""/>
  </r>
  <r>
    <x v="36"/>
    <x v="7"/>
    <x v="6"/>
    <m/>
    <m/>
    <s v="insufficient number of valid concentration values to calculation of average value"/>
  </r>
  <r>
    <x v="40"/>
    <x v="6"/>
    <x v="6"/>
    <n v="29"/>
    <n v="76"/>
    <s v=""/>
  </r>
  <r>
    <x v="42"/>
    <x v="2"/>
    <x v="6"/>
    <n v="28"/>
    <n v="44"/>
    <s v=""/>
  </r>
  <r>
    <x v="52"/>
    <x v="2"/>
    <x v="6"/>
    <n v="57"/>
    <n v="84"/>
    <s v=""/>
  </r>
  <r>
    <x v="46"/>
    <x v="5"/>
    <x v="6"/>
    <n v="24"/>
    <n v="32"/>
    <s v=""/>
  </r>
  <r>
    <x v="26"/>
    <x v="6"/>
    <x v="6"/>
    <n v="32"/>
    <n v="64"/>
    <s v=""/>
  </r>
  <r>
    <x v="6"/>
    <x v="3"/>
    <x v="6"/>
    <n v="24"/>
    <n v="44"/>
    <s v=""/>
  </r>
  <r>
    <x v="50"/>
    <x v="2"/>
    <x v="6"/>
    <n v="32"/>
    <n v="57"/>
    <s v=""/>
  </r>
  <r>
    <x v="8"/>
    <x v="4"/>
    <x v="6"/>
    <n v="27"/>
    <n v="42"/>
    <s v=""/>
  </r>
  <r>
    <x v="39"/>
    <x v="2"/>
    <x v="6"/>
    <n v="51"/>
    <n v="113"/>
    <s v=""/>
  </r>
  <r>
    <x v="12"/>
    <x v="5"/>
    <x v="6"/>
    <n v="21"/>
    <n v="29"/>
    <s v=""/>
  </r>
  <r>
    <x v="41"/>
    <x v="6"/>
    <x v="6"/>
    <n v="33"/>
    <n v="70"/>
    <s v=""/>
  </r>
  <r>
    <x v="53"/>
    <x v="0"/>
    <x v="6"/>
    <n v="26"/>
    <n v="38"/>
    <s v=""/>
  </r>
  <r>
    <x v="9"/>
    <x v="5"/>
    <x v="6"/>
    <n v="44"/>
    <n v="49"/>
    <s v=""/>
  </r>
  <r>
    <x v="19"/>
    <x v="0"/>
    <x v="6"/>
    <n v="31"/>
    <n v="43"/>
    <s v=""/>
  </r>
  <r>
    <x v="2"/>
    <x v="2"/>
    <x v="6"/>
    <n v="16"/>
    <n v="24"/>
    <s v=""/>
  </r>
  <r>
    <x v="23"/>
    <x v="3"/>
    <x v="6"/>
    <n v="45"/>
    <n v="55"/>
    <s v=""/>
  </r>
  <r>
    <x v="58"/>
    <x v="2"/>
    <x v="6"/>
    <n v="27"/>
    <n v="38"/>
    <s v=""/>
  </r>
  <r>
    <x v="47"/>
    <x v="6"/>
    <x v="6"/>
    <n v="72"/>
    <n v="149"/>
    <s v=""/>
  </r>
  <r>
    <x v="32"/>
    <x v="0"/>
    <x v="6"/>
    <n v="52"/>
    <n v="71"/>
    <s v=""/>
  </r>
  <r>
    <x v="37"/>
    <x v="6"/>
    <x v="6"/>
    <n v="69"/>
    <n v="140"/>
    <s v=""/>
  </r>
  <r>
    <x v="31"/>
    <x v="7"/>
    <x v="6"/>
    <n v="43"/>
    <n v="80"/>
    <s v=""/>
  </r>
  <r>
    <x v="1"/>
    <x v="1"/>
    <x v="6"/>
    <n v="29"/>
    <n v="50"/>
    <s v=""/>
  </r>
  <r>
    <x v="29"/>
    <x v="5"/>
    <x v="6"/>
    <n v="17"/>
    <n v="34"/>
    <s v=""/>
  </r>
  <r>
    <x v="22"/>
    <x v="7"/>
    <x v="6"/>
    <n v="51"/>
    <n v="91"/>
    <s v=""/>
  </r>
  <r>
    <x v="20"/>
    <x v="3"/>
    <x v="6"/>
    <m/>
    <m/>
    <s v="insufficient number of valid concentration values to calculation of average value"/>
  </r>
  <r>
    <x v="10"/>
    <x v="1"/>
    <x v="6"/>
    <n v="40"/>
    <n v="73"/>
    <s v=""/>
  </r>
  <r>
    <x v="15"/>
    <x v="4"/>
    <x v="6"/>
    <n v="22"/>
    <n v="31"/>
    <s v=""/>
  </r>
  <r>
    <x v="24"/>
    <x v="2"/>
    <x v="6"/>
    <n v="80"/>
    <n v="120"/>
    <s v=""/>
  </r>
  <r>
    <x v="28"/>
    <x v="3"/>
    <x v="6"/>
    <n v="18"/>
    <n v="42"/>
    <s v=""/>
  </r>
  <r>
    <x v="14"/>
    <x v="0"/>
    <x v="6"/>
    <n v="44"/>
    <n v="72"/>
    <s v=""/>
  </r>
  <r>
    <x v="51"/>
    <x v="3"/>
    <x v="6"/>
    <n v="32"/>
    <n v="44"/>
    <s v=""/>
  </r>
  <r>
    <x v="13"/>
    <x v="0"/>
    <x v="6"/>
    <n v="31"/>
    <n v="37"/>
    <s v=""/>
  </r>
  <r>
    <x v="44"/>
    <x v="3"/>
    <x v="6"/>
    <n v="31"/>
    <n v="46"/>
    <s v=""/>
  </r>
  <r>
    <x v="3"/>
    <x v="3"/>
    <x v="6"/>
    <n v="14"/>
    <n v="25"/>
    <s v=""/>
  </r>
  <r>
    <x v="7"/>
    <x v="3"/>
    <x v="6"/>
    <n v="24"/>
    <n v="37"/>
    <s v=""/>
  </r>
  <r>
    <x v="21"/>
    <x v="7"/>
    <x v="6"/>
    <n v="45"/>
    <n v="85"/>
    <s v=""/>
  </r>
  <r>
    <x v="11"/>
    <x v="0"/>
    <x v="6"/>
    <n v="28"/>
    <n v="36"/>
    <s v=""/>
  </r>
  <r>
    <x v="30"/>
    <x v="7"/>
    <x v="6"/>
    <m/>
    <m/>
    <s v="insufficient number of valid concentration values to calculation of average value"/>
  </r>
  <r>
    <x v="57"/>
    <x v="5"/>
    <x v="6"/>
    <n v="32"/>
    <n v="39"/>
    <s v=""/>
  </r>
  <r>
    <x v="55"/>
    <x v="0"/>
    <x v="6"/>
    <n v="23"/>
    <n v="34"/>
    <s v=""/>
  </r>
  <r>
    <x v="25"/>
    <x v="7"/>
    <x v="6"/>
    <n v="31"/>
    <n v="46"/>
    <s v=""/>
  </r>
  <r>
    <x v="5"/>
    <x v="0"/>
    <x v="6"/>
    <n v="38"/>
    <n v="53"/>
    <s v=""/>
  </r>
  <r>
    <x v="27"/>
    <x v="1"/>
    <x v="6"/>
    <n v="31"/>
    <n v="61"/>
    <s v=""/>
  </r>
  <r>
    <x v="56"/>
    <x v="0"/>
    <x v="6"/>
    <n v="27"/>
    <n v="38"/>
    <s v=""/>
  </r>
  <r>
    <x v="4"/>
    <x v="4"/>
    <x v="6"/>
    <m/>
    <m/>
    <s v="insufficient number of valid concentration values to calculation of average value"/>
  </r>
  <r>
    <x v="0"/>
    <x v="0"/>
    <x v="6"/>
    <n v="32"/>
    <n v="45"/>
    <s v=""/>
  </r>
  <r>
    <x v="35"/>
    <x v="4"/>
    <x v="6"/>
    <n v="35"/>
    <n v="49"/>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25DD77-266B-4B57-A792-B598FFEE72A7}" name="PivotTable5"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showHeaders="0" outline="1" outlineData="1" multipleFieldFilters="0">
  <location ref="M1:T23" firstHeaderRow="1" firstDataRow="2" firstDataCol="1"/>
  <pivotFields count="6">
    <pivotField axis="axisRow" showAll="0" measureFilter="1" defaultSubtotal="0">
      <items count="59">
        <item x="45"/>
        <item x="52"/>
        <item x="46"/>
        <item x="38"/>
        <item x="54"/>
        <item x="11"/>
        <item x="13"/>
        <item x="0"/>
        <item x="5"/>
        <item x="32"/>
        <item x="19"/>
        <item x="24"/>
        <item x="22"/>
        <item x="31"/>
        <item x="28"/>
        <item x="2"/>
        <item x="9"/>
        <item x="58"/>
        <item x="57"/>
        <item x="35"/>
        <item x="44"/>
        <item x="51"/>
        <item x="7"/>
        <item x="17"/>
        <item x="18"/>
        <item x="26"/>
        <item x="8"/>
        <item x="49"/>
        <item x="40"/>
        <item x="36"/>
        <item x="43"/>
        <item x="48"/>
        <item x="6"/>
        <item x="12"/>
        <item x="33"/>
        <item x="21"/>
        <item x="30"/>
        <item x="14"/>
        <item x="56"/>
        <item x="55"/>
        <item x="47"/>
        <item x="37"/>
        <item x="53"/>
        <item x="10"/>
        <item x="1"/>
        <item x="29"/>
        <item x="20"/>
        <item x="15"/>
        <item x="23"/>
        <item x="25"/>
        <item x="27"/>
        <item x="4"/>
        <item x="3"/>
        <item x="16"/>
        <item x="34"/>
        <item x="39"/>
        <item x="42"/>
        <item x="41"/>
        <item x="50"/>
      </items>
    </pivotField>
    <pivotField axis="axisRow" showAll="0" defaultSubtotal="0">
      <items count="16">
        <item m="1" x="14"/>
        <item m="1" x="10"/>
        <item m="1" x="15"/>
        <item m="1" x="9"/>
        <item m="1" x="12"/>
        <item m="1" x="11"/>
        <item m="1" x="13"/>
        <item m="1" x="8"/>
        <item x="2"/>
        <item x="5"/>
        <item x="0"/>
        <item x="7"/>
        <item x="3"/>
        <item x="4"/>
        <item x="6"/>
        <item x="1"/>
      </items>
    </pivotField>
    <pivotField axis="axisCol" numFmtId="165" showAll="0" sortType="descending" defaultSubtotal="0">
      <items count="8">
        <item x="6"/>
        <item x="5"/>
        <item x="4"/>
        <item x="3"/>
        <item x="2"/>
        <item x="1"/>
        <item x="0"/>
        <item m="1" x="7"/>
      </items>
    </pivotField>
    <pivotField dataField="1" showAll="0" defaultSubtotal="0"/>
    <pivotField showAll="0" defaultSubtotal="0"/>
    <pivotField showAll="0" defaultSubtotal="0"/>
  </pivotFields>
  <rowFields count="2">
    <field x="1"/>
    <field x="0"/>
  </rowFields>
  <rowItems count="21">
    <i>
      <x v="8"/>
    </i>
    <i r="1">
      <x/>
    </i>
    <i r="1">
      <x v="1"/>
    </i>
    <i r="1">
      <x v="11"/>
    </i>
    <i r="1">
      <x v="17"/>
    </i>
    <i r="1">
      <x v="55"/>
    </i>
    <i>
      <x v="10"/>
    </i>
    <i r="1">
      <x v="9"/>
    </i>
    <i>
      <x v="11"/>
    </i>
    <i r="1">
      <x v="12"/>
    </i>
    <i r="1">
      <x v="36"/>
    </i>
    <i>
      <x v="12"/>
    </i>
    <i r="1">
      <x v="22"/>
    </i>
    <i r="1">
      <x v="53"/>
    </i>
    <i>
      <x v="13"/>
    </i>
    <i r="1">
      <x v="31"/>
    </i>
    <i>
      <x v="14"/>
    </i>
    <i r="1">
      <x v="23"/>
    </i>
    <i r="1">
      <x v="40"/>
    </i>
    <i r="1">
      <x v="41"/>
    </i>
    <i r="1">
      <x v="57"/>
    </i>
  </rowItems>
  <colFields count="1">
    <field x="2"/>
  </colFields>
  <colItems count="7">
    <i>
      <x/>
    </i>
    <i>
      <x v="1"/>
    </i>
    <i>
      <x v="2"/>
    </i>
    <i>
      <x v="3"/>
    </i>
    <i>
      <x v="4"/>
    </i>
    <i>
      <x v="5"/>
    </i>
    <i>
      <x v="6"/>
    </i>
  </colItems>
  <dataFields count="1">
    <dataField name="Above Threshold" fld="3" subtotal="max" baseField="0" baseItem="23" numFmtId="1"/>
  </dataFields>
  <formats count="16">
    <format dxfId="27">
      <pivotArea collapsedLevelsAreSubtotals="1" fieldPosition="0">
        <references count="2">
          <reference field="0" count="1">
            <x v="55"/>
          </reference>
          <reference field="1" count="1" selected="0">
            <x v="0"/>
          </reference>
        </references>
      </pivotArea>
    </format>
    <format dxfId="26">
      <pivotArea collapsedLevelsAreSubtotals="1" fieldPosition="0">
        <references count="1">
          <reference field="1" count="1">
            <x v="2"/>
          </reference>
        </references>
      </pivotArea>
    </format>
    <format dxfId="25">
      <pivotArea collapsedLevelsAreSubtotals="1" fieldPosition="0">
        <references count="2">
          <reference field="0" count="2">
            <x v="11"/>
            <x v="17"/>
          </reference>
          <reference field="1" count="1" selected="0">
            <x v="2"/>
          </reference>
        </references>
      </pivotArea>
    </format>
    <format dxfId="24">
      <pivotArea collapsedLevelsAreSubtotals="1" fieldPosition="0">
        <references count="1">
          <reference field="1" count="1">
            <x v="3"/>
          </reference>
        </references>
      </pivotArea>
    </format>
    <format dxfId="23">
      <pivotArea collapsedLevelsAreSubtotals="1" fieldPosition="0">
        <references count="2">
          <reference field="0" count="1">
            <x v="31"/>
          </reference>
          <reference field="1" count="1" selected="0">
            <x v="3"/>
          </reference>
        </references>
      </pivotArea>
    </format>
    <format dxfId="22">
      <pivotArea collapsedLevelsAreSubtotals="1" fieldPosition="0">
        <references count="2">
          <reference field="0" count="1">
            <x v="55"/>
          </reference>
          <reference field="1" count="1" selected="0">
            <x v="0"/>
          </reference>
        </references>
      </pivotArea>
    </format>
    <format dxfId="21">
      <pivotArea collapsedLevelsAreSubtotals="1" fieldPosition="0">
        <references count="1">
          <reference field="1" count="1">
            <x v="2"/>
          </reference>
        </references>
      </pivotArea>
    </format>
    <format dxfId="20">
      <pivotArea collapsedLevelsAreSubtotals="1" fieldPosition="0">
        <references count="2">
          <reference field="0" count="2">
            <x v="11"/>
            <x v="17"/>
          </reference>
          <reference field="1" count="1" selected="0">
            <x v="2"/>
          </reference>
        </references>
      </pivotArea>
    </format>
    <format dxfId="19">
      <pivotArea collapsedLevelsAreSubtotals="1" fieldPosition="0">
        <references count="1">
          <reference field="1" count="1">
            <x v="3"/>
          </reference>
        </references>
      </pivotArea>
    </format>
    <format dxfId="18">
      <pivotArea collapsedLevelsAreSubtotals="1" fieldPosition="0">
        <references count="2">
          <reference field="0" count="1">
            <x v="31"/>
          </reference>
          <reference field="1" count="1" selected="0">
            <x v="3"/>
          </reference>
        </references>
      </pivotArea>
    </format>
    <format dxfId="17">
      <pivotArea collapsedLevelsAreSubtotals="1" fieldPosition="0">
        <references count="2">
          <reference field="0" count="3">
            <x v="11"/>
            <x v="17"/>
            <x v="55"/>
          </reference>
          <reference field="1" count="1" selected="0">
            <x v="8"/>
          </reference>
        </references>
      </pivotArea>
    </format>
    <format dxfId="16">
      <pivotArea collapsedLevelsAreSubtotals="1" fieldPosition="0">
        <references count="1">
          <reference field="1" count="1">
            <x v="13"/>
          </reference>
        </references>
      </pivotArea>
    </format>
    <format dxfId="15">
      <pivotArea collapsedLevelsAreSubtotals="1" fieldPosition="0">
        <references count="2">
          <reference field="0" count="1">
            <x v="31"/>
          </reference>
          <reference field="1" count="1" selected="0">
            <x v="13"/>
          </reference>
        </references>
      </pivotArea>
    </format>
    <format dxfId="14">
      <pivotArea outline="0" collapsedLevelsAreSubtotals="1" fieldPosition="0"/>
    </format>
    <format dxfId="13">
      <pivotArea dataOnly="0" labelOnly="1" fieldPosition="0">
        <references count="1">
          <reference field="2" count="0"/>
        </references>
      </pivotArea>
    </format>
    <format dxfId="12">
      <pivotArea dataOnly="0" labelOnly="1" fieldPosition="0">
        <references count="1">
          <reference field="2" count="0"/>
        </references>
      </pivotArea>
    </format>
  </formats>
  <pivotTableStyleInfo name="PivotStyleLight16" showRowHeaders="1" showColHeaders="1" showRowStripes="0" showColStripes="0" showLastColumn="1"/>
  <filters count="1">
    <filter fld="0" type="valueGreaterThanOrEqual" evalOrder="-1" id="3" iMeasureFld="0">
      <autoFilter ref="A1">
        <filterColumn colId="0">
          <customFilters>
            <customFilter operator="greaterThanOrEqual" val="50"/>
          </customFilters>
        </filterColumn>
      </autoFilter>
    </filter>
  </filters>
  <extLst>
    <ext xmlns:x14="http://schemas.microsoft.com/office/spreadsheetml/2009/9/main" uri="{962EF5D1-5CA2-4c93-8EF4-DBF5C05439D2}">
      <x14:pivotTableDefinition xmlns:xm="http://schemas.microsoft.com/office/excel/2006/main" hideValuesRow="1">
        <x14:conditionalFormats count="1">
          <x14:conditionalFormat scope="data" priority="7" id="{E25F571B-A3ED-429E-A538-3B688D729246}">
            <x14:pivotAreas count="1">
              <pivotArea outline="0" fieldPosition="0">
                <references count="1">
                  <reference field="4294967294" count="1" selected="0">
                    <x v="0"/>
                  </reference>
                </references>
              </pivotArea>
            </x14:pivotAreas>
          </x14:conditionalFormat>
        </x14:conditionalFormats>
      </x14:pivotTableDefinition>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32A5FA-364B-4C5C-858C-F7ED179747A5}" name="PivotTable2" cacheId="0" dataOnRows="1" applyNumberFormats="0" applyBorderFormats="0" applyFontFormats="0" applyPatternFormats="0" applyAlignmentFormats="0" applyWidthHeightFormats="1" dataCaption="Values" grandTotalCaption=" " updatedVersion="8" minRefreshableVersion="3" showDrill="0" useAutoFormatting="1" colGrandTotals="0" itemPrintTitles="1" createdVersion="8" indent="0" showHeaders="0" outline="1" outlineData="1" multipleFieldFilters="0" chartFormat="9">
  <location ref="A1:I24" firstHeaderRow="0" firstDataRow="1" firstDataCol="1"/>
  <pivotFields count="6">
    <pivotField showAll="0"/>
    <pivotField axis="axisCol" showAll="0">
      <items count="17">
        <item m="1" x="14"/>
        <item m="1" x="10"/>
        <item m="1" x="15"/>
        <item m="1" x="9"/>
        <item m="1" x="12"/>
        <item m="1" x="11"/>
        <item m="1" x="13"/>
        <item m="1" x="8"/>
        <item x="2"/>
        <item x="5"/>
        <item x="0"/>
        <item x="7"/>
        <item x="3"/>
        <item x="4"/>
        <item x="6"/>
        <item x="1"/>
        <item t="default"/>
      </items>
    </pivotField>
    <pivotField axis="axisRow" numFmtId="166" showAll="0" sortType="descending">
      <items count="9">
        <item x="6"/>
        <item x="5"/>
        <item x="4"/>
        <item x="3"/>
        <item x="2"/>
        <item x="1"/>
        <item x="0"/>
        <item m="1" x="7"/>
        <item t="default"/>
      </items>
    </pivotField>
    <pivotField dataField="1" showAll="0"/>
    <pivotField dataField="1" showAll="0"/>
    <pivotField showAll="0"/>
  </pivotFields>
  <rowFields count="2">
    <field x="2"/>
    <field x="-2"/>
  </rowFields>
  <rowItems count="23">
    <i>
      <x/>
    </i>
    <i r="1">
      <x/>
    </i>
    <i r="1" i="1">
      <x v="1"/>
    </i>
    <i>
      <x v="1"/>
    </i>
    <i r="1">
      <x/>
    </i>
    <i r="1" i="1">
      <x v="1"/>
    </i>
    <i>
      <x v="2"/>
    </i>
    <i r="1">
      <x/>
    </i>
    <i r="1" i="1">
      <x v="1"/>
    </i>
    <i>
      <x v="3"/>
    </i>
    <i r="1">
      <x/>
    </i>
    <i r="1" i="1">
      <x v="1"/>
    </i>
    <i>
      <x v="4"/>
    </i>
    <i r="1">
      <x/>
    </i>
    <i r="1" i="1">
      <x v="1"/>
    </i>
    <i>
      <x v="5"/>
    </i>
    <i r="1">
      <x/>
    </i>
    <i r="1" i="1">
      <x v="1"/>
    </i>
    <i>
      <x v="6"/>
    </i>
    <i r="1">
      <x/>
    </i>
    <i r="1" i="1">
      <x v="1"/>
    </i>
    <i t="grand">
      <x/>
    </i>
    <i t="grand" i="1">
      <x/>
    </i>
  </rowItems>
  <colFields count="1">
    <field x="1"/>
  </colFields>
  <colItems count="8">
    <i>
      <x v="8"/>
    </i>
    <i>
      <x v="9"/>
    </i>
    <i>
      <x v="10"/>
    </i>
    <i>
      <x v="11"/>
    </i>
    <i>
      <x v="12"/>
    </i>
    <i>
      <x v="13"/>
    </i>
    <i>
      <x v="14"/>
    </i>
    <i>
      <x v="15"/>
    </i>
  </colItems>
  <dataFields count="2">
    <dataField name="Avg." fld="3" subtotal="average" baseField="2" baseItem="0" numFmtId="1"/>
    <dataField name="Peak" fld="4" subtotal="max" baseField="2" baseItem="0" numFmtId="1"/>
  </dataFields>
  <chartFormats count="35">
    <chartFormat chart="5" format="49" series="1">
      <pivotArea type="data" outline="0" fieldPosition="0">
        <references count="2">
          <reference field="4294967294" count="1" selected="0">
            <x v="0"/>
          </reference>
          <reference field="1" count="1" selected="0">
            <x v="0"/>
          </reference>
        </references>
      </pivotArea>
    </chartFormat>
    <chartFormat chart="5" format="50" series="1">
      <pivotArea type="data" outline="0" fieldPosition="0">
        <references count="2">
          <reference field="4294967294" count="1" selected="0">
            <x v="0"/>
          </reference>
          <reference field="1" count="1" selected="0">
            <x v="1"/>
          </reference>
        </references>
      </pivotArea>
    </chartFormat>
    <chartFormat chart="5" format="51" series="1">
      <pivotArea type="data" outline="0" fieldPosition="0">
        <references count="2">
          <reference field="4294967294" count="1" selected="0">
            <x v="0"/>
          </reference>
          <reference field="1" count="1" selected="0">
            <x v="2"/>
          </reference>
        </references>
      </pivotArea>
    </chartFormat>
    <chartFormat chart="5" format="52" series="1">
      <pivotArea type="data" outline="0" fieldPosition="0">
        <references count="2">
          <reference field="4294967294" count="1" selected="0">
            <x v="0"/>
          </reference>
          <reference field="1" count="1" selected="0">
            <x v="3"/>
          </reference>
        </references>
      </pivotArea>
    </chartFormat>
    <chartFormat chart="5" format="53" series="1">
      <pivotArea type="data" outline="0" fieldPosition="0">
        <references count="2">
          <reference field="4294967294" count="1" selected="0">
            <x v="0"/>
          </reference>
          <reference field="1" count="1" selected="0">
            <x v="4"/>
          </reference>
        </references>
      </pivotArea>
    </chartFormat>
    <chartFormat chart="5" format="54" series="1">
      <pivotArea type="data" outline="0" fieldPosition="0">
        <references count="2">
          <reference field="4294967294" count="1" selected="0">
            <x v="0"/>
          </reference>
          <reference field="1" count="1" selected="0">
            <x v="5"/>
          </reference>
        </references>
      </pivotArea>
    </chartFormat>
    <chartFormat chart="5" format="55" series="1">
      <pivotArea type="data" outline="0" fieldPosition="0">
        <references count="2">
          <reference field="4294967294" count="1" selected="0">
            <x v="0"/>
          </reference>
          <reference field="1" count="1" selected="0">
            <x v="6"/>
          </reference>
        </references>
      </pivotArea>
    </chartFormat>
    <chartFormat chart="5" format="56" series="1">
      <pivotArea type="data" outline="0" fieldPosition="0">
        <references count="1">
          <reference field="4294967294" count="1" selected="0">
            <x v="0"/>
          </reference>
        </references>
      </pivotArea>
    </chartFormat>
    <chartFormat chart="5" format="110" series="1">
      <pivotArea type="data" outline="0" fieldPosition="0">
        <references count="2">
          <reference field="4294967294" count="1" selected="0">
            <x v="0"/>
          </reference>
          <reference field="1" count="1" selected="0">
            <x v="7"/>
          </reference>
        </references>
      </pivotArea>
    </chartFormat>
    <chartFormat chart="5" format="111" series="1">
      <pivotArea type="data" outline="0" fieldPosition="0">
        <references count="2">
          <reference field="4294967294" count="1" selected="0">
            <x v="0"/>
          </reference>
          <reference field="1" count="1" selected="0">
            <x v="15"/>
          </reference>
        </references>
      </pivotArea>
    </chartFormat>
    <chartFormat chart="5" format="112" series="1">
      <pivotArea type="data" outline="0" fieldPosition="0">
        <references count="2">
          <reference field="4294967294" count="1" selected="0">
            <x v="0"/>
          </reference>
          <reference field="1" count="1" selected="0">
            <x v="9"/>
          </reference>
        </references>
      </pivotArea>
    </chartFormat>
    <chartFormat chart="5" format="113" series="1">
      <pivotArea type="data" outline="0" fieldPosition="0">
        <references count="2">
          <reference field="4294967294" count="1" selected="0">
            <x v="0"/>
          </reference>
          <reference field="1" count="1" selected="0">
            <x v="10"/>
          </reference>
        </references>
      </pivotArea>
    </chartFormat>
    <chartFormat chart="5" format="114" series="1">
      <pivotArea type="data" outline="0" fieldPosition="0">
        <references count="2">
          <reference field="4294967294" count="1" selected="0">
            <x v="0"/>
          </reference>
          <reference field="1" count="1" selected="0">
            <x v="11"/>
          </reference>
        </references>
      </pivotArea>
    </chartFormat>
    <chartFormat chart="5" format="115" series="1">
      <pivotArea type="data" outline="0" fieldPosition="0">
        <references count="2">
          <reference field="4294967294" count="1" selected="0">
            <x v="0"/>
          </reference>
          <reference field="1" count="1" selected="0">
            <x v="12"/>
          </reference>
        </references>
      </pivotArea>
    </chartFormat>
    <chartFormat chart="5" format="116" series="1">
      <pivotArea type="data" outline="0" fieldPosition="0">
        <references count="2">
          <reference field="4294967294" count="1" selected="0">
            <x v="0"/>
          </reference>
          <reference field="1" count="1" selected="0">
            <x v="13"/>
          </reference>
        </references>
      </pivotArea>
    </chartFormat>
    <chartFormat chart="5" format="117" series="1">
      <pivotArea type="data" outline="0" fieldPosition="0">
        <references count="2">
          <reference field="4294967294" count="1" selected="0">
            <x v="0"/>
          </reference>
          <reference field="1" count="1" selected="0">
            <x v="14"/>
          </reference>
        </references>
      </pivotArea>
    </chartFormat>
    <chartFormat chart="5" format="118" series="1">
      <pivotArea type="data" outline="0" fieldPosition="0">
        <references count="2">
          <reference field="4294967294" count="1" selected="0">
            <x v="0"/>
          </reference>
          <reference field="1" count="1" selected="0">
            <x v="8"/>
          </reference>
        </references>
      </pivotArea>
    </chartFormat>
    <chartFormat chart="6" format="0" series="1">
      <pivotArea type="data" outline="0" fieldPosition="0">
        <references count="2">
          <reference field="4294967294" count="1" selected="0">
            <x v="0"/>
          </reference>
          <reference field="1" count="1" selected="0">
            <x v="8"/>
          </reference>
        </references>
      </pivotArea>
    </chartFormat>
    <chartFormat chart="6" format="1" series="1">
      <pivotArea type="data" outline="0" fieldPosition="0">
        <references count="2">
          <reference field="4294967294" count="1" selected="0">
            <x v="0"/>
          </reference>
          <reference field="1" count="1" selected="0">
            <x v="9"/>
          </reference>
        </references>
      </pivotArea>
    </chartFormat>
    <chartFormat chart="6" format="2" series="1">
      <pivotArea type="data" outline="0" fieldPosition="0">
        <references count="2">
          <reference field="4294967294" count="1" selected="0">
            <x v="0"/>
          </reference>
          <reference field="1" count="1" selected="0">
            <x v="10"/>
          </reference>
        </references>
      </pivotArea>
    </chartFormat>
    <chartFormat chart="6" format="3" series="1">
      <pivotArea type="data" outline="0" fieldPosition="0">
        <references count="2">
          <reference field="4294967294" count="1" selected="0">
            <x v="0"/>
          </reference>
          <reference field="1" count="1" selected="0">
            <x v="11"/>
          </reference>
        </references>
      </pivotArea>
    </chartFormat>
    <chartFormat chart="6" format="4" series="1">
      <pivotArea type="data" outline="0" fieldPosition="0">
        <references count="2">
          <reference field="4294967294" count="1" selected="0">
            <x v="0"/>
          </reference>
          <reference field="1" count="1" selected="0">
            <x v="12"/>
          </reference>
        </references>
      </pivotArea>
    </chartFormat>
    <chartFormat chart="6" format="5" series="1">
      <pivotArea type="data" outline="0" fieldPosition="0">
        <references count="2">
          <reference field="4294967294" count="1" selected="0">
            <x v="0"/>
          </reference>
          <reference field="1" count="1" selected="0">
            <x v="13"/>
          </reference>
        </references>
      </pivotArea>
    </chartFormat>
    <chartFormat chart="6" format="6" series="1">
      <pivotArea type="data" outline="0" fieldPosition="0">
        <references count="2">
          <reference field="4294967294" count="1" selected="0">
            <x v="0"/>
          </reference>
          <reference field="1" count="1" selected="0">
            <x v="14"/>
          </reference>
        </references>
      </pivotArea>
    </chartFormat>
    <chartFormat chart="6" format="7" series="1">
      <pivotArea type="data" outline="0" fieldPosition="0">
        <references count="2">
          <reference field="4294967294" count="1" selected="0">
            <x v="0"/>
          </reference>
          <reference field="1" count="1" selected="0">
            <x v="15"/>
          </reference>
        </references>
      </pivotArea>
    </chartFormat>
    <chartFormat chart="8" format="16" series="1">
      <pivotArea type="data" outline="0" fieldPosition="0">
        <references count="2">
          <reference field="4294967294" count="1" selected="0">
            <x v="0"/>
          </reference>
          <reference field="1" count="1" selected="0">
            <x v="8"/>
          </reference>
        </references>
      </pivotArea>
    </chartFormat>
    <chartFormat chart="8" format="17" series="1">
      <pivotArea type="data" outline="0" fieldPosition="0">
        <references count="2">
          <reference field="4294967294" count="1" selected="0">
            <x v="0"/>
          </reference>
          <reference field="1" count="1" selected="0">
            <x v="9"/>
          </reference>
        </references>
      </pivotArea>
    </chartFormat>
    <chartFormat chart="8" format="18" series="1">
      <pivotArea type="data" outline="0" fieldPosition="0">
        <references count="2">
          <reference field="4294967294" count="1" selected="0">
            <x v="0"/>
          </reference>
          <reference field="1" count="1" selected="0">
            <x v="10"/>
          </reference>
        </references>
      </pivotArea>
    </chartFormat>
    <chartFormat chart="8" format="19" series="1">
      <pivotArea type="data" outline="0" fieldPosition="0">
        <references count="2">
          <reference field="4294967294" count="1" selected="0">
            <x v="0"/>
          </reference>
          <reference field="1" count="1" selected="0">
            <x v="11"/>
          </reference>
        </references>
      </pivotArea>
    </chartFormat>
    <chartFormat chart="8" format="20" series="1">
      <pivotArea type="data" outline="0" fieldPosition="0">
        <references count="2">
          <reference field="4294967294" count="1" selected="0">
            <x v="0"/>
          </reference>
          <reference field="1" count="1" selected="0">
            <x v="12"/>
          </reference>
        </references>
      </pivotArea>
    </chartFormat>
    <chartFormat chart="8" format="21" series="1">
      <pivotArea type="data" outline="0" fieldPosition="0">
        <references count="2">
          <reference field="4294967294" count="1" selected="0">
            <x v="0"/>
          </reference>
          <reference field="1" count="1" selected="0">
            <x v="13"/>
          </reference>
        </references>
      </pivotArea>
    </chartFormat>
    <chartFormat chart="8" format="22" series="1">
      <pivotArea type="data" outline="0" fieldPosition="0">
        <references count="2">
          <reference field="4294967294" count="1" selected="0">
            <x v="0"/>
          </reference>
          <reference field="1" count="1" selected="0">
            <x v="14"/>
          </reference>
        </references>
      </pivotArea>
    </chartFormat>
    <chartFormat chart="8" format="23" series="1">
      <pivotArea type="data" outline="0" fieldPosition="0">
        <references count="2">
          <reference field="4294967294" count="1" selected="0">
            <x v="0"/>
          </reference>
          <reference field="1" count="1" selected="0">
            <x v="15"/>
          </reference>
        </references>
      </pivotArea>
    </chartFormat>
    <chartFormat chart="8" format="24" series="1">
      <pivotArea type="data" outline="0" fieldPosition="0">
        <references count="1">
          <reference field="4294967294" count="1" selected="0">
            <x v="0"/>
          </reference>
        </references>
      </pivotArea>
    </chartFormat>
    <chartFormat chart="6"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growShrinkType="overwriteClear" connectionId="1" xr16:uid="{E9E37DD5-A3CA-4D43-9410-293AC65031EE}" autoFormatId="16" applyNumberFormats="0" applyBorderFormats="0" applyFontFormats="0" applyPatternFormats="0" applyAlignmentFormats="0" applyWidthHeightFormats="0">
  <queryTableRefresh nextId="11">
    <queryTableFields count="6">
      <queryTableField id="1" name="Station" tableColumnId="1"/>
      <queryTableField id="6" dataBound="0" tableColumnId="6"/>
      <queryTableField id="2" name="Date" tableColumnId="2"/>
      <queryTableField id="7" name="Average" tableColumnId="3"/>
      <queryTableField id="8" name="Max" tableColumnId="4"/>
      <queryTableField id="5" name="Note"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E0AE408-831A-42D4-A507-767153BA8A29}" sourceName="Region">
  <pivotTables>
    <pivotTable tabId="7" name="PivotTable2"/>
    <pivotTable tabId="6" name="PivotTable5"/>
  </pivotTables>
  <data>
    <tabular pivotCacheId="1326945300">
      <items count="16">
        <i x="2" s="1"/>
        <i x="0" s="1"/>
        <i x="3" s="1"/>
        <i x="4" s="1"/>
        <i x="5" s="1"/>
        <i x="7" s="1"/>
        <i x="1" s="1"/>
        <i x="6" s="1"/>
        <i x="14" s="1" nd="1"/>
        <i x="10" s="1" nd="1"/>
        <i x="15" s="1" nd="1"/>
        <i x="9" s="1" nd="1"/>
        <i x="12" s="1" nd="1"/>
        <i x="11" s="1" nd="1"/>
        <i x="13" s="1" nd="1"/>
        <i x="8"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1E4595D1-8FF9-43ED-9A87-5004961400F1}" sourceName="Date">
  <pivotTables>
    <pivotTable tabId="7" name="PivotTable2"/>
    <pivotTable tabId="6" name="PivotTable5"/>
  </pivotTables>
  <data>
    <tabular pivotCacheId="1326945300" sortOrder="descending" customListSort="0">
      <items count="8">
        <i x="6" s="1"/>
        <i x="5" s="1"/>
        <i x="4" s="1"/>
        <i x="3" s="1"/>
        <i x="2" s="1"/>
        <i x="1" s="1"/>
        <i x="0" s="1"/>
        <i x="7"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5B48CB79-DD2C-46F2-A090-4A4E55CE9AF0}" cache="Slicer_Region" caption="Region" columnCount="2" rowHeight="241300"/>
  <slicer name="Date" xr10:uid="{B448C5DA-1D8C-48FB-9ECE-03D36D783357}" cache="Slicer_Date" caption="Date" columnCount="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E409103-EAFC-4278-8F0E-D7DFD8AA1638}" name="Daily_average_concentrations_PM10___from_12_12_2023_to_18_12_2023" displayName="Daily_average_concentrations_PM10___from_12_12_2023_to_18_12_2023" ref="A1:F414" tableType="queryTable" totalsRowShown="0">
  <autoFilter ref="A1:F414" xr:uid="{2E409103-EAFC-4278-8F0E-D7DFD8AA1638}"/>
  <tableColumns count="6">
    <tableColumn id="1" xr3:uid="{4506B4F1-88B9-46BA-855D-026B825AC79D}" uniqueName="1" name="Station" queryTableFieldId="1" dataDxfId="11"/>
    <tableColumn id="6" xr3:uid="{AD71AC52-2582-4A04-A027-C4D8C786B351}" uniqueName="6" name="Region" queryTableFieldId="6" dataDxfId="10">
      <calculatedColumnFormula>_xlfn.XLOOKUP(Daily_average_concentrations_PM10___from_12_12_2023_to_18_12_2023[[#This Row],[Station]],Table4[Station],Table4[Region])</calculatedColumnFormula>
    </tableColumn>
    <tableColumn id="2" xr3:uid="{B306FE18-4BA5-4CED-947E-8CDBD3088BE1}" uniqueName="2" name="Date" queryTableFieldId="2" dataDxfId="9"/>
    <tableColumn id="3" xr3:uid="{CB489FA7-D3B9-46D2-A200-5AD59FFEA39C}" uniqueName="3" name="Average" queryTableFieldId="7"/>
    <tableColumn id="4" xr3:uid="{C4E5CF15-C90D-46F8-B124-90B53E02F731}" uniqueName="4" name="Max" queryTableFieldId="8"/>
    <tableColumn id="5" xr3:uid="{0D0AC055-8D15-4B8A-812D-DAFFC8128FC4}" uniqueName="5" name="Note"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C4C2F86-EDFE-4353-8EA0-D5A9C8368433}" name="Table4" displayName="Table4" ref="A1:B60" totalsRowShown="0">
  <autoFilter ref="A1:B60" xr:uid="{0C4C2F86-EDFE-4353-8EA0-D5A9C8368433}"/>
  <sortState xmlns:xlrd2="http://schemas.microsoft.com/office/spreadsheetml/2017/richdata2" ref="A2:B60">
    <sortCondition ref="B1:B60"/>
  </sortState>
  <tableColumns count="2">
    <tableColumn id="1" xr3:uid="{AD85EF4D-E3EC-4F3A-80CA-0B6A83272F96}" name="Station"/>
    <tableColumn id="2" xr3:uid="{3F510732-E8A7-40DE-997E-000B76BA2CAE}"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shmu.sk/en/" TargetMode="Externa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4360E-C3BA-4800-8D7A-998D328531A7}">
  <dimension ref="E1:T23"/>
  <sheetViews>
    <sheetView showGridLines="0" showRowColHeaders="0" tabSelected="1" workbookViewId="0">
      <selection activeCell="Z1" sqref="Z1"/>
    </sheetView>
  </sheetViews>
  <sheetFormatPr defaultRowHeight="14.5" x14ac:dyDescent="0.35"/>
  <cols>
    <col min="5" max="12" width="8.7265625" customWidth="1"/>
    <col min="13" max="13" width="33.81640625" bestFit="1" customWidth="1"/>
    <col min="14" max="20" width="5.90625" bestFit="1" customWidth="1"/>
    <col min="21" max="29" width="8.7265625" customWidth="1"/>
    <col min="30" max="30" width="6.54296875" bestFit="1" customWidth="1"/>
  </cols>
  <sheetData>
    <row r="1" spans="5:20" x14ac:dyDescent="0.35">
      <c r="E1" s="18" t="s">
        <v>87</v>
      </c>
      <c r="F1" s="18"/>
      <c r="G1" s="18"/>
      <c r="H1" s="18"/>
      <c r="I1" s="18"/>
      <c r="J1" s="18"/>
      <c r="K1" s="18"/>
      <c r="L1" s="18"/>
      <c r="M1" s="2" t="s">
        <v>0</v>
      </c>
    </row>
    <row r="2" spans="5:20" x14ac:dyDescent="0.35">
      <c r="E2" s="18"/>
      <c r="F2" s="18"/>
      <c r="G2" s="18"/>
      <c r="H2" s="18"/>
      <c r="I2" s="18"/>
      <c r="J2" s="18"/>
      <c r="K2" s="18"/>
      <c r="L2" s="18"/>
      <c r="N2" s="9">
        <v>45279</v>
      </c>
      <c r="O2" s="9">
        <v>45278</v>
      </c>
      <c r="P2" s="9">
        <v>45277</v>
      </c>
      <c r="Q2" s="9">
        <v>45276</v>
      </c>
      <c r="R2" s="9">
        <v>45275</v>
      </c>
      <c r="S2" s="9">
        <v>45274</v>
      </c>
      <c r="T2" s="9">
        <v>45273</v>
      </c>
    </row>
    <row r="3" spans="5:20" x14ac:dyDescent="0.35">
      <c r="E3" s="18"/>
      <c r="F3" s="18"/>
      <c r="G3" s="18"/>
      <c r="H3" s="18"/>
      <c r="I3" s="18"/>
      <c r="J3" s="18"/>
      <c r="K3" s="18"/>
      <c r="L3" s="18"/>
      <c r="M3" s="3" t="s">
        <v>1</v>
      </c>
      <c r="N3" s="8"/>
      <c r="O3" s="8"/>
      <c r="P3" s="8"/>
      <c r="Q3" s="8"/>
      <c r="R3" s="8"/>
      <c r="S3" s="8"/>
      <c r="T3" s="8"/>
    </row>
    <row r="4" spans="5:20" x14ac:dyDescent="0.35">
      <c r="E4" s="15" t="s">
        <v>80</v>
      </c>
      <c r="F4" s="15"/>
      <c r="G4" s="15"/>
      <c r="H4" s="15"/>
      <c r="I4" s="16">
        <f>Helper!D2</f>
        <v>45279</v>
      </c>
      <c r="J4" s="16"/>
      <c r="K4" s="16"/>
      <c r="L4" s="17"/>
      <c r="M4" s="5" t="s">
        <v>2</v>
      </c>
      <c r="N4" s="8">
        <v>73</v>
      </c>
      <c r="O4" s="8">
        <v>54</v>
      </c>
      <c r="P4" s="8">
        <v>65</v>
      </c>
      <c r="Q4" s="8">
        <v>54</v>
      </c>
      <c r="R4" s="8">
        <v>36</v>
      </c>
      <c r="S4" s="8">
        <v>46</v>
      </c>
      <c r="T4" s="8">
        <v>42</v>
      </c>
    </row>
    <row r="5" spans="5:20" x14ac:dyDescent="0.35">
      <c r="M5" s="5" t="s">
        <v>70</v>
      </c>
      <c r="N5" s="8">
        <v>57</v>
      </c>
      <c r="O5" s="8">
        <v>29</v>
      </c>
      <c r="P5" s="8">
        <v>37</v>
      </c>
      <c r="Q5" s="8">
        <v>23</v>
      </c>
      <c r="R5" s="8">
        <v>9</v>
      </c>
      <c r="S5" s="8"/>
      <c r="T5" s="8"/>
    </row>
    <row r="6" spans="5:20" x14ac:dyDescent="0.35">
      <c r="E6" s="13" t="str">
        <f>TEXT(Helper!D2, "dd mmmm")&amp;" Average:"</f>
        <v>19 December Average:</v>
      </c>
      <c r="F6" s="13"/>
      <c r="G6" s="13"/>
      <c r="H6" s="13"/>
      <c r="I6" s="13" t="str">
        <f>TEXT(Helper!D2, "dd mmmm")&amp;" Max:"</f>
        <v>19 December Max:</v>
      </c>
      <c r="J6" s="13"/>
      <c r="K6" s="13"/>
      <c r="L6" s="14"/>
      <c r="M6" s="5" t="s">
        <v>3</v>
      </c>
      <c r="N6" s="8">
        <v>80</v>
      </c>
      <c r="O6" s="8">
        <v>51</v>
      </c>
      <c r="P6" s="8">
        <v>87</v>
      </c>
      <c r="Q6" s="8">
        <v>58</v>
      </c>
      <c r="R6" s="8"/>
      <c r="S6" s="8"/>
      <c r="T6" s="8"/>
    </row>
    <row r="7" spans="5:20" x14ac:dyDescent="0.35">
      <c r="E7" s="11" t="str">
        <f>Helper!E3</f>
        <v>37 µg.m-3</v>
      </c>
      <c r="F7" s="11"/>
      <c r="G7" s="11"/>
      <c r="H7" s="11"/>
      <c r="I7" s="11" t="str">
        <f>Helper!F3</f>
        <v>149 µg.m-3</v>
      </c>
      <c r="J7" s="11"/>
      <c r="K7" s="11"/>
      <c r="L7" s="12"/>
      <c r="M7" s="5" t="s">
        <v>4</v>
      </c>
      <c r="N7" s="8">
        <v>27</v>
      </c>
      <c r="O7" s="8">
        <v>49</v>
      </c>
      <c r="P7" s="8">
        <v>86</v>
      </c>
      <c r="Q7" s="8">
        <v>78</v>
      </c>
      <c r="R7" s="8">
        <v>53</v>
      </c>
      <c r="S7" s="8">
        <v>71</v>
      </c>
      <c r="T7" s="8">
        <v>64</v>
      </c>
    </row>
    <row r="8" spans="5:20" x14ac:dyDescent="0.35">
      <c r="I8" s="11" t="str">
        <f>Helper!G3</f>
        <v>in Žilina (Ružomberok)</v>
      </c>
      <c r="J8" s="11"/>
      <c r="K8" s="11"/>
      <c r="L8" s="12"/>
      <c r="M8" s="5" t="s">
        <v>5</v>
      </c>
      <c r="N8" s="8">
        <v>51</v>
      </c>
      <c r="O8" s="8">
        <v>31</v>
      </c>
      <c r="P8" s="8">
        <v>64</v>
      </c>
      <c r="Q8" s="8">
        <v>59</v>
      </c>
      <c r="R8" s="8">
        <v>41</v>
      </c>
      <c r="S8" s="8">
        <v>63</v>
      </c>
      <c r="T8" s="8">
        <v>45</v>
      </c>
    </row>
    <row r="9" spans="5:20" x14ac:dyDescent="0.35">
      <c r="E9" s="13" t="s">
        <v>81</v>
      </c>
      <c r="F9" s="13"/>
      <c r="G9" s="13"/>
      <c r="H9" s="13"/>
      <c r="I9" s="13" t="s">
        <v>82</v>
      </c>
      <c r="J9" s="13"/>
      <c r="K9" s="13"/>
      <c r="L9" s="14"/>
      <c r="M9" s="3" t="s">
        <v>9</v>
      </c>
      <c r="N9" s="8"/>
      <c r="O9" s="8"/>
      <c r="P9" s="8"/>
      <c r="Q9" s="8"/>
      <c r="R9" s="8"/>
      <c r="S9" s="8"/>
      <c r="T9" s="8"/>
    </row>
    <row r="10" spans="5:20" x14ac:dyDescent="0.35">
      <c r="E10" s="11" t="str">
        <f>Helper!E7</f>
        <v>28 µg.m-3</v>
      </c>
      <c r="F10" s="11"/>
      <c r="G10" s="11"/>
      <c r="H10" s="11"/>
      <c r="I10" s="11" t="str">
        <f>Helper!F7</f>
        <v>188 µg.m-3</v>
      </c>
      <c r="J10" s="11"/>
      <c r="K10" s="11"/>
      <c r="L10" s="12"/>
      <c r="M10" s="5" t="s">
        <v>53</v>
      </c>
      <c r="N10" s="8">
        <v>52</v>
      </c>
      <c r="O10" s="8">
        <v>57</v>
      </c>
      <c r="P10" s="8">
        <v>26</v>
      </c>
      <c r="Q10" s="8">
        <v>25</v>
      </c>
      <c r="R10" s="8">
        <v>33</v>
      </c>
      <c r="S10" s="8">
        <v>17</v>
      </c>
      <c r="T10" s="8">
        <v>24</v>
      </c>
    </row>
    <row r="11" spans="5:20" x14ac:dyDescent="0.35">
      <c r="I11" s="11" t="str">
        <f>Helper!G7</f>
        <v>in Banská Bystrica (Jelšava)</v>
      </c>
      <c r="J11" s="11"/>
      <c r="K11" s="11"/>
      <c r="L11" s="12"/>
      <c r="M11" s="3" t="s">
        <v>10</v>
      </c>
      <c r="N11" s="8"/>
      <c r="O11" s="8"/>
      <c r="P11" s="8"/>
      <c r="Q11" s="8"/>
      <c r="R11" s="8"/>
      <c r="S11" s="8"/>
      <c r="T11" s="8"/>
    </row>
    <row r="12" spans="5:20" x14ac:dyDescent="0.35">
      <c r="E12" s="19" t="s">
        <v>88</v>
      </c>
      <c r="F12" s="19"/>
      <c r="G12" s="19"/>
      <c r="H12" s="19"/>
      <c r="I12" s="19"/>
      <c r="J12" s="19"/>
      <c r="K12" s="19"/>
      <c r="L12" s="20"/>
      <c r="M12" s="5" t="s">
        <v>44</v>
      </c>
      <c r="N12" s="8">
        <v>51</v>
      </c>
      <c r="O12" s="8">
        <v>26</v>
      </c>
      <c r="P12" s="8">
        <v>28</v>
      </c>
      <c r="Q12" s="8">
        <v>35</v>
      </c>
      <c r="R12" s="8">
        <v>17</v>
      </c>
      <c r="S12" s="8">
        <v>31</v>
      </c>
      <c r="T12" s="8">
        <v>16</v>
      </c>
    </row>
    <row r="13" spans="5:20" x14ac:dyDescent="0.35">
      <c r="M13" s="5" t="s">
        <v>51</v>
      </c>
      <c r="N13" s="8"/>
      <c r="O13" s="8">
        <v>19</v>
      </c>
      <c r="P13" s="8">
        <v>47</v>
      </c>
      <c r="Q13" s="8">
        <v>50</v>
      </c>
      <c r="R13" s="8">
        <v>23</v>
      </c>
      <c r="S13" s="8">
        <v>48</v>
      </c>
      <c r="T13" s="8">
        <v>34</v>
      </c>
    </row>
    <row r="14" spans="5:20" x14ac:dyDescent="0.35">
      <c r="M14" s="3" t="s">
        <v>11</v>
      </c>
      <c r="N14" s="8"/>
      <c r="O14" s="8"/>
      <c r="P14" s="8"/>
      <c r="Q14" s="8"/>
      <c r="R14" s="8"/>
      <c r="S14" s="8"/>
      <c r="T14" s="8"/>
    </row>
    <row r="15" spans="5:20" x14ac:dyDescent="0.35">
      <c r="M15" s="5" t="s">
        <v>29</v>
      </c>
      <c r="N15" s="8">
        <v>24</v>
      </c>
      <c r="O15" s="8">
        <v>32</v>
      </c>
      <c r="P15" s="8">
        <v>65</v>
      </c>
      <c r="Q15" s="8">
        <v>44</v>
      </c>
      <c r="R15" s="8">
        <v>23</v>
      </c>
      <c r="S15" s="8">
        <v>44</v>
      </c>
      <c r="T15" s="8">
        <v>42</v>
      </c>
    </row>
    <row r="16" spans="5:20" x14ac:dyDescent="0.35">
      <c r="M16" s="5" t="s">
        <v>38</v>
      </c>
      <c r="N16" s="8">
        <v>24</v>
      </c>
      <c r="O16" s="8">
        <v>25</v>
      </c>
      <c r="P16" s="8">
        <v>38</v>
      </c>
      <c r="Q16" s="8">
        <v>56</v>
      </c>
      <c r="R16" s="8">
        <v>27</v>
      </c>
      <c r="S16" s="8">
        <v>33</v>
      </c>
      <c r="T16" s="8">
        <v>29</v>
      </c>
    </row>
    <row r="17" spans="13:20" x14ac:dyDescent="0.35">
      <c r="M17" s="3" t="s">
        <v>6</v>
      </c>
      <c r="N17" s="8"/>
      <c r="O17" s="8"/>
      <c r="P17" s="8"/>
      <c r="Q17" s="8"/>
      <c r="R17" s="8"/>
      <c r="S17" s="8"/>
      <c r="T17" s="8"/>
    </row>
    <row r="18" spans="13:20" x14ac:dyDescent="0.35">
      <c r="M18" s="5" t="s">
        <v>7</v>
      </c>
      <c r="N18" s="8">
        <v>53</v>
      </c>
      <c r="O18" s="8">
        <v>76</v>
      </c>
      <c r="P18" s="8">
        <v>64</v>
      </c>
      <c r="Q18" s="8">
        <v>69</v>
      </c>
      <c r="R18" s="8">
        <v>57</v>
      </c>
      <c r="S18" s="8">
        <v>50</v>
      </c>
      <c r="T18" s="8">
        <v>53</v>
      </c>
    </row>
    <row r="19" spans="13:20" x14ac:dyDescent="0.35">
      <c r="M19" s="3" t="s">
        <v>12</v>
      </c>
      <c r="N19" s="8"/>
      <c r="O19" s="8"/>
      <c r="P19" s="8"/>
      <c r="Q19" s="8"/>
      <c r="R19" s="8"/>
      <c r="S19" s="8"/>
      <c r="T19" s="8"/>
    </row>
    <row r="20" spans="13:20" x14ac:dyDescent="0.35">
      <c r="M20" s="5" t="s">
        <v>39</v>
      </c>
      <c r="N20" s="8">
        <v>75</v>
      </c>
      <c r="O20" s="8">
        <v>21</v>
      </c>
      <c r="P20" s="8">
        <v>38</v>
      </c>
      <c r="Q20" s="8">
        <v>19</v>
      </c>
      <c r="R20" s="8">
        <v>8</v>
      </c>
      <c r="S20" s="8"/>
      <c r="T20" s="8"/>
    </row>
    <row r="21" spans="13:20" x14ac:dyDescent="0.35">
      <c r="M21" s="5" t="s">
        <v>66</v>
      </c>
      <c r="N21" s="8">
        <v>72</v>
      </c>
      <c r="O21" s="8">
        <v>27</v>
      </c>
      <c r="P21" s="8">
        <v>24</v>
      </c>
      <c r="Q21" s="8">
        <v>22</v>
      </c>
      <c r="R21" s="8">
        <v>12</v>
      </c>
      <c r="S21" s="8">
        <v>21</v>
      </c>
      <c r="T21" s="8">
        <v>41</v>
      </c>
    </row>
    <row r="22" spans="13:20" x14ac:dyDescent="0.35">
      <c r="M22" s="5" t="s">
        <v>58</v>
      </c>
      <c r="N22" s="8">
        <v>69</v>
      </c>
      <c r="O22" s="8">
        <v>28</v>
      </c>
      <c r="P22" s="8">
        <v>36</v>
      </c>
      <c r="Q22" s="8">
        <v>25</v>
      </c>
      <c r="R22" s="8">
        <v>14</v>
      </c>
      <c r="S22" s="8">
        <v>27</v>
      </c>
      <c r="T22" s="8">
        <v>41</v>
      </c>
    </row>
    <row r="23" spans="13:20" x14ac:dyDescent="0.35">
      <c r="M23" s="5" t="s">
        <v>61</v>
      </c>
      <c r="N23" s="8">
        <v>33</v>
      </c>
      <c r="O23" s="8">
        <v>16</v>
      </c>
      <c r="P23" s="8">
        <v>33</v>
      </c>
      <c r="Q23" s="8">
        <v>41</v>
      </c>
      <c r="R23" s="8">
        <v>21</v>
      </c>
      <c r="S23" s="8">
        <v>52</v>
      </c>
      <c r="T23" s="8">
        <v>48</v>
      </c>
    </row>
  </sheetData>
  <sheetProtection autoFilter="0" pivotTables="0"/>
  <mergeCells count="14">
    <mergeCell ref="E4:H4"/>
    <mergeCell ref="I4:L4"/>
    <mergeCell ref="E1:L3"/>
    <mergeCell ref="E9:H9"/>
    <mergeCell ref="I9:L9"/>
    <mergeCell ref="E6:H6"/>
    <mergeCell ref="E7:H7"/>
    <mergeCell ref="I7:L7"/>
    <mergeCell ref="I8:L8"/>
    <mergeCell ref="I11:L11"/>
    <mergeCell ref="E12:L12"/>
    <mergeCell ref="E10:H10"/>
    <mergeCell ref="I10:L10"/>
    <mergeCell ref="I6:L6"/>
  </mergeCells>
  <hyperlinks>
    <hyperlink ref="E12:L12" r:id="rId2" display="Data from the Slovak Hydrometeorological Institute" xr:uid="{B0800124-E787-42F4-A7CF-49E6F494DFFE}"/>
  </hyperlinks>
  <pageMargins left="0.7" right="0.7" top="0.75" bottom="0.75" header="0.3" footer="0.3"/>
  <pageSetup orientation="portrait" r:id="rId3"/>
  <drawing r:id="rId4"/>
  <extLst>
    <ext xmlns:x14="http://schemas.microsoft.com/office/spreadsheetml/2009/9/main" uri="{78C0D931-6437-407d-A8EE-F0AAD7539E65}">
      <x14:conditionalFormattings>
        <x14:conditionalFormatting xmlns:xm="http://schemas.microsoft.com/office/excel/2006/main" pivot="1">
          <x14:cfRule type="iconSet" priority="7" id="{E25F571B-A3ED-429E-A538-3B688D729246}">
            <x14:iconSet custom="1">
              <x14:cfvo type="percent">
                <xm:f>0</xm:f>
              </x14:cfvo>
              <x14:cfvo type="num">
                <xm:f>50</xm:f>
              </x14:cfvo>
              <x14:cfvo type="num" gte="0">
                <xm:f>50</xm:f>
              </x14:cfvo>
              <x14:cfIcon iconSet="3TrafficLights1" iconId="2"/>
              <x14:cfIcon iconSet="3TrafficLights1" iconId="1"/>
              <x14:cfIcon iconSet="3TrafficLights1" iconId="0"/>
            </x14:iconSet>
          </x14:cfRule>
          <xm:sqref>N3:T23</xm:sqref>
        </x14:conditionalFormatting>
        <x14:conditionalFormatting xmlns:xm="http://schemas.microsoft.com/office/excel/2006/main">
          <x14:cfRule type="expression" priority="5" id="{8A0EB0AA-80A8-472F-8BA2-57A8B6BC519C}">
            <xm:f>Helper!$E$2&lt;50</xm:f>
            <x14:dxf>
              <fill>
                <patternFill patternType="solid">
                  <bgColor theme="9" tint="0.39994506668294322"/>
                </patternFill>
              </fill>
            </x14:dxf>
          </x14:cfRule>
          <x14:cfRule type="expression" priority="3" id="{78403859-5EC2-4974-8F16-202E7668DE7D}">
            <xm:f>Helper!$E$2&gt;=50</xm:f>
            <x14:dxf>
              <fill>
                <patternFill patternType="solid">
                  <bgColor rgb="FFFF0000"/>
                </patternFill>
              </fill>
            </x14:dxf>
          </x14:cfRule>
          <xm:sqref>E7:H7</xm:sqref>
        </x14:conditionalFormatting>
        <x14:conditionalFormatting xmlns:xm="http://schemas.microsoft.com/office/excel/2006/main">
          <x14:cfRule type="expression" priority="2" id="{37A121C6-BE26-49FC-922A-A3EFA3F65945}">
            <xm:f>Helper!$E$6&lt;50</xm:f>
            <x14:dxf>
              <fill>
                <patternFill patternType="solid">
                  <bgColor theme="9" tint="0.39994506668294322"/>
                </patternFill>
              </fill>
            </x14:dxf>
          </x14:cfRule>
          <x14:cfRule type="expression" priority="1" id="{97AA1BCE-F20E-477B-85A0-DCE2B43381E7}">
            <xm:f>Helper!$E$6&gt;=50</xm:f>
            <x14:dxf>
              <fill>
                <patternFill patternType="solid">
                  <bgColor rgb="FFFF0000"/>
                </patternFill>
              </fill>
            </x14:dxf>
          </x14:cfRule>
          <xm:sqref>E10:H10</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0C671-CAE8-4429-8709-5A6E04B9A527}">
  <dimension ref="A1:I24"/>
  <sheetViews>
    <sheetView workbookViewId="0">
      <selection activeCell="D3" sqref="D3"/>
    </sheetView>
  </sheetViews>
  <sheetFormatPr defaultRowHeight="14.5" x14ac:dyDescent="0.35"/>
  <cols>
    <col min="1" max="1" width="9.6328125" bestFit="1" customWidth="1"/>
    <col min="2" max="2" width="16.1796875" bestFit="1" customWidth="1"/>
    <col min="3" max="3" width="8.7265625" bestFit="1" customWidth="1"/>
    <col min="4" max="4" width="9" bestFit="1" customWidth="1"/>
    <col min="5" max="5" width="7" bestFit="1" customWidth="1"/>
    <col min="6" max="6" width="6.08984375" bestFit="1" customWidth="1"/>
    <col min="7" max="7" width="5" bestFit="1" customWidth="1"/>
    <col min="8" max="8" width="5.26953125" bestFit="1" customWidth="1"/>
    <col min="9" max="9" width="6.54296875" bestFit="1" customWidth="1"/>
    <col min="10" max="10" width="12.7265625" bestFit="1" customWidth="1"/>
    <col min="11" max="11" width="9.54296875" bestFit="1" customWidth="1"/>
    <col min="12" max="12" width="12.7265625" bestFit="1" customWidth="1"/>
    <col min="13" max="13" width="9.54296875" bestFit="1" customWidth="1"/>
    <col min="14" max="14" width="12.7265625" bestFit="1" customWidth="1"/>
    <col min="15" max="15" width="9.54296875" bestFit="1" customWidth="1"/>
    <col min="16" max="16" width="22.7265625" bestFit="1" customWidth="1"/>
    <col min="17" max="17" width="19.1796875" bestFit="1" customWidth="1"/>
    <col min="18" max="18" width="22.1796875" bestFit="1" customWidth="1"/>
    <col min="19" max="19" width="15.81640625" bestFit="1" customWidth="1"/>
    <col min="20" max="20" width="7.453125" bestFit="1" customWidth="1"/>
    <col min="21" max="21" width="19.7265625" bestFit="1" customWidth="1"/>
    <col min="22" max="22" width="14.453125" bestFit="1" customWidth="1"/>
    <col min="23" max="23" width="14.26953125" bestFit="1" customWidth="1"/>
    <col min="24" max="24" width="22.453125" bestFit="1" customWidth="1"/>
    <col min="25" max="25" width="18.81640625" bestFit="1" customWidth="1"/>
    <col min="26" max="26" width="7.453125" bestFit="1" customWidth="1"/>
    <col min="27" max="27" width="21.7265625" bestFit="1" customWidth="1"/>
    <col min="28" max="28" width="17.453125" bestFit="1" customWidth="1"/>
    <col min="29" max="29" width="13.81640625" bestFit="1" customWidth="1"/>
    <col min="30" max="30" width="14.54296875" bestFit="1" customWidth="1"/>
    <col min="31" max="31" width="17.1796875" bestFit="1" customWidth="1"/>
    <col min="32" max="32" width="14.54296875" bestFit="1" customWidth="1"/>
    <col min="33" max="33" width="5.54296875" bestFit="1" customWidth="1"/>
    <col min="34" max="34" width="16.7265625" bestFit="1" customWidth="1"/>
    <col min="35" max="35" width="25.453125" bestFit="1" customWidth="1"/>
    <col min="36" max="36" width="23.54296875" bestFit="1" customWidth="1"/>
    <col min="37" max="37" width="15.81640625" bestFit="1" customWidth="1"/>
    <col min="38" max="38" width="21.54296875" bestFit="1" customWidth="1"/>
    <col min="40" max="40" width="14.453125" bestFit="1" customWidth="1"/>
    <col min="41" max="41" width="28.54296875" bestFit="1" customWidth="1"/>
    <col min="42" max="42" width="11.26953125" bestFit="1" customWidth="1"/>
    <col min="43" max="43" width="25.1796875" bestFit="1" customWidth="1"/>
    <col min="44" max="44" width="14.1796875" bestFit="1" customWidth="1"/>
    <col min="45" max="45" width="12.453125" bestFit="1" customWidth="1"/>
    <col min="47" max="47" width="21.26953125" bestFit="1" customWidth="1"/>
    <col min="48" max="48" width="10.1796875" bestFit="1" customWidth="1"/>
    <col min="49" max="49" width="22.1796875" bestFit="1" customWidth="1"/>
    <col min="50" max="50" width="25.81640625" bestFit="1" customWidth="1"/>
    <col min="51" max="51" width="22.1796875" bestFit="1" customWidth="1"/>
    <col min="52" max="52" width="14.1796875" bestFit="1" customWidth="1"/>
    <col min="53" max="53" width="15.26953125" bestFit="1" customWidth="1"/>
    <col min="54" max="54" width="12.1796875" bestFit="1" customWidth="1"/>
    <col min="55" max="55" width="7" bestFit="1" customWidth="1"/>
    <col min="56" max="56" width="20.1796875" bestFit="1" customWidth="1"/>
    <col min="57" max="57" width="14" bestFit="1" customWidth="1"/>
    <col min="58" max="58" width="15.453125" bestFit="1" customWidth="1"/>
    <col min="59" max="59" width="17.7265625" bestFit="1" customWidth="1"/>
    <col min="60" max="60" width="11.7265625" bestFit="1" customWidth="1"/>
    <col min="61" max="61" width="23.1796875" bestFit="1" customWidth="1"/>
    <col min="62" max="62" width="17.26953125" bestFit="1" customWidth="1"/>
    <col min="63" max="63" width="9.26953125" bestFit="1" customWidth="1"/>
    <col min="64" max="64" width="18.453125" bestFit="1" customWidth="1"/>
    <col min="65" max="65" width="26" bestFit="1" customWidth="1"/>
    <col min="66" max="66" width="12.54296875" bestFit="1" customWidth="1"/>
    <col min="67" max="67" width="10.453125" bestFit="1" customWidth="1"/>
  </cols>
  <sheetData>
    <row r="1" spans="1:9" x14ac:dyDescent="0.35">
      <c r="B1" t="s">
        <v>1</v>
      </c>
      <c r="C1" t="s">
        <v>8</v>
      </c>
      <c r="D1" t="s">
        <v>9</v>
      </c>
      <c r="E1" t="s">
        <v>10</v>
      </c>
      <c r="F1" t="s">
        <v>11</v>
      </c>
      <c r="G1" t="s">
        <v>6</v>
      </c>
      <c r="H1" t="s">
        <v>12</v>
      </c>
      <c r="I1" t="s">
        <v>13</v>
      </c>
    </row>
    <row r="2" spans="1:9" x14ac:dyDescent="0.35">
      <c r="A2" s="10">
        <v>45279</v>
      </c>
      <c r="B2" s="4"/>
      <c r="C2" s="4"/>
      <c r="D2" s="4"/>
      <c r="E2" s="4"/>
      <c r="F2" s="4"/>
      <c r="G2" s="4"/>
      <c r="H2" s="4"/>
      <c r="I2" s="4"/>
    </row>
    <row r="3" spans="1:9" x14ac:dyDescent="0.35">
      <c r="A3" s="5" t="s">
        <v>83</v>
      </c>
      <c r="B3" s="4">
        <v>42.777777777777779</v>
      </c>
      <c r="C3" s="4">
        <v>31.142857142857142</v>
      </c>
      <c r="D3" s="4">
        <v>35.07692307692308</v>
      </c>
      <c r="E3" s="4">
        <v>42.5</v>
      </c>
      <c r="F3" s="4">
        <v>26.5</v>
      </c>
      <c r="G3" s="4">
        <v>32.799999999999997</v>
      </c>
      <c r="H3" s="4">
        <v>51.666666666666664</v>
      </c>
      <c r="I3" s="4">
        <v>33.333333333333336</v>
      </c>
    </row>
    <row r="4" spans="1:9" x14ac:dyDescent="0.35">
      <c r="A4" s="5" t="s">
        <v>85</v>
      </c>
      <c r="B4" s="4">
        <v>120</v>
      </c>
      <c r="C4" s="4">
        <v>64</v>
      </c>
      <c r="D4" s="4">
        <v>75</v>
      </c>
      <c r="E4" s="4">
        <v>91</v>
      </c>
      <c r="F4" s="4">
        <v>55</v>
      </c>
      <c r="G4" s="4">
        <v>107</v>
      </c>
      <c r="H4" s="4">
        <v>149</v>
      </c>
      <c r="I4" s="4">
        <v>73</v>
      </c>
    </row>
    <row r="5" spans="1:9" x14ac:dyDescent="0.35">
      <c r="A5" s="10">
        <v>45278</v>
      </c>
      <c r="B5" s="4"/>
      <c r="C5" s="4"/>
      <c r="D5" s="4"/>
      <c r="E5" s="4"/>
      <c r="F5" s="4"/>
      <c r="G5" s="4"/>
      <c r="H5" s="4"/>
      <c r="I5" s="4"/>
    </row>
    <row r="6" spans="1:9" x14ac:dyDescent="0.35">
      <c r="A6" s="5" t="s">
        <v>83</v>
      </c>
      <c r="B6" s="4">
        <v>34.777777777777779</v>
      </c>
      <c r="C6" s="4">
        <v>22.571428571428573</v>
      </c>
      <c r="D6" s="4">
        <v>34.25</v>
      </c>
      <c r="E6" s="4">
        <v>28.4</v>
      </c>
      <c r="F6" s="4">
        <v>26.333333333333332</v>
      </c>
      <c r="G6" s="4">
        <v>37</v>
      </c>
      <c r="H6" s="4">
        <v>22.666666666666668</v>
      </c>
      <c r="I6" s="4">
        <v>26</v>
      </c>
    </row>
    <row r="7" spans="1:9" x14ac:dyDescent="0.35">
      <c r="A7" s="5" t="s">
        <v>85</v>
      </c>
      <c r="B7" s="4">
        <v>109</v>
      </c>
      <c r="C7" s="4">
        <v>46</v>
      </c>
      <c r="D7" s="4">
        <v>108</v>
      </c>
      <c r="E7" s="4">
        <v>114</v>
      </c>
      <c r="F7" s="4">
        <v>49</v>
      </c>
      <c r="G7" s="4">
        <v>147</v>
      </c>
      <c r="H7" s="4">
        <v>103</v>
      </c>
      <c r="I7" s="4">
        <v>50</v>
      </c>
    </row>
    <row r="8" spans="1:9" x14ac:dyDescent="0.35">
      <c r="A8" s="10">
        <v>45277</v>
      </c>
      <c r="B8" s="4"/>
      <c r="C8" s="4"/>
      <c r="D8" s="4"/>
      <c r="E8" s="4"/>
      <c r="F8" s="4"/>
      <c r="G8" s="4"/>
      <c r="H8" s="4"/>
      <c r="I8" s="4"/>
    </row>
    <row r="9" spans="1:9" x14ac:dyDescent="0.35">
      <c r="A9" s="5" t="s">
        <v>83</v>
      </c>
      <c r="B9" s="4">
        <v>54</v>
      </c>
      <c r="C9" s="4">
        <v>25</v>
      </c>
      <c r="D9" s="4">
        <v>21.692307692307693</v>
      </c>
      <c r="E9" s="4">
        <v>36</v>
      </c>
      <c r="F9" s="4">
        <v>39.222222222222221</v>
      </c>
      <c r="G9" s="4">
        <v>32.6</v>
      </c>
      <c r="H9" s="4">
        <v>29</v>
      </c>
      <c r="I9" s="4">
        <v>27.333333333333332</v>
      </c>
    </row>
    <row r="10" spans="1:9" x14ac:dyDescent="0.35">
      <c r="A10" s="5" t="s">
        <v>85</v>
      </c>
      <c r="B10" s="4">
        <v>188</v>
      </c>
      <c r="C10" s="4">
        <v>57</v>
      </c>
      <c r="D10" s="4">
        <v>96</v>
      </c>
      <c r="E10" s="4">
        <v>76</v>
      </c>
      <c r="F10" s="4">
        <v>104</v>
      </c>
      <c r="G10" s="4">
        <v>135</v>
      </c>
      <c r="H10" s="4">
        <v>82</v>
      </c>
      <c r="I10" s="4">
        <v>77</v>
      </c>
    </row>
    <row r="11" spans="1:9" x14ac:dyDescent="0.35">
      <c r="A11" s="10">
        <v>45276</v>
      </c>
      <c r="B11" s="4"/>
      <c r="C11" s="4"/>
      <c r="D11" s="4"/>
      <c r="E11" s="4"/>
      <c r="F11" s="4"/>
      <c r="G11" s="4"/>
      <c r="H11" s="4"/>
      <c r="I11" s="4"/>
    </row>
    <row r="12" spans="1:9" x14ac:dyDescent="0.35">
      <c r="A12" s="5" t="s">
        <v>83</v>
      </c>
      <c r="B12" s="4">
        <v>44.555555555555557</v>
      </c>
      <c r="C12" s="4">
        <v>19.428571428571427</v>
      </c>
      <c r="D12" s="4">
        <v>17.923076923076923</v>
      </c>
      <c r="E12" s="4">
        <v>42.2</v>
      </c>
      <c r="F12" s="4">
        <v>36.111111111111114</v>
      </c>
      <c r="G12" s="4">
        <v>32.6</v>
      </c>
      <c r="H12" s="4">
        <v>28.333333333333332</v>
      </c>
      <c r="I12" s="4">
        <v>33</v>
      </c>
    </row>
    <row r="13" spans="1:9" x14ac:dyDescent="0.35">
      <c r="A13" s="5" t="s">
        <v>85</v>
      </c>
      <c r="B13" s="4">
        <v>179</v>
      </c>
      <c r="C13" s="4">
        <v>54</v>
      </c>
      <c r="D13" s="4">
        <v>66</v>
      </c>
      <c r="E13" s="4">
        <v>95</v>
      </c>
      <c r="F13" s="4">
        <v>159</v>
      </c>
      <c r="G13" s="4">
        <v>131</v>
      </c>
      <c r="H13" s="4">
        <v>68</v>
      </c>
      <c r="I13" s="4">
        <v>82</v>
      </c>
    </row>
    <row r="14" spans="1:9" x14ac:dyDescent="0.35">
      <c r="A14" s="10">
        <v>45275</v>
      </c>
      <c r="B14" s="4"/>
      <c r="C14" s="4"/>
      <c r="D14" s="4"/>
      <c r="E14" s="4"/>
      <c r="F14" s="4"/>
      <c r="G14" s="4"/>
      <c r="H14" s="4"/>
      <c r="I14" s="4"/>
    </row>
    <row r="15" spans="1:9" x14ac:dyDescent="0.35">
      <c r="A15" s="5" t="s">
        <v>83</v>
      </c>
      <c r="B15" s="4">
        <v>28.25</v>
      </c>
      <c r="C15" s="4">
        <v>12.857142857142858</v>
      </c>
      <c r="D15" s="4">
        <v>13.538461538461538</v>
      </c>
      <c r="E15" s="4">
        <v>16.8</v>
      </c>
      <c r="F15" s="4">
        <v>17.444444444444443</v>
      </c>
      <c r="G15" s="4">
        <v>21.8</v>
      </c>
      <c r="H15" s="4">
        <v>14.833333333333334</v>
      </c>
      <c r="I15" s="4">
        <v>16.333333333333332</v>
      </c>
    </row>
    <row r="16" spans="1:9" x14ac:dyDescent="0.35">
      <c r="A16" s="5" t="s">
        <v>85</v>
      </c>
      <c r="B16" s="4">
        <v>106</v>
      </c>
      <c r="C16" s="4">
        <v>58</v>
      </c>
      <c r="D16" s="4">
        <v>136</v>
      </c>
      <c r="E16" s="4">
        <v>54</v>
      </c>
      <c r="F16" s="4">
        <v>46</v>
      </c>
      <c r="G16" s="4">
        <v>115</v>
      </c>
      <c r="H16" s="4">
        <v>45</v>
      </c>
      <c r="I16" s="4">
        <v>38</v>
      </c>
    </row>
    <row r="17" spans="1:9" x14ac:dyDescent="0.35">
      <c r="A17" s="10">
        <v>45274</v>
      </c>
      <c r="B17" s="4"/>
      <c r="C17" s="4"/>
      <c r="D17" s="4"/>
      <c r="E17" s="4"/>
      <c r="F17" s="4"/>
      <c r="G17" s="4"/>
      <c r="H17" s="4"/>
      <c r="I17" s="4"/>
    </row>
    <row r="18" spans="1:9" x14ac:dyDescent="0.35">
      <c r="A18" s="5" t="s">
        <v>83</v>
      </c>
      <c r="B18" s="4">
        <v>43.142857142857146</v>
      </c>
      <c r="C18" s="4">
        <v>16.428571428571427</v>
      </c>
      <c r="D18" s="4">
        <v>16.153846153846153</v>
      </c>
      <c r="E18" s="4">
        <v>34.200000000000003</v>
      </c>
      <c r="F18" s="4">
        <v>21.666666666666668</v>
      </c>
      <c r="G18" s="4">
        <v>23</v>
      </c>
      <c r="H18" s="4">
        <v>31</v>
      </c>
      <c r="I18" s="4">
        <v>20.666666666666668</v>
      </c>
    </row>
    <row r="19" spans="1:9" x14ac:dyDescent="0.35">
      <c r="A19" s="5" t="s">
        <v>85</v>
      </c>
      <c r="B19" s="4">
        <v>116</v>
      </c>
      <c r="C19" s="4">
        <v>37</v>
      </c>
      <c r="D19" s="4">
        <v>31</v>
      </c>
      <c r="E19" s="4">
        <v>98</v>
      </c>
      <c r="F19" s="4">
        <v>65</v>
      </c>
      <c r="G19" s="4">
        <v>90</v>
      </c>
      <c r="H19" s="4">
        <v>69</v>
      </c>
      <c r="I19" s="4">
        <v>33</v>
      </c>
    </row>
    <row r="20" spans="1:9" x14ac:dyDescent="0.35">
      <c r="A20" s="10">
        <v>45273</v>
      </c>
      <c r="B20" s="4"/>
      <c r="C20" s="4"/>
      <c r="D20" s="4"/>
      <c r="E20" s="4"/>
      <c r="F20" s="4"/>
      <c r="G20" s="4"/>
      <c r="H20" s="4"/>
      <c r="I20" s="4"/>
    </row>
    <row r="21" spans="1:9" x14ac:dyDescent="0.35">
      <c r="A21" s="5" t="s">
        <v>83</v>
      </c>
      <c r="B21" s="4">
        <v>40.285714285714285</v>
      </c>
      <c r="C21" s="4">
        <v>19.857142857142858</v>
      </c>
      <c r="D21" s="4">
        <v>16.615384615384617</v>
      </c>
      <c r="E21" s="4">
        <v>23.6</v>
      </c>
      <c r="F21" s="4">
        <v>20.888888888888889</v>
      </c>
      <c r="G21" s="4">
        <v>20.8</v>
      </c>
      <c r="H21" s="4">
        <v>43.6</v>
      </c>
      <c r="I21" s="4">
        <v>13.333333333333334</v>
      </c>
    </row>
    <row r="22" spans="1:9" x14ac:dyDescent="0.35">
      <c r="A22" s="5" t="s">
        <v>85</v>
      </c>
      <c r="B22" s="4">
        <v>108</v>
      </c>
      <c r="C22" s="4">
        <v>72</v>
      </c>
      <c r="D22" s="4">
        <v>52</v>
      </c>
      <c r="E22" s="4">
        <v>59</v>
      </c>
      <c r="F22" s="4">
        <v>64</v>
      </c>
      <c r="G22" s="4">
        <v>100</v>
      </c>
      <c r="H22" s="4">
        <v>89</v>
      </c>
      <c r="I22" s="4">
        <v>25</v>
      </c>
    </row>
    <row r="23" spans="1:9" x14ac:dyDescent="0.35">
      <c r="A23" s="10" t="s">
        <v>84</v>
      </c>
      <c r="B23" s="4">
        <v>41.293103448275865</v>
      </c>
      <c r="C23" s="4">
        <v>21.040816326530614</v>
      </c>
      <c r="D23" s="4">
        <v>22.044444444444444</v>
      </c>
      <c r="E23" s="4">
        <v>31.647058823529413</v>
      </c>
      <c r="F23" s="4">
        <v>26.887096774193548</v>
      </c>
      <c r="G23" s="4">
        <v>28.657142857142858</v>
      </c>
      <c r="H23" s="4">
        <v>31.3</v>
      </c>
      <c r="I23" s="4">
        <v>24.285714285714285</v>
      </c>
    </row>
    <row r="24" spans="1:9" x14ac:dyDescent="0.35">
      <c r="A24" s="10" t="s">
        <v>86</v>
      </c>
      <c r="B24" s="4">
        <v>188</v>
      </c>
      <c r="C24" s="4">
        <v>72</v>
      </c>
      <c r="D24" s="4">
        <v>136</v>
      </c>
      <c r="E24" s="4">
        <v>114</v>
      </c>
      <c r="F24" s="4">
        <v>159</v>
      </c>
      <c r="G24" s="4">
        <v>147</v>
      </c>
      <c r="H24" s="4">
        <v>149</v>
      </c>
      <c r="I24" s="4">
        <v>82</v>
      </c>
    </row>
  </sheetData>
  <sheetProtection autoFilter="0" pivotTables="0"/>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A9969-AC2B-4ADE-A2DB-19B3F6BBBC05}">
  <dimension ref="A1:F414"/>
  <sheetViews>
    <sheetView workbookViewId="0">
      <selection sqref="A1:F414"/>
    </sheetView>
  </sheetViews>
  <sheetFormatPr defaultRowHeight="14.5" x14ac:dyDescent="0.35"/>
  <cols>
    <col min="1" max="1" width="35.54296875" bestFit="1" customWidth="1"/>
    <col min="2" max="2" width="13.7265625" bestFit="1" customWidth="1"/>
    <col min="3" max="3" width="10.453125" bestFit="1" customWidth="1"/>
    <col min="4" max="4" width="9.81640625" bestFit="1" customWidth="1"/>
    <col min="5" max="5" width="6.7265625" bestFit="1" customWidth="1"/>
    <col min="6" max="6" width="68.26953125" bestFit="1" customWidth="1"/>
    <col min="7" max="7" width="9.7265625" bestFit="1" customWidth="1"/>
    <col min="8" max="8" width="68.26953125" bestFit="1" customWidth="1"/>
  </cols>
  <sheetData>
    <row r="1" spans="1:6" x14ac:dyDescent="0.35">
      <c r="A1" t="s">
        <v>14</v>
      </c>
      <c r="B1" t="s">
        <v>15</v>
      </c>
      <c r="C1" t="s">
        <v>16</v>
      </c>
      <c r="D1" t="s">
        <v>17</v>
      </c>
      <c r="E1" t="s">
        <v>18</v>
      </c>
      <c r="F1" t="s">
        <v>19</v>
      </c>
    </row>
    <row r="2" spans="1:6" x14ac:dyDescent="0.35">
      <c r="A2" t="s">
        <v>20</v>
      </c>
      <c r="B2" t="str">
        <f>_xlfn.XLOOKUP(Daily_average_concentrations_PM10___from_12_12_2023_to_18_12_2023[[#This Row],[Station]],Table4[Station],Table4[Region])</f>
        <v>Bratislava</v>
      </c>
      <c r="C2" s="1">
        <v>45273</v>
      </c>
      <c r="D2">
        <v>19</v>
      </c>
      <c r="E2">
        <v>32</v>
      </c>
      <c r="F2" t="s">
        <v>21</v>
      </c>
    </row>
    <row r="3" spans="1:6" x14ac:dyDescent="0.35">
      <c r="A3" t="s">
        <v>22</v>
      </c>
      <c r="B3" t="str">
        <f>_xlfn.XLOOKUP(Daily_average_concentrations_PM10___from_12_12_2023_to_18_12_2023[[#This Row],[Station]],Table4[Station],Table4[Region])</f>
        <v>Trnava</v>
      </c>
      <c r="C3" s="1">
        <v>45273</v>
      </c>
      <c r="D3">
        <v>12</v>
      </c>
      <c r="E3">
        <v>23</v>
      </c>
      <c r="F3" t="s">
        <v>21</v>
      </c>
    </row>
    <row r="4" spans="1:6" x14ac:dyDescent="0.35">
      <c r="A4" t="s">
        <v>23</v>
      </c>
      <c r="B4" t="str">
        <f>_xlfn.XLOOKUP(Daily_average_concentrations_PM10___from_12_12_2023_to_18_12_2023[[#This Row],[Station]],Table4[Station],Table4[Region])</f>
        <v>Banská Bystrica</v>
      </c>
      <c r="C4" s="1">
        <v>45273</v>
      </c>
      <c r="D4">
        <v>33</v>
      </c>
      <c r="E4">
        <v>64</v>
      </c>
      <c r="F4" t="s">
        <v>21</v>
      </c>
    </row>
    <row r="5" spans="1:6" x14ac:dyDescent="0.35">
      <c r="A5" t="s">
        <v>24</v>
      </c>
      <c r="B5" t="str">
        <f>_xlfn.XLOOKUP(Daily_average_concentrations_PM10___from_12_12_2023_to_18_12_2023[[#This Row],[Station]],Table4[Station],Table4[Region])</f>
        <v>Košice</v>
      </c>
      <c r="C5" s="1">
        <v>45273</v>
      </c>
      <c r="D5">
        <v>15</v>
      </c>
      <c r="E5">
        <v>20</v>
      </c>
      <c r="F5" t="s">
        <v>21</v>
      </c>
    </row>
    <row r="6" spans="1:6" x14ac:dyDescent="0.35">
      <c r="A6" t="s">
        <v>25</v>
      </c>
      <c r="B6" t="str">
        <f>_xlfn.XLOOKUP(Daily_average_concentrations_PM10___from_12_12_2023_to_18_12_2023[[#This Row],[Station]],Table4[Station],Table4[Region])</f>
        <v>Nitra</v>
      </c>
      <c r="C6" s="1">
        <v>45273</v>
      </c>
      <c r="F6" t="s">
        <v>26</v>
      </c>
    </row>
    <row r="7" spans="1:6" x14ac:dyDescent="0.35">
      <c r="A7" t="s">
        <v>27</v>
      </c>
      <c r="B7" t="str">
        <f>_xlfn.XLOOKUP(Daily_average_concentrations_PM10___from_12_12_2023_to_18_12_2023[[#This Row],[Station]],Table4[Station],Table4[Region])</f>
        <v>Bratislava</v>
      </c>
      <c r="C7" s="1">
        <v>45273</v>
      </c>
      <c r="D7">
        <v>16</v>
      </c>
      <c r="E7">
        <v>28</v>
      </c>
      <c r="F7" t="s">
        <v>21</v>
      </c>
    </row>
    <row r="8" spans="1:6" x14ac:dyDescent="0.35">
      <c r="A8" t="s">
        <v>28</v>
      </c>
      <c r="B8" t="str">
        <f>_xlfn.XLOOKUP(Daily_average_concentrations_PM10___from_12_12_2023_to_18_12_2023[[#This Row],[Station]],Table4[Station],Table4[Region])</f>
        <v>Košice</v>
      </c>
      <c r="C8" s="1">
        <v>45273</v>
      </c>
      <c r="D8">
        <v>13</v>
      </c>
      <c r="E8">
        <v>28</v>
      </c>
      <c r="F8" t="s">
        <v>21</v>
      </c>
    </row>
    <row r="9" spans="1:6" x14ac:dyDescent="0.35">
      <c r="A9" t="s">
        <v>29</v>
      </c>
      <c r="B9" t="str">
        <f>_xlfn.XLOOKUP(Daily_average_concentrations_PM10___from_12_12_2023_to_18_12_2023[[#This Row],[Station]],Table4[Station],Table4[Region])</f>
        <v>Košice</v>
      </c>
      <c r="C9" s="1">
        <v>45273</v>
      </c>
      <c r="D9">
        <v>42</v>
      </c>
      <c r="E9">
        <v>64</v>
      </c>
      <c r="F9" t="s">
        <v>21</v>
      </c>
    </row>
    <row r="10" spans="1:6" x14ac:dyDescent="0.35">
      <c r="A10" t="s">
        <v>30</v>
      </c>
      <c r="B10" t="str">
        <f>_xlfn.XLOOKUP(Daily_average_concentrations_PM10___from_12_12_2023_to_18_12_2023[[#This Row],[Station]],Table4[Station],Table4[Region])</f>
        <v>Nitra</v>
      </c>
      <c r="C10" s="1">
        <v>45273</v>
      </c>
      <c r="D10">
        <v>13</v>
      </c>
      <c r="E10">
        <v>28</v>
      </c>
      <c r="F10" t="s">
        <v>21</v>
      </c>
    </row>
    <row r="11" spans="1:6" x14ac:dyDescent="0.35">
      <c r="A11" t="s">
        <v>31</v>
      </c>
      <c r="B11" t="str">
        <f>_xlfn.XLOOKUP(Daily_average_concentrations_PM10___from_12_12_2023_to_18_12_2023[[#This Row],[Station]],Table4[Station],Table4[Region])</f>
        <v>Prešov</v>
      </c>
      <c r="C11" s="1">
        <v>45273</v>
      </c>
      <c r="D11">
        <v>23</v>
      </c>
      <c r="E11">
        <v>35</v>
      </c>
      <c r="F11" t="s">
        <v>21</v>
      </c>
    </row>
    <row r="12" spans="1:6" x14ac:dyDescent="0.35">
      <c r="A12" t="s">
        <v>32</v>
      </c>
      <c r="B12" t="str">
        <f>_xlfn.XLOOKUP(Daily_average_concentrations_PM10___from_12_12_2023_to_18_12_2023[[#This Row],[Station]],Table4[Station],Table4[Region])</f>
        <v>Trnava</v>
      </c>
      <c r="C12" s="1">
        <v>45273</v>
      </c>
      <c r="D12">
        <v>12</v>
      </c>
      <c r="E12">
        <v>25</v>
      </c>
      <c r="F12" t="s">
        <v>21</v>
      </c>
    </row>
    <row r="13" spans="1:6" x14ac:dyDescent="0.35">
      <c r="A13" t="s">
        <v>33</v>
      </c>
      <c r="B13" t="str">
        <f>_xlfn.XLOOKUP(Daily_average_concentrations_PM10___from_12_12_2023_to_18_12_2023[[#This Row],[Station]],Table4[Station],Table4[Region])</f>
        <v>Bratislava</v>
      </c>
      <c r="C13" s="1">
        <v>45273</v>
      </c>
      <c r="D13">
        <v>14</v>
      </c>
      <c r="E13">
        <v>21</v>
      </c>
      <c r="F13" t="s">
        <v>21</v>
      </c>
    </row>
    <row r="14" spans="1:6" x14ac:dyDescent="0.35">
      <c r="A14" t="s">
        <v>34</v>
      </c>
      <c r="B14" t="str">
        <f>_xlfn.XLOOKUP(Daily_average_concentrations_PM10___from_12_12_2023_to_18_12_2023[[#This Row],[Station]],Table4[Station],Table4[Region])</f>
        <v>Prešov</v>
      </c>
      <c r="C14" s="1">
        <v>45273</v>
      </c>
      <c r="D14">
        <v>24</v>
      </c>
      <c r="E14">
        <v>49</v>
      </c>
      <c r="F14" t="s">
        <v>21</v>
      </c>
    </row>
    <row r="15" spans="1:6" x14ac:dyDescent="0.35">
      <c r="A15" t="s">
        <v>35</v>
      </c>
      <c r="B15" t="str">
        <f>_xlfn.XLOOKUP(Daily_average_concentrations_PM10___from_12_12_2023_to_18_12_2023[[#This Row],[Station]],Table4[Station],Table4[Region])</f>
        <v>Bratislava</v>
      </c>
      <c r="C15" s="1">
        <v>45273</v>
      </c>
      <c r="D15">
        <v>17</v>
      </c>
      <c r="E15">
        <v>32</v>
      </c>
      <c r="F15" t="s">
        <v>21</v>
      </c>
    </row>
    <row r="16" spans="1:6" x14ac:dyDescent="0.35">
      <c r="A16" t="s">
        <v>36</v>
      </c>
      <c r="B16" t="str">
        <f>_xlfn.XLOOKUP(Daily_average_concentrations_PM10___from_12_12_2023_to_18_12_2023[[#This Row],[Station]],Table4[Station],Table4[Region])</f>
        <v>Bratislava</v>
      </c>
      <c r="C16" s="1">
        <v>45273</v>
      </c>
      <c r="D16">
        <v>19</v>
      </c>
      <c r="E16">
        <v>37</v>
      </c>
      <c r="F16" t="s">
        <v>21</v>
      </c>
    </row>
    <row r="17" spans="1:6" x14ac:dyDescent="0.35">
      <c r="A17" t="s">
        <v>37</v>
      </c>
      <c r="B17" t="str">
        <f>_xlfn.XLOOKUP(Daily_average_concentrations_PM10___from_12_12_2023_to_18_12_2023[[#This Row],[Station]],Table4[Station],Table4[Region])</f>
        <v>Nitra</v>
      </c>
      <c r="C17" s="1">
        <v>45273</v>
      </c>
      <c r="D17">
        <v>10</v>
      </c>
      <c r="E17">
        <v>16</v>
      </c>
      <c r="F17" t="s">
        <v>21</v>
      </c>
    </row>
    <row r="18" spans="1:6" x14ac:dyDescent="0.35">
      <c r="A18" t="s">
        <v>38</v>
      </c>
      <c r="B18" t="str">
        <f>_xlfn.XLOOKUP(Daily_average_concentrations_PM10___from_12_12_2023_to_18_12_2023[[#This Row],[Station]],Table4[Station],Table4[Region])</f>
        <v>Košice</v>
      </c>
      <c r="C18" s="1">
        <v>45273</v>
      </c>
      <c r="D18">
        <v>29</v>
      </c>
      <c r="E18">
        <v>48</v>
      </c>
      <c r="F18" t="s">
        <v>21</v>
      </c>
    </row>
    <row r="19" spans="1:6" x14ac:dyDescent="0.35">
      <c r="A19" t="s">
        <v>39</v>
      </c>
      <c r="B19" t="str">
        <f>_xlfn.XLOOKUP(Daily_average_concentrations_PM10___from_12_12_2023_to_18_12_2023[[#This Row],[Station]],Table4[Station],Table4[Region])</f>
        <v>Žilina</v>
      </c>
      <c r="C19" s="1">
        <v>45273</v>
      </c>
      <c r="F19" t="s">
        <v>26</v>
      </c>
    </row>
    <row r="20" spans="1:6" x14ac:dyDescent="0.35">
      <c r="A20" t="s">
        <v>40</v>
      </c>
      <c r="B20" t="str">
        <f>_xlfn.XLOOKUP(Daily_average_concentrations_PM10___from_12_12_2023_to_18_12_2023[[#This Row],[Station]],Table4[Station],Table4[Region])</f>
        <v>Banská Bystrica</v>
      </c>
      <c r="C20" s="1">
        <v>45273</v>
      </c>
      <c r="D20">
        <v>49</v>
      </c>
      <c r="E20">
        <v>90</v>
      </c>
      <c r="F20" t="s">
        <v>21</v>
      </c>
    </row>
    <row r="21" spans="1:6" x14ac:dyDescent="0.35">
      <c r="A21" t="s">
        <v>41</v>
      </c>
      <c r="B21" t="str">
        <f>_xlfn.XLOOKUP(Daily_average_concentrations_PM10___from_12_12_2023_to_18_12_2023[[#This Row],[Station]],Table4[Station],Table4[Region])</f>
        <v>Bratislava</v>
      </c>
      <c r="C21" s="1">
        <v>45273</v>
      </c>
      <c r="D21">
        <v>16</v>
      </c>
      <c r="E21">
        <v>26</v>
      </c>
      <c r="F21" t="s">
        <v>21</v>
      </c>
    </row>
    <row r="22" spans="1:6" x14ac:dyDescent="0.35">
      <c r="A22" t="s">
        <v>42</v>
      </c>
      <c r="B22" t="str">
        <f>_xlfn.XLOOKUP(Daily_average_concentrations_PM10___from_12_12_2023_to_18_12_2023[[#This Row],[Station]],Table4[Station],Table4[Region])</f>
        <v>Košice</v>
      </c>
      <c r="C22" s="1">
        <v>45273</v>
      </c>
      <c r="D22">
        <v>20</v>
      </c>
      <c r="E22">
        <v>39</v>
      </c>
      <c r="F22" t="s">
        <v>21</v>
      </c>
    </row>
    <row r="23" spans="1:6" x14ac:dyDescent="0.35">
      <c r="A23" t="s">
        <v>43</v>
      </c>
      <c r="B23" t="str">
        <f>_xlfn.XLOOKUP(Daily_average_concentrations_PM10___from_12_12_2023_to_18_12_2023[[#This Row],[Station]],Table4[Station],Table4[Region])</f>
        <v>Trenčín</v>
      </c>
      <c r="C23" s="1">
        <v>45273</v>
      </c>
      <c r="D23">
        <v>21</v>
      </c>
      <c r="E23">
        <v>46</v>
      </c>
      <c r="F23" t="s">
        <v>21</v>
      </c>
    </row>
    <row r="24" spans="1:6" x14ac:dyDescent="0.35">
      <c r="A24" t="s">
        <v>44</v>
      </c>
      <c r="B24" t="str">
        <f>_xlfn.XLOOKUP(Daily_average_concentrations_PM10___from_12_12_2023_to_18_12_2023[[#This Row],[Station]],Table4[Station],Table4[Region])</f>
        <v>Trenčín</v>
      </c>
      <c r="C24" s="1">
        <v>45273</v>
      </c>
      <c r="D24">
        <v>16</v>
      </c>
      <c r="E24">
        <v>36</v>
      </c>
      <c r="F24" t="s">
        <v>21</v>
      </c>
    </row>
    <row r="25" spans="1:6" x14ac:dyDescent="0.35">
      <c r="A25" t="s">
        <v>45</v>
      </c>
      <c r="B25" t="str">
        <f>_xlfn.XLOOKUP(Daily_average_concentrations_PM10___from_12_12_2023_to_18_12_2023[[#This Row],[Station]],Table4[Station],Table4[Region])</f>
        <v>Košice</v>
      </c>
      <c r="C25" s="1">
        <v>45273</v>
      </c>
      <c r="D25">
        <v>17</v>
      </c>
      <c r="E25">
        <v>29</v>
      </c>
      <c r="F25" t="s">
        <v>21</v>
      </c>
    </row>
    <row r="26" spans="1:6" x14ac:dyDescent="0.35">
      <c r="A26" t="s">
        <v>3</v>
      </c>
      <c r="B26" t="str">
        <f>_xlfn.XLOOKUP(Daily_average_concentrations_PM10___from_12_12_2023_to_18_12_2023[[#This Row],[Station]],Table4[Station],Table4[Region])</f>
        <v>Banská Bystrica</v>
      </c>
      <c r="C26" s="1">
        <v>45273</v>
      </c>
      <c r="F26" t="s">
        <v>26</v>
      </c>
    </row>
    <row r="27" spans="1:6" x14ac:dyDescent="0.35">
      <c r="A27" t="s">
        <v>46</v>
      </c>
      <c r="B27" t="str">
        <f>_xlfn.XLOOKUP(Daily_average_concentrations_PM10___from_12_12_2023_to_18_12_2023[[#This Row],[Station]],Table4[Station],Table4[Region])</f>
        <v>Trenčín</v>
      </c>
      <c r="C27" s="1">
        <v>45273</v>
      </c>
      <c r="D27">
        <v>31</v>
      </c>
      <c r="E27">
        <v>37</v>
      </c>
      <c r="F27" t="s">
        <v>21</v>
      </c>
    </row>
    <row r="28" spans="1:6" x14ac:dyDescent="0.35">
      <c r="A28" t="s">
        <v>47</v>
      </c>
      <c r="B28" t="str">
        <f>_xlfn.XLOOKUP(Daily_average_concentrations_PM10___from_12_12_2023_to_18_12_2023[[#This Row],[Station]],Table4[Station],Table4[Region])</f>
        <v>Žilina</v>
      </c>
      <c r="C28" s="1">
        <v>45273</v>
      </c>
      <c r="D28">
        <v>40</v>
      </c>
      <c r="E28">
        <v>56</v>
      </c>
      <c r="F28" t="s">
        <v>21</v>
      </c>
    </row>
    <row r="29" spans="1:6" x14ac:dyDescent="0.35">
      <c r="A29" t="s">
        <v>48</v>
      </c>
      <c r="B29" t="str">
        <f>_xlfn.XLOOKUP(Daily_average_concentrations_PM10___from_12_12_2023_to_18_12_2023[[#This Row],[Station]],Table4[Station],Table4[Region])</f>
        <v>Trnava</v>
      </c>
      <c r="C29" s="1">
        <v>45273</v>
      </c>
      <c r="D29">
        <v>16</v>
      </c>
      <c r="E29">
        <v>25</v>
      </c>
      <c r="F29" t="s">
        <v>21</v>
      </c>
    </row>
    <row r="30" spans="1:6" x14ac:dyDescent="0.35">
      <c r="A30" t="s">
        <v>49</v>
      </c>
      <c r="B30" t="str">
        <f>_xlfn.XLOOKUP(Daily_average_concentrations_PM10___from_12_12_2023_to_18_12_2023[[#This Row],[Station]],Table4[Station],Table4[Region])</f>
        <v>Košice</v>
      </c>
      <c r="C30" s="1">
        <v>45273</v>
      </c>
      <c r="D30">
        <v>15</v>
      </c>
      <c r="E30">
        <v>28</v>
      </c>
      <c r="F30" t="s">
        <v>21</v>
      </c>
    </row>
    <row r="31" spans="1:6" x14ac:dyDescent="0.35">
      <c r="A31" t="s">
        <v>50</v>
      </c>
      <c r="B31" t="str">
        <f>_xlfn.XLOOKUP(Daily_average_concentrations_PM10___from_12_12_2023_to_18_12_2023[[#This Row],[Station]],Table4[Station],Table4[Region])</f>
        <v>Prešov</v>
      </c>
      <c r="C31" s="1">
        <v>45273</v>
      </c>
      <c r="D31">
        <v>4</v>
      </c>
      <c r="E31">
        <v>11</v>
      </c>
      <c r="F31" t="s">
        <v>21</v>
      </c>
    </row>
    <row r="32" spans="1:6" x14ac:dyDescent="0.35">
      <c r="A32" t="s">
        <v>51</v>
      </c>
      <c r="B32" t="str">
        <f>_xlfn.XLOOKUP(Daily_average_concentrations_PM10___from_12_12_2023_to_18_12_2023[[#This Row],[Station]],Table4[Station],Table4[Region])</f>
        <v>Trenčín</v>
      </c>
      <c r="C32" s="1">
        <v>45273</v>
      </c>
      <c r="D32">
        <v>34</v>
      </c>
      <c r="E32">
        <v>59</v>
      </c>
      <c r="F32" t="s">
        <v>21</v>
      </c>
    </row>
    <row r="33" spans="1:6" x14ac:dyDescent="0.35">
      <c r="A33" t="s">
        <v>52</v>
      </c>
      <c r="B33" t="str">
        <f>_xlfn.XLOOKUP(Daily_average_concentrations_PM10___from_12_12_2023_to_18_12_2023[[#This Row],[Station]],Table4[Station],Table4[Region])</f>
        <v>Trenčín</v>
      </c>
      <c r="C33" s="1">
        <v>45273</v>
      </c>
      <c r="D33">
        <v>16</v>
      </c>
      <c r="E33">
        <v>51</v>
      </c>
      <c r="F33" t="s">
        <v>21</v>
      </c>
    </row>
    <row r="34" spans="1:6" x14ac:dyDescent="0.35">
      <c r="A34" t="s">
        <v>53</v>
      </c>
      <c r="B34" t="str">
        <f>_xlfn.XLOOKUP(Daily_average_concentrations_PM10___from_12_12_2023_to_18_12_2023[[#This Row],[Station]],Table4[Station],Table4[Region])</f>
        <v>Bratislava</v>
      </c>
      <c r="C34" s="1">
        <v>45273</v>
      </c>
      <c r="D34">
        <v>24</v>
      </c>
      <c r="E34">
        <v>52</v>
      </c>
      <c r="F34" t="s">
        <v>21</v>
      </c>
    </row>
    <row r="35" spans="1:6" x14ac:dyDescent="0.35">
      <c r="A35" t="s">
        <v>54</v>
      </c>
      <c r="B35" t="str">
        <f>_xlfn.XLOOKUP(Daily_average_concentrations_PM10___from_12_12_2023_to_18_12_2023[[#This Row],[Station]],Table4[Station],Table4[Region])</f>
        <v>Prešov</v>
      </c>
      <c r="C35" s="1">
        <v>45273</v>
      </c>
      <c r="D35">
        <v>34</v>
      </c>
      <c r="E35">
        <v>72</v>
      </c>
      <c r="F35" t="s">
        <v>21</v>
      </c>
    </row>
    <row r="36" spans="1:6" x14ac:dyDescent="0.35">
      <c r="A36" t="s">
        <v>55</v>
      </c>
      <c r="B36" t="str">
        <f>_xlfn.XLOOKUP(Daily_average_concentrations_PM10___from_12_12_2023_to_18_12_2023[[#This Row],[Station]],Table4[Station],Table4[Region])</f>
        <v>Prešov</v>
      </c>
      <c r="C36" s="1">
        <v>45273</v>
      </c>
      <c r="D36">
        <v>22</v>
      </c>
      <c r="E36">
        <v>33</v>
      </c>
      <c r="F36" t="s">
        <v>21</v>
      </c>
    </row>
    <row r="37" spans="1:6" x14ac:dyDescent="0.35">
      <c r="A37" t="s">
        <v>56</v>
      </c>
      <c r="B37" t="str">
        <f>_xlfn.XLOOKUP(Daily_average_concentrations_PM10___from_12_12_2023_to_18_12_2023[[#This Row],[Station]],Table4[Station],Table4[Region])</f>
        <v>Nitra</v>
      </c>
      <c r="C37" s="1">
        <v>45273</v>
      </c>
      <c r="D37">
        <v>14</v>
      </c>
      <c r="E37">
        <v>23</v>
      </c>
      <c r="F37" t="s">
        <v>21</v>
      </c>
    </row>
    <row r="38" spans="1:6" x14ac:dyDescent="0.35">
      <c r="A38" t="s">
        <v>57</v>
      </c>
      <c r="B38" t="str">
        <f>_xlfn.XLOOKUP(Daily_average_concentrations_PM10___from_12_12_2023_to_18_12_2023[[#This Row],[Station]],Table4[Station],Table4[Region])</f>
        <v>Trenčín</v>
      </c>
      <c r="C38" s="1">
        <v>45273</v>
      </c>
      <c r="F38" t="s">
        <v>26</v>
      </c>
    </row>
    <row r="39" spans="1:6" x14ac:dyDescent="0.35">
      <c r="A39" t="s">
        <v>58</v>
      </c>
      <c r="B39" t="str">
        <f>_xlfn.XLOOKUP(Daily_average_concentrations_PM10___from_12_12_2023_to_18_12_2023[[#This Row],[Station]],Table4[Station],Table4[Region])</f>
        <v>Žilina</v>
      </c>
      <c r="C39" s="1">
        <v>45273</v>
      </c>
      <c r="D39">
        <v>41</v>
      </c>
      <c r="E39">
        <v>85</v>
      </c>
      <c r="F39" t="s">
        <v>21</v>
      </c>
    </row>
    <row r="40" spans="1:6" x14ac:dyDescent="0.35">
      <c r="A40" t="s">
        <v>59</v>
      </c>
      <c r="B40" t="str">
        <f>_xlfn.XLOOKUP(Daily_average_concentrations_PM10___from_12_12_2023_to_18_12_2023[[#This Row],[Station]],Table4[Station],Table4[Region])</f>
        <v>Bratislava</v>
      </c>
      <c r="C40" s="1">
        <v>45273</v>
      </c>
      <c r="D40">
        <v>10</v>
      </c>
      <c r="E40">
        <v>26</v>
      </c>
      <c r="F40" t="s">
        <v>21</v>
      </c>
    </row>
    <row r="41" spans="1:6" x14ac:dyDescent="0.35">
      <c r="A41" t="s">
        <v>5</v>
      </c>
      <c r="B41" t="str">
        <f>_xlfn.XLOOKUP(Daily_average_concentrations_PM10___from_12_12_2023_to_18_12_2023[[#This Row],[Station]],Table4[Station],Table4[Region])</f>
        <v>Banská Bystrica</v>
      </c>
      <c r="C41" s="1">
        <v>45273</v>
      </c>
      <c r="D41">
        <v>45</v>
      </c>
      <c r="E41">
        <v>82</v>
      </c>
      <c r="F41" t="s">
        <v>21</v>
      </c>
    </row>
    <row r="42" spans="1:6" x14ac:dyDescent="0.35">
      <c r="A42" t="s">
        <v>60</v>
      </c>
      <c r="B42" t="str">
        <f>_xlfn.XLOOKUP(Daily_average_concentrations_PM10___from_12_12_2023_to_18_12_2023[[#This Row],[Station]],Table4[Station],Table4[Region])</f>
        <v>Žilina</v>
      </c>
      <c r="C42" s="1">
        <v>45273</v>
      </c>
      <c r="D42">
        <v>48</v>
      </c>
      <c r="E42">
        <v>89</v>
      </c>
      <c r="F42" t="s">
        <v>21</v>
      </c>
    </row>
    <row r="43" spans="1:6" x14ac:dyDescent="0.35">
      <c r="A43" t="s">
        <v>61</v>
      </c>
      <c r="B43" t="str">
        <f>_xlfn.XLOOKUP(Daily_average_concentrations_PM10___from_12_12_2023_to_18_12_2023[[#This Row],[Station]],Table4[Station],Table4[Region])</f>
        <v>Žilina</v>
      </c>
      <c r="C43" s="1">
        <v>45273</v>
      </c>
      <c r="D43">
        <v>48</v>
      </c>
      <c r="E43">
        <v>82</v>
      </c>
      <c r="F43" t="s">
        <v>21</v>
      </c>
    </row>
    <row r="44" spans="1:6" x14ac:dyDescent="0.35">
      <c r="A44" t="s">
        <v>62</v>
      </c>
      <c r="B44" t="str">
        <f>_xlfn.XLOOKUP(Daily_average_concentrations_PM10___from_12_12_2023_to_18_12_2023[[#This Row],[Station]],Table4[Station],Table4[Region])</f>
        <v>Banská Bystrica</v>
      </c>
      <c r="C44" s="1">
        <v>45273</v>
      </c>
      <c r="D44">
        <v>21</v>
      </c>
      <c r="E44">
        <v>33</v>
      </c>
      <c r="F44" t="s">
        <v>21</v>
      </c>
    </row>
    <row r="45" spans="1:6" x14ac:dyDescent="0.35">
      <c r="A45" t="s">
        <v>63</v>
      </c>
      <c r="B45" t="str">
        <f>_xlfn.XLOOKUP(Daily_average_concentrations_PM10___from_12_12_2023_to_18_12_2023[[#This Row],[Station]],Table4[Station],Table4[Region])</f>
        <v>Bratislava</v>
      </c>
      <c r="C45" s="1">
        <v>45273</v>
      </c>
      <c r="D45">
        <v>16</v>
      </c>
      <c r="E45">
        <v>27</v>
      </c>
      <c r="F45" t="s">
        <v>21</v>
      </c>
    </row>
    <row r="46" spans="1:6" x14ac:dyDescent="0.35">
      <c r="A46" t="s">
        <v>64</v>
      </c>
      <c r="B46" t="str">
        <f>_xlfn.XLOOKUP(Daily_average_concentrations_PM10___from_12_12_2023_to_18_12_2023[[#This Row],[Station]],Table4[Station],Table4[Region])</f>
        <v>Košice</v>
      </c>
      <c r="C46" s="1">
        <v>45273</v>
      </c>
      <c r="D46">
        <v>20</v>
      </c>
      <c r="E46">
        <v>33</v>
      </c>
      <c r="F46" t="s">
        <v>21</v>
      </c>
    </row>
    <row r="47" spans="1:6" x14ac:dyDescent="0.35">
      <c r="A47" t="s">
        <v>2</v>
      </c>
      <c r="B47" t="str">
        <f>_xlfn.XLOOKUP(Daily_average_concentrations_PM10___from_12_12_2023_to_18_12_2023[[#This Row],[Station]],Table4[Station],Table4[Region])</f>
        <v>Banská Bystrica</v>
      </c>
      <c r="C47" s="1">
        <v>45273</v>
      </c>
      <c r="D47">
        <v>42</v>
      </c>
      <c r="E47">
        <v>63</v>
      </c>
      <c r="F47" t="s">
        <v>21</v>
      </c>
    </row>
    <row r="48" spans="1:6" x14ac:dyDescent="0.35">
      <c r="A48" t="s">
        <v>65</v>
      </c>
      <c r="B48" t="str">
        <f>_xlfn.XLOOKUP(Daily_average_concentrations_PM10___from_12_12_2023_to_18_12_2023[[#This Row],[Station]],Table4[Station],Table4[Region])</f>
        <v>Prešov</v>
      </c>
      <c r="C48" s="1">
        <v>45273</v>
      </c>
      <c r="D48">
        <v>25</v>
      </c>
      <c r="E48">
        <v>33</v>
      </c>
      <c r="F48" t="s">
        <v>21</v>
      </c>
    </row>
    <row r="49" spans="1:6" x14ac:dyDescent="0.35">
      <c r="A49" t="s">
        <v>66</v>
      </c>
      <c r="B49" t="str">
        <f>_xlfn.XLOOKUP(Daily_average_concentrations_PM10___from_12_12_2023_to_18_12_2023[[#This Row],[Station]],Table4[Station],Table4[Region])</f>
        <v>Žilina</v>
      </c>
      <c r="C49" s="1">
        <v>45273</v>
      </c>
      <c r="D49">
        <v>41</v>
      </c>
      <c r="E49">
        <v>71</v>
      </c>
      <c r="F49" t="s">
        <v>21</v>
      </c>
    </row>
    <row r="50" spans="1:6" x14ac:dyDescent="0.35">
      <c r="A50" t="s">
        <v>7</v>
      </c>
      <c r="B50" t="str">
        <f>_xlfn.XLOOKUP(Daily_average_concentrations_PM10___from_12_12_2023_to_18_12_2023[[#This Row],[Station]],Table4[Station],Table4[Region])</f>
        <v>Nitra</v>
      </c>
      <c r="C50" s="1">
        <v>45273</v>
      </c>
      <c r="D50">
        <v>53</v>
      </c>
      <c r="E50">
        <v>100</v>
      </c>
      <c r="F50" t="s">
        <v>21</v>
      </c>
    </row>
    <row r="51" spans="1:6" x14ac:dyDescent="0.35">
      <c r="A51" t="s">
        <v>67</v>
      </c>
      <c r="B51" t="str">
        <f>_xlfn.XLOOKUP(Daily_average_concentrations_PM10___from_12_12_2023_to_18_12_2023[[#This Row],[Station]],Table4[Station],Table4[Region])</f>
        <v>Nitra</v>
      </c>
      <c r="C51" s="1">
        <v>45273</v>
      </c>
      <c r="D51">
        <v>14</v>
      </c>
      <c r="E51">
        <v>24</v>
      </c>
      <c r="F51" t="s">
        <v>21</v>
      </c>
    </row>
    <row r="52" spans="1:6" x14ac:dyDescent="0.35">
      <c r="A52" t="s">
        <v>68</v>
      </c>
      <c r="B52" t="str">
        <f>_xlfn.XLOOKUP(Daily_average_concentrations_PM10___from_12_12_2023_to_18_12_2023[[#This Row],[Station]],Table4[Station],Table4[Region])</f>
        <v>Banská Bystrica</v>
      </c>
      <c r="C52" s="1">
        <v>45273</v>
      </c>
      <c r="D52">
        <v>28</v>
      </c>
      <c r="E52">
        <v>46</v>
      </c>
      <c r="F52" t="s">
        <v>21</v>
      </c>
    </row>
    <row r="53" spans="1:6" x14ac:dyDescent="0.35">
      <c r="A53" t="s">
        <v>69</v>
      </c>
      <c r="B53" t="str">
        <f>_xlfn.XLOOKUP(Daily_average_concentrations_PM10___from_12_12_2023_to_18_12_2023[[#This Row],[Station]],Table4[Station],Table4[Region])</f>
        <v>Košice</v>
      </c>
      <c r="C53" s="1">
        <v>45273</v>
      </c>
      <c r="D53">
        <v>17</v>
      </c>
      <c r="E53">
        <v>29</v>
      </c>
      <c r="F53" t="s">
        <v>21</v>
      </c>
    </row>
    <row r="54" spans="1:6" x14ac:dyDescent="0.35">
      <c r="A54" t="s">
        <v>70</v>
      </c>
      <c r="B54" t="str">
        <f>_xlfn.XLOOKUP(Daily_average_concentrations_PM10___from_12_12_2023_to_18_12_2023[[#This Row],[Station]],Table4[Station],Table4[Region])</f>
        <v>Banská Bystrica</v>
      </c>
      <c r="C54" s="1">
        <v>45273</v>
      </c>
      <c r="F54" t="s">
        <v>26</v>
      </c>
    </row>
    <row r="55" spans="1:6" x14ac:dyDescent="0.35">
      <c r="A55" t="s">
        <v>71</v>
      </c>
      <c r="B55" t="str">
        <f>_xlfn.XLOOKUP(Daily_average_concentrations_PM10___from_12_12_2023_to_18_12_2023[[#This Row],[Station]],Table4[Station],Table4[Region])</f>
        <v>Bratislava</v>
      </c>
      <c r="C55" s="1">
        <v>45273</v>
      </c>
      <c r="D55">
        <v>16</v>
      </c>
      <c r="E55">
        <v>22</v>
      </c>
      <c r="F55" t="s">
        <v>21</v>
      </c>
    </row>
    <row r="56" spans="1:6" x14ac:dyDescent="0.35">
      <c r="A56" t="s">
        <v>72</v>
      </c>
      <c r="B56" t="str">
        <f>_xlfn.XLOOKUP(Daily_average_concentrations_PM10___from_12_12_2023_to_18_12_2023[[#This Row],[Station]],Table4[Station],Table4[Region])</f>
        <v>Bratislava</v>
      </c>
      <c r="C56" s="1">
        <v>45273</v>
      </c>
      <c r="D56">
        <v>19</v>
      </c>
      <c r="E56">
        <v>35</v>
      </c>
      <c r="F56" t="s">
        <v>21</v>
      </c>
    </row>
    <row r="57" spans="1:6" x14ac:dyDescent="0.35">
      <c r="A57" t="s">
        <v>73</v>
      </c>
      <c r="B57" t="str">
        <f>_xlfn.XLOOKUP(Daily_average_concentrations_PM10___from_12_12_2023_to_18_12_2023[[#This Row],[Station]],Table4[Station],Table4[Region])</f>
        <v>Bratislava</v>
      </c>
      <c r="C57" s="1">
        <v>45273</v>
      </c>
      <c r="D57">
        <v>13</v>
      </c>
      <c r="E57">
        <v>21</v>
      </c>
      <c r="F57" t="s">
        <v>21</v>
      </c>
    </row>
    <row r="58" spans="1:6" x14ac:dyDescent="0.35">
      <c r="A58" t="s">
        <v>74</v>
      </c>
      <c r="B58" t="str">
        <f>_xlfn.XLOOKUP(Daily_average_concentrations_PM10___from_12_12_2023_to_18_12_2023[[#This Row],[Station]],Table4[Station],Table4[Region])</f>
        <v>Bratislava</v>
      </c>
      <c r="C58" s="1">
        <v>45273</v>
      </c>
      <c r="D58">
        <v>17</v>
      </c>
      <c r="E58">
        <v>29</v>
      </c>
      <c r="F58" t="s">
        <v>21</v>
      </c>
    </row>
    <row r="59" spans="1:6" x14ac:dyDescent="0.35">
      <c r="A59" t="s">
        <v>75</v>
      </c>
      <c r="B59" t="str">
        <f>_xlfn.XLOOKUP(Daily_average_concentrations_PM10___from_12_12_2023_to_18_12_2023[[#This Row],[Station]],Table4[Station],Table4[Region])</f>
        <v>Prešov</v>
      </c>
      <c r="C59" s="1">
        <v>45273</v>
      </c>
      <c r="D59">
        <v>7</v>
      </c>
      <c r="E59">
        <v>15</v>
      </c>
      <c r="F59" t="s">
        <v>21</v>
      </c>
    </row>
    <row r="60" spans="1:6" x14ac:dyDescent="0.35">
      <c r="A60" t="s">
        <v>4</v>
      </c>
      <c r="B60" t="str">
        <f>_xlfn.XLOOKUP(Daily_average_concentrations_PM10___from_12_12_2023_to_18_12_2023[[#This Row],[Station]],Table4[Station],Table4[Region])</f>
        <v>Banská Bystrica</v>
      </c>
      <c r="C60" s="1">
        <v>45273</v>
      </c>
      <c r="D60">
        <v>64</v>
      </c>
      <c r="E60">
        <v>108</v>
      </c>
      <c r="F60" t="s">
        <v>21</v>
      </c>
    </row>
    <row r="61" spans="1:6" x14ac:dyDescent="0.35">
      <c r="A61" t="s">
        <v>32</v>
      </c>
      <c r="B61" t="str">
        <f>_xlfn.XLOOKUP(Daily_average_concentrations_PM10___from_12_12_2023_to_18_12_2023[[#This Row],[Station]],Table4[Station],Table4[Region])</f>
        <v>Trnava</v>
      </c>
      <c r="C61" s="1">
        <v>45274</v>
      </c>
      <c r="D61">
        <v>21</v>
      </c>
      <c r="E61">
        <v>31</v>
      </c>
      <c r="F61" t="s">
        <v>21</v>
      </c>
    </row>
    <row r="62" spans="1:6" x14ac:dyDescent="0.35">
      <c r="A62" t="s">
        <v>56</v>
      </c>
      <c r="B62" t="str">
        <f>_xlfn.XLOOKUP(Daily_average_concentrations_PM10___from_12_12_2023_to_18_12_2023[[#This Row],[Station]],Table4[Station],Table4[Region])</f>
        <v>Nitra</v>
      </c>
      <c r="C62" s="1">
        <v>45274</v>
      </c>
      <c r="D62">
        <v>17</v>
      </c>
      <c r="E62">
        <v>23</v>
      </c>
      <c r="F62" t="s">
        <v>21</v>
      </c>
    </row>
    <row r="63" spans="1:6" x14ac:dyDescent="0.35">
      <c r="A63" t="s">
        <v>52</v>
      </c>
      <c r="B63" t="str">
        <f>_xlfn.XLOOKUP(Daily_average_concentrations_PM10___from_12_12_2023_to_18_12_2023[[#This Row],[Station]],Table4[Station],Table4[Region])</f>
        <v>Trenčín</v>
      </c>
      <c r="C63" s="1">
        <v>45274</v>
      </c>
      <c r="D63">
        <v>36</v>
      </c>
      <c r="E63">
        <v>98</v>
      </c>
      <c r="F63" t="s">
        <v>21</v>
      </c>
    </row>
    <row r="64" spans="1:6" x14ac:dyDescent="0.35">
      <c r="A64" t="s">
        <v>44</v>
      </c>
      <c r="B64" t="str">
        <f>_xlfn.XLOOKUP(Daily_average_concentrations_PM10___from_12_12_2023_to_18_12_2023[[#This Row],[Station]],Table4[Station],Table4[Region])</f>
        <v>Trenčín</v>
      </c>
      <c r="C64" s="1">
        <v>45274</v>
      </c>
      <c r="D64">
        <v>31</v>
      </c>
      <c r="E64">
        <v>56</v>
      </c>
      <c r="F64" t="s">
        <v>21</v>
      </c>
    </row>
    <row r="65" spans="1:6" x14ac:dyDescent="0.35">
      <c r="A65" t="s">
        <v>39</v>
      </c>
      <c r="B65" t="str">
        <f>_xlfn.XLOOKUP(Daily_average_concentrations_PM10___from_12_12_2023_to_18_12_2023[[#This Row],[Station]],Table4[Station],Table4[Region])</f>
        <v>Žilina</v>
      </c>
      <c r="C65" s="1">
        <v>45274</v>
      </c>
      <c r="F65" t="s">
        <v>26</v>
      </c>
    </row>
    <row r="66" spans="1:6" x14ac:dyDescent="0.35">
      <c r="A66" t="s">
        <v>42</v>
      </c>
      <c r="B66" t="str">
        <f>_xlfn.XLOOKUP(Daily_average_concentrations_PM10___from_12_12_2023_to_18_12_2023[[#This Row],[Station]],Table4[Station],Table4[Region])</f>
        <v>Košice</v>
      </c>
      <c r="C66" s="1">
        <v>45274</v>
      </c>
      <c r="D66">
        <v>15</v>
      </c>
      <c r="E66">
        <v>23</v>
      </c>
      <c r="F66" t="s">
        <v>21</v>
      </c>
    </row>
    <row r="67" spans="1:6" x14ac:dyDescent="0.35">
      <c r="A67" t="s">
        <v>73</v>
      </c>
      <c r="B67" t="str">
        <f>_xlfn.XLOOKUP(Daily_average_concentrations_PM10___from_12_12_2023_to_18_12_2023[[#This Row],[Station]],Table4[Station],Table4[Region])</f>
        <v>Bratislava</v>
      </c>
      <c r="C67" s="1">
        <v>45274</v>
      </c>
      <c r="D67">
        <v>13</v>
      </c>
      <c r="E67">
        <v>20</v>
      </c>
      <c r="F67" t="s">
        <v>21</v>
      </c>
    </row>
    <row r="68" spans="1:6" x14ac:dyDescent="0.35">
      <c r="A68" t="s">
        <v>66</v>
      </c>
      <c r="B68" t="str">
        <f>_xlfn.XLOOKUP(Daily_average_concentrations_PM10___from_12_12_2023_to_18_12_2023[[#This Row],[Station]],Table4[Station],Table4[Region])</f>
        <v>Žilina</v>
      </c>
      <c r="C68" s="1">
        <v>45274</v>
      </c>
      <c r="D68">
        <v>21</v>
      </c>
      <c r="E68">
        <v>35</v>
      </c>
      <c r="F68" t="s">
        <v>21</v>
      </c>
    </row>
    <row r="69" spans="1:6" x14ac:dyDescent="0.35">
      <c r="A69" t="s">
        <v>4</v>
      </c>
      <c r="B69" t="str">
        <f>_xlfn.XLOOKUP(Daily_average_concentrations_PM10___from_12_12_2023_to_18_12_2023[[#This Row],[Station]],Table4[Station],Table4[Region])</f>
        <v>Banská Bystrica</v>
      </c>
      <c r="C69" s="1">
        <v>45274</v>
      </c>
      <c r="D69">
        <v>71</v>
      </c>
      <c r="E69">
        <v>113</v>
      </c>
      <c r="F69" t="s">
        <v>21</v>
      </c>
    </row>
    <row r="70" spans="1:6" x14ac:dyDescent="0.35">
      <c r="A70" t="s">
        <v>74</v>
      </c>
      <c r="B70" t="str">
        <f>_xlfn.XLOOKUP(Daily_average_concentrations_PM10___from_12_12_2023_to_18_12_2023[[#This Row],[Station]],Table4[Station],Table4[Region])</f>
        <v>Bratislava</v>
      </c>
      <c r="C70" s="1">
        <v>45274</v>
      </c>
      <c r="D70">
        <v>18</v>
      </c>
      <c r="E70">
        <v>27</v>
      </c>
      <c r="F70" t="s">
        <v>21</v>
      </c>
    </row>
    <row r="71" spans="1:6" x14ac:dyDescent="0.35">
      <c r="A71" t="s">
        <v>22</v>
      </c>
      <c r="B71" t="str">
        <f>_xlfn.XLOOKUP(Daily_average_concentrations_PM10___from_12_12_2023_to_18_12_2023[[#This Row],[Station]],Table4[Station],Table4[Region])</f>
        <v>Trnava</v>
      </c>
      <c r="C71" s="1">
        <v>45274</v>
      </c>
      <c r="D71">
        <v>18</v>
      </c>
      <c r="E71">
        <v>24</v>
      </c>
      <c r="F71" t="s">
        <v>21</v>
      </c>
    </row>
    <row r="72" spans="1:6" x14ac:dyDescent="0.35">
      <c r="A72" t="s">
        <v>23</v>
      </c>
      <c r="B72" t="str">
        <f>_xlfn.XLOOKUP(Daily_average_concentrations_PM10___from_12_12_2023_to_18_12_2023[[#This Row],[Station]],Table4[Station],Table4[Region])</f>
        <v>Banská Bystrica</v>
      </c>
      <c r="C72" s="1">
        <v>45274</v>
      </c>
      <c r="D72">
        <v>39</v>
      </c>
      <c r="E72">
        <v>79</v>
      </c>
      <c r="F72" t="s">
        <v>21</v>
      </c>
    </row>
    <row r="73" spans="1:6" x14ac:dyDescent="0.35">
      <c r="A73" t="s">
        <v>31</v>
      </c>
      <c r="B73" t="str">
        <f>_xlfn.XLOOKUP(Daily_average_concentrations_PM10___from_12_12_2023_to_18_12_2023[[#This Row],[Station]],Table4[Station],Table4[Region])</f>
        <v>Prešov</v>
      </c>
      <c r="C73" s="1">
        <v>45274</v>
      </c>
      <c r="D73">
        <v>15</v>
      </c>
      <c r="E73">
        <v>25</v>
      </c>
      <c r="F73" t="s">
        <v>21</v>
      </c>
    </row>
    <row r="74" spans="1:6" x14ac:dyDescent="0.35">
      <c r="A74" t="s">
        <v>71</v>
      </c>
      <c r="B74" t="str">
        <f>_xlfn.XLOOKUP(Daily_average_concentrations_PM10___from_12_12_2023_to_18_12_2023[[#This Row],[Station]],Table4[Station],Table4[Region])</f>
        <v>Bratislava</v>
      </c>
      <c r="C74" s="1">
        <v>45274</v>
      </c>
      <c r="D74">
        <v>19</v>
      </c>
      <c r="E74">
        <v>31</v>
      </c>
      <c r="F74" t="s">
        <v>21</v>
      </c>
    </row>
    <row r="75" spans="1:6" x14ac:dyDescent="0.35">
      <c r="A75" t="s">
        <v>36</v>
      </c>
      <c r="B75" t="str">
        <f>_xlfn.XLOOKUP(Daily_average_concentrations_PM10___from_12_12_2023_to_18_12_2023[[#This Row],[Station]],Table4[Station],Table4[Region])</f>
        <v>Bratislava</v>
      </c>
      <c r="C75" s="1">
        <v>45274</v>
      </c>
      <c r="D75">
        <v>21</v>
      </c>
      <c r="E75">
        <v>30</v>
      </c>
      <c r="F75" t="s">
        <v>21</v>
      </c>
    </row>
    <row r="76" spans="1:6" x14ac:dyDescent="0.35">
      <c r="A76" t="s">
        <v>58</v>
      </c>
      <c r="B76" t="str">
        <f>_xlfn.XLOOKUP(Daily_average_concentrations_PM10___from_12_12_2023_to_18_12_2023[[#This Row],[Station]],Table4[Station],Table4[Region])</f>
        <v>Žilina</v>
      </c>
      <c r="C76" s="1">
        <v>45274</v>
      </c>
      <c r="D76">
        <v>27</v>
      </c>
      <c r="E76">
        <v>41</v>
      </c>
      <c r="F76" t="s">
        <v>21</v>
      </c>
    </row>
    <row r="77" spans="1:6" x14ac:dyDescent="0.35">
      <c r="A77" t="s">
        <v>50</v>
      </c>
      <c r="B77" t="str">
        <f>_xlfn.XLOOKUP(Daily_average_concentrations_PM10___from_12_12_2023_to_18_12_2023[[#This Row],[Station]],Table4[Station],Table4[Region])</f>
        <v>Prešov</v>
      </c>
      <c r="C77" s="1">
        <v>45274</v>
      </c>
      <c r="D77">
        <v>13</v>
      </c>
      <c r="E77">
        <v>19</v>
      </c>
      <c r="F77" t="s">
        <v>21</v>
      </c>
    </row>
    <row r="78" spans="1:6" x14ac:dyDescent="0.35">
      <c r="A78" t="s">
        <v>64</v>
      </c>
      <c r="B78" t="str">
        <f>_xlfn.XLOOKUP(Daily_average_concentrations_PM10___from_12_12_2023_to_18_12_2023[[#This Row],[Station]],Table4[Station],Table4[Region])</f>
        <v>Košice</v>
      </c>
      <c r="C78" s="1">
        <v>45274</v>
      </c>
      <c r="D78">
        <v>21</v>
      </c>
      <c r="E78">
        <v>43</v>
      </c>
      <c r="F78" t="s">
        <v>21</v>
      </c>
    </row>
    <row r="79" spans="1:6" x14ac:dyDescent="0.35">
      <c r="A79" t="s">
        <v>51</v>
      </c>
      <c r="B79" t="str">
        <f>_xlfn.XLOOKUP(Daily_average_concentrations_PM10___from_12_12_2023_to_18_12_2023[[#This Row],[Station]],Table4[Station],Table4[Region])</f>
        <v>Trenčín</v>
      </c>
      <c r="C79" s="1">
        <v>45274</v>
      </c>
      <c r="D79">
        <v>48</v>
      </c>
      <c r="E79">
        <v>65</v>
      </c>
      <c r="F79" t="s">
        <v>21</v>
      </c>
    </row>
    <row r="80" spans="1:6" x14ac:dyDescent="0.35">
      <c r="A80" t="s">
        <v>75</v>
      </c>
      <c r="B80" t="str">
        <f>_xlfn.XLOOKUP(Daily_average_concentrations_PM10___from_12_12_2023_to_18_12_2023[[#This Row],[Station]],Table4[Station],Table4[Region])</f>
        <v>Prešov</v>
      </c>
      <c r="C80" s="1">
        <v>45274</v>
      </c>
      <c r="D80">
        <v>9</v>
      </c>
      <c r="E80">
        <v>14</v>
      </c>
      <c r="F80" t="s">
        <v>21</v>
      </c>
    </row>
    <row r="81" spans="1:6" x14ac:dyDescent="0.35">
      <c r="A81" t="s">
        <v>29</v>
      </c>
      <c r="B81" t="str">
        <f>_xlfn.XLOOKUP(Daily_average_concentrations_PM10___from_12_12_2023_to_18_12_2023[[#This Row],[Station]],Table4[Station],Table4[Region])</f>
        <v>Košice</v>
      </c>
      <c r="C81" s="1">
        <v>45274</v>
      </c>
      <c r="D81">
        <v>44</v>
      </c>
      <c r="E81">
        <v>58</v>
      </c>
      <c r="F81" t="s">
        <v>21</v>
      </c>
    </row>
    <row r="82" spans="1:6" x14ac:dyDescent="0.35">
      <c r="A82" t="s">
        <v>49</v>
      </c>
      <c r="B82" t="str">
        <f>_xlfn.XLOOKUP(Daily_average_concentrations_PM10___from_12_12_2023_to_18_12_2023[[#This Row],[Station]],Table4[Station],Table4[Region])</f>
        <v>Košice</v>
      </c>
      <c r="C82" s="1">
        <v>45274</v>
      </c>
      <c r="D82">
        <v>16</v>
      </c>
      <c r="E82">
        <v>35</v>
      </c>
      <c r="F82" t="s">
        <v>21</v>
      </c>
    </row>
    <row r="83" spans="1:6" x14ac:dyDescent="0.35">
      <c r="A83" t="s">
        <v>69</v>
      </c>
      <c r="B83" t="str">
        <f>_xlfn.XLOOKUP(Daily_average_concentrations_PM10___from_12_12_2023_to_18_12_2023[[#This Row],[Station]],Table4[Station],Table4[Region])</f>
        <v>Košice</v>
      </c>
      <c r="C83" s="1">
        <v>45274</v>
      </c>
      <c r="D83">
        <v>19</v>
      </c>
      <c r="E83">
        <v>31</v>
      </c>
      <c r="F83" t="s">
        <v>21</v>
      </c>
    </row>
    <row r="84" spans="1:6" x14ac:dyDescent="0.35">
      <c r="A84" t="s">
        <v>37</v>
      </c>
      <c r="B84" t="str">
        <f>_xlfn.XLOOKUP(Daily_average_concentrations_PM10___from_12_12_2023_to_18_12_2023[[#This Row],[Station]],Table4[Station],Table4[Region])</f>
        <v>Nitra</v>
      </c>
      <c r="C84" s="1">
        <v>45274</v>
      </c>
      <c r="D84">
        <v>11</v>
      </c>
      <c r="E84">
        <v>15</v>
      </c>
      <c r="F84" t="s">
        <v>21</v>
      </c>
    </row>
    <row r="85" spans="1:6" x14ac:dyDescent="0.35">
      <c r="A85" t="s">
        <v>35</v>
      </c>
      <c r="B85" t="str">
        <f>_xlfn.XLOOKUP(Daily_average_concentrations_PM10___from_12_12_2023_to_18_12_2023[[#This Row],[Station]],Table4[Station],Table4[Region])</f>
        <v>Bratislava</v>
      </c>
      <c r="C85" s="1">
        <v>45274</v>
      </c>
      <c r="D85">
        <v>16</v>
      </c>
      <c r="E85">
        <v>24</v>
      </c>
      <c r="F85" t="s">
        <v>21</v>
      </c>
    </row>
    <row r="86" spans="1:6" x14ac:dyDescent="0.35">
      <c r="A86" t="s">
        <v>62</v>
      </c>
      <c r="B86" t="str">
        <f>_xlfn.XLOOKUP(Daily_average_concentrations_PM10___from_12_12_2023_to_18_12_2023[[#This Row],[Station]],Table4[Station],Table4[Region])</f>
        <v>Banská Bystrica</v>
      </c>
      <c r="C86" s="1">
        <v>45274</v>
      </c>
      <c r="D86">
        <v>24</v>
      </c>
      <c r="E86">
        <v>39</v>
      </c>
      <c r="F86" t="s">
        <v>21</v>
      </c>
    </row>
    <row r="87" spans="1:6" x14ac:dyDescent="0.35">
      <c r="A87" t="s">
        <v>65</v>
      </c>
      <c r="B87" t="str">
        <f>_xlfn.XLOOKUP(Daily_average_concentrations_PM10___from_12_12_2023_to_18_12_2023[[#This Row],[Station]],Table4[Station],Table4[Region])</f>
        <v>Prešov</v>
      </c>
      <c r="C87" s="1">
        <v>45274</v>
      </c>
      <c r="D87">
        <v>16</v>
      </c>
      <c r="E87">
        <v>26</v>
      </c>
      <c r="F87" t="s">
        <v>21</v>
      </c>
    </row>
    <row r="88" spans="1:6" x14ac:dyDescent="0.35">
      <c r="A88" t="s">
        <v>38</v>
      </c>
      <c r="B88" t="str">
        <f>_xlfn.XLOOKUP(Daily_average_concentrations_PM10___from_12_12_2023_to_18_12_2023[[#This Row],[Station]],Table4[Station],Table4[Region])</f>
        <v>Košice</v>
      </c>
      <c r="C88" s="1">
        <v>45274</v>
      </c>
      <c r="D88">
        <v>33</v>
      </c>
      <c r="E88">
        <v>65</v>
      </c>
      <c r="F88" t="s">
        <v>21</v>
      </c>
    </row>
    <row r="89" spans="1:6" x14ac:dyDescent="0.35">
      <c r="A89" t="s">
        <v>30</v>
      </c>
      <c r="B89" t="str">
        <f>_xlfn.XLOOKUP(Daily_average_concentrations_PM10___from_12_12_2023_to_18_12_2023[[#This Row],[Station]],Table4[Station],Table4[Region])</f>
        <v>Nitra</v>
      </c>
      <c r="C89" s="1">
        <v>45274</v>
      </c>
      <c r="D89">
        <v>17</v>
      </c>
      <c r="E89">
        <v>21</v>
      </c>
      <c r="F89" t="s">
        <v>21</v>
      </c>
    </row>
    <row r="90" spans="1:6" x14ac:dyDescent="0.35">
      <c r="A90" t="s">
        <v>28</v>
      </c>
      <c r="B90" t="str">
        <f>_xlfn.XLOOKUP(Daily_average_concentrations_PM10___from_12_12_2023_to_18_12_2023[[#This Row],[Station]],Table4[Station],Table4[Region])</f>
        <v>Košice</v>
      </c>
      <c r="C90" s="1">
        <v>45274</v>
      </c>
      <c r="D90">
        <v>15</v>
      </c>
      <c r="E90">
        <v>25</v>
      </c>
      <c r="F90" t="s">
        <v>21</v>
      </c>
    </row>
    <row r="91" spans="1:6" x14ac:dyDescent="0.35">
      <c r="A91" t="s">
        <v>59</v>
      </c>
      <c r="B91" t="str">
        <f>_xlfn.XLOOKUP(Daily_average_concentrations_PM10___from_12_12_2023_to_18_12_2023[[#This Row],[Station]],Table4[Station],Table4[Region])</f>
        <v>Bratislava</v>
      </c>
      <c r="C91" s="1">
        <v>45274</v>
      </c>
      <c r="D91">
        <v>14</v>
      </c>
      <c r="E91">
        <v>21</v>
      </c>
      <c r="F91" t="s">
        <v>21</v>
      </c>
    </row>
    <row r="92" spans="1:6" x14ac:dyDescent="0.35">
      <c r="A92" t="s">
        <v>24</v>
      </c>
      <c r="B92" t="str">
        <f>_xlfn.XLOOKUP(Daily_average_concentrations_PM10___from_12_12_2023_to_18_12_2023[[#This Row],[Station]],Table4[Station],Table4[Region])</f>
        <v>Košice</v>
      </c>
      <c r="C92" s="1">
        <v>45274</v>
      </c>
      <c r="D92">
        <v>18</v>
      </c>
      <c r="E92">
        <v>32</v>
      </c>
      <c r="F92" t="s">
        <v>21</v>
      </c>
    </row>
    <row r="93" spans="1:6" x14ac:dyDescent="0.35">
      <c r="A93" t="s">
        <v>20</v>
      </c>
      <c r="B93" t="str">
        <f>_xlfn.XLOOKUP(Daily_average_concentrations_PM10___from_12_12_2023_to_18_12_2023[[#This Row],[Station]],Table4[Station],Table4[Region])</f>
        <v>Bratislava</v>
      </c>
      <c r="C93" s="1">
        <v>45274</v>
      </c>
      <c r="D93">
        <v>17</v>
      </c>
      <c r="E93">
        <v>30</v>
      </c>
      <c r="F93" t="s">
        <v>21</v>
      </c>
    </row>
    <row r="94" spans="1:6" x14ac:dyDescent="0.35">
      <c r="A94" t="s">
        <v>68</v>
      </c>
      <c r="B94" t="str">
        <f>_xlfn.XLOOKUP(Daily_average_concentrations_PM10___from_12_12_2023_to_18_12_2023[[#This Row],[Station]],Table4[Station],Table4[Region])</f>
        <v>Banská Bystrica</v>
      </c>
      <c r="C94" s="1">
        <v>45274</v>
      </c>
      <c r="D94">
        <v>28</v>
      </c>
      <c r="E94">
        <v>51</v>
      </c>
      <c r="F94" t="s">
        <v>21</v>
      </c>
    </row>
    <row r="95" spans="1:6" x14ac:dyDescent="0.35">
      <c r="A95" t="s">
        <v>72</v>
      </c>
      <c r="B95" t="str">
        <f>_xlfn.XLOOKUP(Daily_average_concentrations_PM10___from_12_12_2023_to_18_12_2023[[#This Row],[Station]],Table4[Station],Table4[Region])</f>
        <v>Bratislava</v>
      </c>
      <c r="C95" s="1">
        <v>45274</v>
      </c>
      <c r="D95">
        <v>16</v>
      </c>
      <c r="E95">
        <v>21</v>
      </c>
      <c r="F95" t="s">
        <v>21</v>
      </c>
    </row>
    <row r="96" spans="1:6" x14ac:dyDescent="0.35">
      <c r="A96" t="s">
        <v>7</v>
      </c>
      <c r="B96" t="str">
        <f>_xlfn.XLOOKUP(Daily_average_concentrations_PM10___from_12_12_2023_to_18_12_2023[[#This Row],[Station]],Table4[Station],Table4[Region])</f>
        <v>Nitra</v>
      </c>
      <c r="C96" s="1">
        <v>45274</v>
      </c>
      <c r="D96">
        <v>50</v>
      </c>
      <c r="E96">
        <v>90</v>
      </c>
      <c r="F96" t="s">
        <v>21</v>
      </c>
    </row>
    <row r="97" spans="1:6" x14ac:dyDescent="0.35">
      <c r="A97" t="s">
        <v>5</v>
      </c>
      <c r="B97" t="str">
        <f>_xlfn.XLOOKUP(Daily_average_concentrations_PM10___from_12_12_2023_to_18_12_2023[[#This Row],[Station]],Table4[Station],Table4[Region])</f>
        <v>Banská Bystrica</v>
      </c>
      <c r="C97" s="1">
        <v>45274</v>
      </c>
      <c r="D97">
        <v>63</v>
      </c>
      <c r="E97">
        <v>116</v>
      </c>
      <c r="F97" t="s">
        <v>21</v>
      </c>
    </row>
    <row r="98" spans="1:6" x14ac:dyDescent="0.35">
      <c r="A98" t="s">
        <v>57</v>
      </c>
      <c r="B98" t="str">
        <f>_xlfn.XLOOKUP(Daily_average_concentrations_PM10___from_12_12_2023_to_18_12_2023[[#This Row],[Station]],Table4[Station],Table4[Region])</f>
        <v>Trenčín</v>
      </c>
      <c r="C98" s="1">
        <v>45274</v>
      </c>
      <c r="F98" t="s">
        <v>26</v>
      </c>
    </row>
    <row r="99" spans="1:6" x14ac:dyDescent="0.35">
      <c r="A99" t="s">
        <v>33</v>
      </c>
      <c r="B99" t="str">
        <f>_xlfn.XLOOKUP(Daily_average_concentrations_PM10___from_12_12_2023_to_18_12_2023[[#This Row],[Station]],Table4[Station],Table4[Region])</f>
        <v>Bratislava</v>
      </c>
      <c r="C99" s="1">
        <v>45274</v>
      </c>
      <c r="D99">
        <v>12</v>
      </c>
      <c r="E99">
        <v>17</v>
      </c>
      <c r="F99" t="s">
        <v>21</v>
      </c>
    </row>
    <row r="100" spans="1:6" x14ac:dyDescent="0.35">
      <c r="A100" t="s">
        <v>34</v>
      </c>
      <c r="B100" t="str">
        <f>_xlfn.XLOOKUP(Daily_average_concentrations_PM10___from_12_12_2023_to_18_12_2023[[#This Row],[Station]],Table4[Station],Table4[Region])</f>
        <v>Prešov</v>
      </c>
      <c r="C100" s="1">
        <v>45274</v>
      </c>
      <c r="D100">
        <v>23</v>
      </c>
      <c r="E100">
        <v>33</v>
      </c>
      <c r="F100" t="s">
        <v>21</v>
      </c>
    </row>
    <row r="101" spans="1:6" x14ac:dyDescent="0.35">
      <c r="A101" t="s">
        <v>67</v>
      </c>
      <c r="B101" t="str">
        <f>_xlfn.XLOOKUP(Daily_average_concentrations_PM10___from_12_12_2023_to_18_12_2023[[#This Row],[Station]],Table4[Station],Table4[Region])</f>
        <v>Nitra</v>
      </c>
      <c r="C101" s="1">
        <v>45274</v>
      </c>
      <c r="D101">
        <v>20</v>
      </c>
      <c r="E101">
        <v>24</v>
      </c>
      <c r="F101" t="s">
        <v>21</v>
      </c>
    </row>
    <row r="102" spans="1:6" x14ac:dyDescent="0.35">
      <c r="A102" t="s">
        <v>55</v>
      </c>
      <c r="B102" t="str">
        <f>_xlfn.XLOOKUP(Daily_average_concentrations_PM10___from_12_12_2023_to_18_12_2023[[#This Row],[Station]],Table4[Station],Table4[Region])</f>
        <v>Prešov</v>
      </c>
      <c r="C102" s="1">
        <v>45274</v>
      </c>
      <c r="D102">
        <v>15</v>
      </c>
      <c r="E102">
        <v>26</v>
      </c>
      <c r="F102" t="s">
        <v>21</v>
      </c>
    </row>
    <row r="103" spans="1:6" x14ac:dyDescent="0.35">
      <c r="A103" t="s">
        <v>25</v>
      </c>
      <c r="B103" t="str">
        <f>_xlfn.XLOOKUP(Daily_average_concentrations_PM10___from_12_12_2023_to_18_12_2023[[#This Row],[Station]],Table4[Station],Table4[Region])</f>
        <v>Nitra</v>
      </c>
      <c r="C103" s="1">
        <v>45274</v>
      </c>
      <c r="F103" t="s">
        <v>26</v>
      </c>
    </row>
    <row r="104" spans="1:6" x14ac:dyDescent="0.35">
      <c r="A104" t="s">
        <v>41</v>
      </c>
      <c r="B104" t="str">
        <f>_xlfn.XLOOKUP(Daily_average_concentrations_PM10___from_12_12_2023_to_18_12_2023[[#This Row],[Station]],Table4[Station],Table4[Region])</f>
        <v>Bratislava</v>
      </c>
      <c r="C104" s="1">
        <v>45274</v>
      </c>
      <c r="D104">
        <v>15</v>
      </c>
      <c r="E104">
        <v>21</v>
      </c>
      <c r="F104" t="s">
        <v>21</v>
      </c>
    </row>
    <row r="105" spans="1:6" x14ac:dyDescent="0.35">
      <c r="A105" t="s">
        <v>40</v>
      </c>
      <c r="B105" t="str">
        <f>_xlfn.XLOOKUP(Daily_average_concentrations_PM10___from_12_12_2023_to_18_12_2023[[#This Row],[Station]],Table4[Station],Table4[Region])</f>
        <v>Banská Bystrica</v>
      </c>
      <c r="C105" s="1">
        <v>45274</v>
      </c>
      <c r="D105">
        <v>31</v>
      </c>
      <c r="E105">
        <v>58</v>
      </c>
      <c r="F105" t="s">
        <v>21</v>
      </c>
    </row>
    <row r="106" spans="1:6" x14ac:dyDescent="0.35">
      <c r="A106" t="s">
        <v>60</v>
      </c>
      <c r="B106" t="str">
        <f>_xlfn.XLOOKUP(Daily_average_concentrations_PM10___from_12_12_2023_to_18_12_2023[[#This Row],[Station]],Table4[Station],Table4[Region])</f>
        <v>Žilina</v>
      </c>
      <c r="C106" s="1">
        <v>45274</v>
      </c>
      <c r="D106">
        <v>27</v>
      </c>
      <c r="E106">
        <v>59</v>
      </c>
      <c r="F106" t="s">
        <v>21</v>
      </c>
    </row>
    <row r="107" spans="1:6" x14ac:dyDescent="0.35">
      <c r="A107" t="s">
        <v>46</v>
      </c>
      <c r="B107" t="str">
        <f>_xlfn.XLOOKUP(Daily_average_concentrations_PM10___from_12_12_2023_to_18_12_2023[[#This Row],[Station]],Table4[Station],Table4[Region])</f>
        <v>Trenčín</v>
      </c>
      <c r="C107" s="1">
        <v>45274</v>
      </c>
      <c r="D107">
        <v>30</v>
      </c>
      <c r="E107">
        <v>48</v>
      </c>
      <c r="F107" t="s">
        <v>21</v>
      </c>
    </row>
    <row r="108" spans="1:6" x14ac:dyDescent="0.35">
      <c r="A108" t="s">
        <v>43</v>
      </c>
      <c r="B108" t="str">
        <f>_xlfn.XLOOKUP(Daily_average_concentrations_PM10___from_12_12_2023_to_18_12_2023[[#This Row],[Station]],Table4[Station],Table4[Region])</f>
        <v>Trenčín</v>
      </c>
      <c r="C108" s="1">
        <v>45274</v>
      </c>
      <c r="D108">
        <v>26</v>
      </c>
      <c r="E108">
        <v>37</v>
      </c>
      <c r="F108" t="s">
        <v>21</v>
      </c>
    </row>
    <row r="109" spans="1:6" x14ac:dyDescent="0.35">
      <c r="A109" t="s">
        <v>70</v>
      </c>
      <c r="B109" t="str">
        <f>_xlfn.XLOOKUP(Daily_average_concentrations_PM10___from_12_12_2023_to_18_12_2023[[#This Row],[Station]],Table4[Station],Table4[Region])</f>
        <v>Banská Bystrica</v>
      </c>
      <c r="C109" s="1">
        <v>45274</v>
      </c>
      <c r="F109" t="s">
        <v>26</v>
      </c>
    </row>
    <row r="110" spans="1:6" x14ac:dyDescent="0.35">
      <c r="A110" t="s">
        <v>45</v>
      </c>
      <c r="B110" t="str">
        <f>_xlfn.XLOOKUP(Daily_average_concentrations_PM10___from_12_12_2023_to_18_12_2023[[#This Row],[Station]],Table4[Station],Table4[Region])</f>
        <v>Košice</v>
      </c>
      <c r="C110" s="1">
        <v>45274</v>
      </c>
      <c r="D110">
        <v>14</v>
      </c>
      <c r="E110">
        <v>23</v>
      </c>
      <c r="F110" t="s">
        <v>21</v>
      </c>
    </row>
    <row r="111" spans="1:6" x14ac:dyDescent="0.35">
      <c r="A111" t="s">
        <v>3</v>
      </c>
      <c r="B111" t="str">
        <f>_xlfn.XLOOKUP(Daily_average_concentrations_PM10___from_12_12_2023_to_18_12_2023[[#This Row],[Station]],Table4[Station],Table4[Region])</f>
        <v>Banská Bystrica</v>
      </c>
      <c r="C111" s="1">
        <v>45274</v>
      </c>
      <c r="F111" t="s">
        <v>26</v>
      </c>
    </row>
    <row r="112" spans="1:6" x14ac:dyDescent="0.35">
      <c r="A112" t="s">
        <v>54</v>
      </c>
      <c r="B112" t="str">
        <f>_xlfn.XLOOKUP(Daily_average_concentrations_PM10___from_12_12_2023_to_18_12_2023[[#This Row],[Station]],Table4[Station],Table4[Region])</f>
        <v>Prešov</v>
      </c>
      <c r="C112" s="1">
        <v>45274</v>
      </c>
      <c r="D112">
        <v>24</v>
      </c>
      <c r="E112">
        <v>37</v>
      </c>
      <c r="F112" t="s">
        <v>21</v>
      </c>
    </row>
    <row r="113" spans="1:6" x14ac:dyDescent="0.35">
      <c r="A113" t="s">
        <v>63</v>
      </c>
      <c r="B113" t="str">
        <f>_xlfn.XLOOKUP(Daily_average_concentrations_PM10___from_12_12_2023_to_18_12_2023[[#This Row],[Station]],Table4[Station],Table4[Region])</f>
        <v>Bratislava</v>
      </c>
      <c r="C113" s="1">
        <v>45274</v>
      </c>
      <c r="D113">
        <v>15</v>
      </c>
      <c r="E113">
        <v>22</v>
      </c>
      <c r="F113" t="s">
        <v>21</v>
      </c>
    </row>
    <row r="114" spans="1:6" x14ac:dyDescent="0.35">
      <c r="A114" t="s">
        <v>27</v>
      </c>
      <c r="B114" t="str">
        <f>_xlfn.XLOOKUP(Daily_average_concentrations_PM10___from_12_12_2023_to_18_12_2023[[#This Row],[Station]],Table4[Station],Table4[Region])</f>
        <v>Bratislava</v>
      </c>
      <c r="C114" s="1">
        <v>45274</v>
      </c>
      <c r="D114">
        <v>17</v>
      </c>
      <c r="E114">
        <v>24</v>
      </c>
      <c r="F114" t="s">
        <v>21</v>
      </c>
    </row>
    <row r="115" spans="1:6" x14ac:dyDescent="0.35">
      <c r="A115" t="s">
        <v>47</v>
      </c>
      <c r="B115" t="str">
        <f>_xlfn.XLOOKUP(Daily_average_concentrations_PM10___from_12_12_2023_to_18_12_2023[[#This Row],[Station]],Table4[Station],Table4[Region])</f>
        <v>Žilina</v>
      </c>
      <c r="C115" s="1">
        <v>45274</v>
      </c>
      <c r="D115">
        <v>28</v>
      </c>
      <c r="E115">
        <v>50</v>
      </c>
      <c r="F115" t="s">
        <v>21</v>
      </c>
    </row>
    <row r="116" spans="1:6" x14ac:dyDescent="0.35">
      <c r="A116" t="s">
        <v>2</v>
      </c>
      <c r="B116" t="str">
        <f>_xlfn.XLOOKUP(Daily_average_concentrations_PM10___from_12_12_2023_to_18_12_2023[[#This Row],[Station]],Table4[Station],Table4[Region])</f>
        <v>Banská Bystrica</v>
      </c>
      <c r="C116" s="1">
        <v>45274</v>
      </c>
      <c r="D116">
        <v>46</v>
      </c>
      <c r="E116">
        <v>80</v>
      </c>
      <c r="F116" t="s">
        <v>21</v>
      </c>
    </row>
    <row r="117" spans="1:6" x14ac:dyDescent="0.35">
      <c r="A117" t="s">
        <v>48</v>
      </c>
      <c r="B117" t="str">
        <f>_xlfn.XLOOKUP(Daily_average_concentrations_PM10___from_12_12_2023_to_18_12_2023[[#This Row],[Station]],Table4[Station],Table4[Region])</f>
        <v>Trnava</v>
      </c>
      <c r="C117" s="1">
        <v>45274</v>
      </c>
      <c r="D117">
        <v>23</v>
      </c>
      <c r="E117">
        <v>33</v>
      </c>
      <c r="F117" t="s">
        <v>21</v>
      </c>
    </row>
    <row r="118" spans="1:6" x14ac:dyDescent="0.35">
      <c r="A118" t="s">
        <v>53</v>
      </c>
      <c r="B118" t="str">
        <f>_xlfn.XLOOKUP(Daily_average_concentrations_PM10___from_12_12_2023_to_18_12_2023[[#This Row],[Station]],Table4[Station],Table4[Region])</f>
        <v>Bratislava</v>
      </c>
      <c r="C118" s="1">
        <v>45274</v>
      </c>
      <c r="D118">
        <v>17</v>
      </c>
      <c r="E118">
        <v>26</v>
      </c>
      <c r="F118" t="s">
        <v>21</v>
      </c>
    </row>
    <row r="119" spans="1:6" x14ac:dyDescent="0.35">
      <c r="A119" t="s">
        <v>61</v>
      </c>
      <c r="B119" t="str">
        <f>_xlfn.XLOOKUP(Daily_average_concentrations_PM10___from_12_12_2023_to_18_12_2023[[#This Row],[Station]],Table4[Station],Table4[Region])</f>
        <v>Žilina</v>
      </c>
      <c r="C119" s="1">
        <v>45274</v>
      </c>
      <c r="D119">
        <v>52</v>
      </c>
      <c r="E119">
        <v>69</v>
      </c>
      <c r="F119" t="s">
        <v>21</v>
      </c>
    </row>
    <row r="120" spans="1:6" x14ac:dyDescent="0.35">
      <c r="A120" t="s">
        <v>63</v>
      </c>
      <c r="B120" t="str">
        <f>_xlfn.XLOOKUP(Daily_average_concentrations_PM10___from_12_12_2023_to_18_12_2023[[#This Row],[Station]],Table4[Station],Table4[Region])</f>
        <v>Bratislava</v>
      </c>
      <c r="C120" s="1">
        <v>45275</v>
      </c>
      <c r="D120">
        <v>9</v>
      </c>
      <c r="E120">
        <v>17</v>
      </c>
      <c r="F120" t="s">
        <v>21</v>
      </c>
    </row>
    <row r="121" spans="1:6" x14ac:dyDescent="0.35">
      <c r="A121" t="s">
        <v>60</v>
      </c>
      <c r="B121" t="str">
        <f>_xlfn.XLOOKUP(Daily_average_concentrations_PM10___from_12_12_2023_to_18_12_2023[[#This Row],[Station]],Table4[Station],Table4[Region])</f>
        <v>Žilina</v>
      </c>
      <c r="C121" s="1">
        <v>45275</v>
      </c>
      <c r="D121">
        <v>17</v>
      </c>
      <c r="E121">
        <v>45</v>
      </c>
      <c r="F121" t="s">
        <v>21</v>
      </c>
    </row>
    <row r="122" spans="1:6" x14ac:dyDescent="0.35">
      <c r="A122" t="s">
        <v>57</v>
      </c>
      <c r="B122" t="str">
        <f>_xlfn.XLOOKUP(Daily_average_concentrations_PM10___from_12_12_2023_to_18_12_2023[[#This Row],[Station]],Table4[Station],Table4[Region])</f>
        <v>Trenčín</v>
      </c>
      <c r="C122" s="1">
        <v>45275</v>
      </c>
      <c r="F122" t="s">
        <v>26</v>
      </c>
    </row>
    <row r="123" spans="1:6" x14ac:dyDescent="0.35">
      <c r="A123" t="s">
        <v>43</v>
      </c>
      <c r="B123" t="str">
        <f>_xlfn.XLOOKUP(Daily_average_concentrations_PM10___from_12_12_2023_to_18_12_2023[[#This Row],[Station]],Table4[Station],Table4[Region])</f>
        <v>Trenčín</v>
      </c>
      <c r="C123" s="1">
        <v>45275</v>
      </c>
      <c r="D123">
        <v>17</v>
      </c>
      <c r="E123">
        <v>54</v>
      </c>
      <c r="F123" t="s">
        <v>21</v>
      </c>
    </row>
    <row r="124" spans="1:6" x14ac:dyDescent="0.35">
      <c r="A124" t="s">
        <v>64</v>
      </c>
      <c r="B124" t="str">
        <f>_xlfn.XLOOKUP(Daily_average_concentrations_PM10___from_12_12_2023_to_18_12_2023[[#This Row],[Station]],Table4[Station],Table4[Region])</f>
        <v>Košice</v>
      </c>
      <c r="C124" s="1">
        <v>45275</v>
      </c>
      <c r="D124">
        <v>16</v>
      </c>
      <c r="E124">
        <v>36</v>
      </c>
      <c r="F124" t="s">
        <v>21</v>
      </c>
    </row>
    <row r="125" spans="1:6" x14ac:dyDescent="0.35">
      <c r="A125" t="s">
        <v>74</v>
      </c>
      <c r="B125" t="str">
        <f>_xlfn.XLOOKUP(Daily_average_concentrations_PM10___from_12_12_2023_to_18_12_2023[[#This Row],[Station]],Table4[Station],Table4[Region])</f>
        <v>Bratislava</v>
      </c>
      <c r="C125" s="1">
        <v>45275</v>
      </c>
      <c r="D125">
        <v>13</v>
      </c>
      <c r="E125">
        <v>19</v>
      </c>
      <c r="F125" t="s">
        <v>21</v>
      </c>
    </row>
    <row r="126" spans="1:6" x14ac:dyDescent="0.35">
      <c r="A126" t="s">
        <v>51</v>
      </c>
      <c r="B126" t="str">
        <f>_xlfn.XLOOKUP(Daily_average_concentrations_PM10___from_12_12_2023_to_18_12_2023[[#This Row],[Station]],Table4[Station],Table4[Region])</f>
        <v>Trenčín</v>
      </c>
      <c r="C126" s="1">
        <v>45275</v>
      </c>
      <c r="D126">
        <v>23</v>
      </c>
      <c r="E126">
        <v>53</v>
      </c>
      <c r="F126" t="s">
        <v>21</v>
      </c>
    </row>
    <row r="127" spans="1:6" x14ac:dyDescent="0.35">
      <c r="A127" t="s">
        <v>47</v>
      </c>
      <c r="B127" t="str">
        <f>_xlfn.XLOOKUP(Daily_average_concentrations_PM10___from_12_12_2023_to_18_12_2023[[#This Row],[Station]],Table4[Station],Table4[Region])</f>
        <v>Žilina</v>
      </c>
      <c r="C127" s="1">
        <v>45275</v>
      </c>
      <c r="D127">
        <v>17</v>
      </c>
      <c r="E127">
        <v>28</v>
      </c>
      <c r="F127" t="s">
        <v>21</v>
      </c>
    </row>
    <row r="128" spans="1:6" x14ac:dyDescent="0.35">
      <c r="A128" t="s">
        <v>29</v>
      </c>
      <c r="B128" t="str">
        <f>_xlfn.XLOOKUP(Daily_average_concentrations_PM10___from_12_12_2023_to_18_12_2023[[#This Row],[Station]],Table4[Station],Table4[Region])</f>
        <v>Košice</v>
      </c>
      <c r="C128" s="1">
        <v>45275</v>
      </c>
      <c r="D128">
        <v>23</v>
      </c>
      <c r="E128">
        <v>45</v>
      </c>
      <c r="F128" t="s">
        <v>21</v>
      </c>
    </row>
    <row r="129" spans="1:6" x14ac:dyDescent="0.35">
      <c r="A129" t="s">
        <v>39</v>
      </c>
      <c r="B129" t="str">
        <f>_xlfn.XLOOKUP(Daily_average_concentrations_PM10___from_12_12_2023_to_18_12_2023[[#This Row],[Station]],Table4[Station],Table4[Region])</f>
        <v>Žilina</v>
      </c>
      <c r="C129" s="1">
        <v>45275</v>
      </c>
      <c r="D129">
        <v>8</v>
      </c>
      <c r="E129">
        <v>16</v>
      </c>
      <c r="F129" t="s">
        <v>21</v>
      </c>
    </row>
    <row r="130" spans="1:6" x14ac:dyDescent="0.35">
      <c r="A130" t="s">
        <v>40</v>
      </c>
      <c r="B130" t="str">
        <f>_xlfn.XLOOKUP(Daily_average_concentrations_PM10___from_12_12_2023_to_18_12_2023[[#This Row],[Station]],Table4[Station],Table4[Region])</f>
        <v>Banská Bystrica</v>
      </c>
      <c r="C130" s="1">
        <v>45275</v>
      </c>
      <c r="D130">
        <v>33</v>
      </c>
      <c r="E130">
        <v>50</v>
      </c>
      <c r="F130" t="s">
        <v>21</v>
      </c>
    </row>
    <row r="131" spans="1:6" x14ac:dyDescent="0.35">
      <c r="A131" t="s">
        <v>54</v>
      </c>
      <c r="B131" t="str">
        <f>_xlfn.XLOOKUP(Daily_average_concentrations_PM10___from_12_12_2023_to_18_12_2023[[#This Row],[Station]],Table4[Station],Table4[Region])</f>
        <v>Prešov</v>
      </c>
      <c r="C131" s="1">
        <v>45275</v>
      </c>
      <c r="D131">
        <v>20</v>
      </c>
      <c r="E131">
        <v>42</v>
      </c>
      <c r="F131" t="s">
        <v>21</v>
      </c>
    </row>
    <row r="132" spans="1:6" x14ac:dyDescent="0.35">
      <c r="A132" t="s">
        <v>28</v>
      </c>
      <c r="B132" t="str">
        <f>_xlfn.XLOOKUP(Daily_average_concentrations_PM10___from_12_12_2023_to_18_12_2023[[#This Row],[Station]],Table4[Station],Table4[Region])</f>
        <v>Košice</v>
      </c>
      <c r="C132" s="1">
        <v>45275</v>
      </c>
      <c r="D132">
        <v>12</v>
      </c>
      <c r="E132">
        <v>31</v>
      </c>
      <c r="F132" t="s">
        <v>21</v>
      </c>
    </row>
    <row r="133" spans="1:6" x14ac:dyDescent="0.35">
      <c r="A133" t="s">
        <v>69</v>
      </c>
      <c r="B133" t="str">
        <f>_xlfn.XLOOKUP(Daily_average_concentrations_PM10___from_12_12_2023_to_18_12_2023[[#This Row],[Station]],Table4[Station],Table4[Region])</f>
        <v>Košice</v>
      </c>
      <c r="C133" s="1">
        <v>45275</v>
      </c>
      <c r="D133">
        <v>20</v>
      </c>
      <c r="E133">
        <v>38</v>
      </c>
      <c r="F133" t="s">
        <v>21</v>
      </c>
    </row>
    <row r="134" spans="1:6" x14ac:dyDescent="0.35">
      <c r="A134" t="s">
        <v>67</v>
      </c>
      <c r="B134" t="str">
        <f>_xlfn.XLOOKUP(Daily_average_concentrations_PM10___from_12_12_2023_to_18_12_2023[[#This Row],[Station]],Table4[Station],Table4[Region])</f>
        <v>Nitra</v>
      </c>
      <c r="C134" s="1">
        <v>45275</v>
      </c>
      <c r="D134">
        <v>19</v>
      </c>
      <c r="E134">
        <v>37</v>
      </c>
      <c r="F134" t="s">
        <v>21</v>
      </c>
    </row>
    <row r="135" spans="1:6" x14ac:dyDescent="0.35">
      <c r="A135" t="s">
        <v>7</v>
      </c>
      <c r="B135" t="str">
        <f>_xlfn.XLOOKUP(Daily_average_concentrations_PM10___from_12_12_2023_to_18_12_2023[[#This Row],[Station]],Table4[Station],Table4[Region])</f>
        <v>Nitra</v>
      </c>
      <c r="C135" s="1">
        <v>45275</v>
      </c>
      <c r="D135">
        <v>57</v>
      </c>
      <c r="E135">
        <v>115</v>
      </c>
      <c r="F135" t="s">
        <v>21</v>
      </c>
    </row>
    <row r="136" spans="1:6" x14ac:dyDescent="0.35">
      <c r="A136" t="s">
        <v>30</v>
      </c>
      <c r="B136" t="str">
        <f>_xlfn.XLOOKUP(Daily_average_concentrations_PM10___from_12_12_2023_to_18_12_2023[[#This Row],[Station]],Table4[Station],Table4[Region])</f>
        <v>Nitra</v>
      </c>
      <c r="C136" s="1">
        <v>45275</v>
      </c>
      <c r="D136">
        <v>12</v>
      </c>
      <c r="E136">
        <v>24</v>
      </c>
      <c r="F136" t="s">
        <v>21</v>
      </c>
    </row>
    <row r="137" spans="1:6" x14ac:dyDescent="0.35">
      <c r="A137" t="s">
        <v>36</v>
      </c>
      <c r="B137" t="str">
        <f>_xlfn.XLOOKUP(Daily_average_concentrations_PM10___from_12_12_2023_to_18_12_2023[[#This Row],[Station]],Table4[Station],Table4[Region])</f>
        <v>Bratislava</v>
      </c>
      <c r="C137" s="1">
        <v>45275</v>
      </c>
      <c r="D137">
        <v>22</v>
      </c>
      <c r="E137">
        <v>46</v>
      </c>
      <c r="F137" t="s">
        <v>21</v>
      </c>
    </row>
    <row r="138" spans="1:6" x14ac:dyDescent="0.35">
      <c r="A138" t="s">
        <v>34</v>
      </c>
      <c r="B138" t="str">
        <f>_xlfn.XLOOKUP(Daily_average_concentrations_PM10___from_12_12_2023_to_18_12_2023[[#This Row],[Station]],Table4[Station],Table4[Region])</f>
        <v>Prešov</v>
      </c>
      <c r="C138" s="1">
        <v>45275</v>
      </c>
      <c r="D138">
        <v>16</v>
      </c>
      <c r="E138">
        <v>58</v>
      </c>
      <c r="F138" t="s">
        <v>21</v>
      </c>
    </row>
    <row r="139" spans="1:6" x14ac:dyDescent="0.35">
      <c r="A139" t="s">
        <v>73</v>
      </c>
      <c r="B139" t="str">
        <f>_xlfn.XLOOKUP(Daily_average_concentrations_PM10___from_12_12_2023_to_18_12_2023[[#This Row],[Station]],Table4[Station],Table4[Region])</f>
        <v>Bratislava</v>
      </c>
      <c r="C139" s="1">
        <v>45275</v>
      </c>
      <c r="D139">
        <v>9</v>
      </c>
      <c r="E139">
        <v>24</v>
      </c>
      <c r="F139" t="s">
        <v>21</v>
      </c>
    </row>
    <row r="140" spans="1:6" x14ac:dyDescent="0.35">
      <c r="A140" t="s">
        <v>45</v>
      </c>
      <c r="B140" t="str">
        <f>_xlfn.XLOOKUP(Daily_average_concentrations_PM10___from_12_12_2023_to_18_12_2023[[#This Row],[Station]],Table4[Station],Table4[Region])</f>
        <v>Košice</v>
      </c>
      <c r="C140" s="1">
        <v>45275</v>
      </c>
      <c r="D140">
        <v>13</v>
      </c>
      <c r="E140">
        <v>31</v>
      </c>
      <c r="F140" t="s">
        <v>21</v>
      </c>
    </row>
    <row r="141" spans="1:6" x14ac:dyDescent="0.35">
      <c r="A141" t="s">
        <v>3</v>
      </c>
      <c r="B141" t="str">
        <f>_xlfn.XLOOKUP(Daily_average_concentrations_PM10___from_12_12_2023_to_18_12_2023[[#This Row],[Station]],Table4[Station],Table4[Region])</f>
        <v>Banská Bystrica</v>
      </c>
      <c r="C141" s="1">
        <v>45275</v>
      </c>
      <c r="F141" t="s">
        <v>26</v>
      </c>
    </row>
    <row r="142" spans="1:6" x14ac:dyDescent="0.35">
      <c r="A142" t="s">
        <v>68</v>
      </c>
      <c r="B142" t="str">
        <f>_xlfn.XLOOKUP(Daily_average_concentrations_PM10___from_12_12_2023_to_18_12_2023[[#This Row],[Station]],Table4[Station],Table4[Region])</f>
        <v>Banská Bystrica</v>
      </c>
      <c r="C142" s="1">
        <v>45275</v>
      </c>
      <c r="D142">
        <v>16</v>
      </c>
      <c r="E142">
        <v>31</v>
      </c>
      <c r="F142" t="s">
        <v>21</v>
      </c>
    </row>
    <row r="143" spans="1:6" x14ac:dyDescent="0.35">
      <c r="A143" t="s">
        <v>46</v>
      </c>
      <c r="B143" t="str">
        <f>_xlfn.XLOOKUP(Daily_average_concentrations_PM10___from_12_12_2023_to_18_12_2023[[#This Row],[Station]],Table4[Station],Table4[Region])</f>
        <v>Trenčín</v>
      </c>
      <c r="C143" s="1">
        <v>45275</v>
      </c>
      <c r="D143">
        <v>14</v>
      </c>
      <c r="E143">
        <v>33</v>
      </c>
      <c r="F143" t="s">
        <v>21</v>
      </c>
    </row>
    <row r="144" spans="1:6" x14ac:dyDescent="0.35">
      <c r="A144" t="s">
        <v>41</v>
      </c>
      <c r="B144" t="str">
        <f>_xlfn.XLOOKUP(Daily_average_concentrations_PM10___from_12_12_2023_to_18_12_2023[[#This Row],[Station]],Table4[Station],Table4[Region])</f>
        <v>Bratislava</v>
      </c>
      <c r="C144" s="1">
        <v>45275</v>
      </c>
      <c r="D144">
        <v>11</v>
      </c>
      <c r="E144">
        <v>19</v>
      </c>
      <c r="F144" t="s">
        <v>21</v>
      </c>
    </row>
    <row r="145" spans="1:6" x14ac:dyDescent="0.35">
      <c r="A145" t="s">
        <v>37</v>
      </c>
      <c r="B145" t="str">
        <f>_xlfn.XLOOKUP(Daily_average_concentrations_PM10___from_12_12_2023_to_18_12_2023[[#This Row],[Station]],Table4[Station],Table4[Region])</f>
        <v>Nitra</v>
      </c>
      <c r="C145" s="1">
        <v>45275</v>
      </c>
      <c r="D145">
        <v>8</v>
      </c>
      <c r="E145">
        <v>14</v>
      </c>
      <c r="F145" t="s">
        <v>21</v>
      </c>
    </row>
    <row r="146" spans="1:6" x14ac:dyDescent="0.35">
      <c r="A146" t="s">
        <v>42</v>
      </c>
      <c r="B146" t="str">
        <f>_xlfn.XLOOKUP(Daily_average_concentrations_PM10___from_12_12_2023_to_18_12_2023[[#This Row],[Station]],Table4[Station],Table4[Region])</f>
        <v>Košice</v>
      </c>
      <c r="C146" s="1">
        <v>45275</v>
      </c>
      <c r="D146">
        <v>12</v>
      </c>
      <c r="E146">
        <v>24</v>
      </c>
      <c r="F146" t="s">
        <v>21</v>
      </c>
    </row>
    <row r="147" spans="1:6" x14ac:dyDescent="0.35">
      <c r="A147" t="s">
        <v>52</v>
      </c>
      <c r="B147" t="str">
        <f>_xlfn.XLOOKUP(Daily_average_concentrations_PM10___from_12_12_2023_to_18_12_2023[[#This Row],[Station]],Table4[Station],Table4[Region])</f>
        <v>Trenčín</v>
      </c>
      <c r="C147" s="1">
        <v>45275</v>
      </c>
      <c r="D147">
        <v>13</v>
      </c>
      <c r="E147">
        <v>35</v>
      </c>
      <c r="F147" t="s">
        <v>21</v>
      </c>
    </row>
    <row r="148" spans="1:6" x14ac:dyDescent="0.35">
      <c r="A148" t="s">
        <v>5</v>
      </c>
      <c r="B148" t="str">
        <f>_xlfn.XLOOKUP(Daily_average_concentrations_PM10___from_12_12_2023_to_18_12_2023[[#This Row],[Station]],Table4[Station],Table4[Region])</f>
        <v>Banská Bystrica</v>
      </c>
      <c r="C148" s="1">
        <v>45275</v>
      </c>
      <c r="D148">
        <v>41</v>
      </c>
      <c r="E148">
        <v>90</v>
      </c>
      <c r="F148" t="s">
        <v>21</v>
      </c>
    </row>
    <row r="149" spans="1:6" x14ac:dyDescent="0.35">
      <c r="A149" t="s">
        <v>59</v>
      </c>
      <c r="B149" t="str">
        <f>_xlfn.XLOOKUP(Daily_average_concentrations_PM10___from_12_12_2023_to_18_12_2023[[#This Row],[Station]],Table4[Station],Table4[Region])</f>
        <v>Bratislava</v>
      </c>
      <c r="C149" s="1">
        <v>45275</v>
      </c>
      <c r="D149">
        <v>7</v>
      </c>
      <c r="E149">
        <v>12</v>
      </c>
      <c r="F149" t="s">
        <v>21</v>
      </c>
    </row>
    <row r="150" spans="1:6" x14ac:dyDescent="0.35">
      <c r="A150" t="s">
        <v>44</v>
      </c>
      <c r="B150" t="str">
        <f>_xlfn.XLOOKUP(Daily_average_concentrations_PM10___from_12_12_2023_to_18_12_2023[[#This Row],[Station]],Table4[Station],Table4[Region])</f>
        <v>Trenčín</v>
      </c>
      <c r="C150" s="1">
        <v>45275</v>
      </c>
      <c r="D150">
        <v>17</v>
      </c>
      <c r="E150">
        <v>40</v>
      </c>
      <c r="F150" t="s">
        <v>21</v>
      </c>
    </row>
    <row r="151" spans="1:6" x14ac:dyDescent="0.35">
      <c r="A151" t="s">
        <v>20</v>
      </c>
      <c r="B151" t="str">
        <f>_xlfn.XLOOKUP(Daily_average_concentrations_PM10___from_12_12_2023_to_18_12_2023[[#This Row],[Station]],Table4[Station],Table4[Region])</f>
        <v>Bratislava</v>
      </c>
      <c r="C151" s="1">
        <v>45275</v>
      </c>
      <c r="D151">
        <v>13</v>
      </c>
      <c r="E151">
        <v>24</v>
      </c>
      <c r="F151" t="s">
        <v>21</v>
      </c>
    </row>
    <row r="152" spans="1:6" x14ac:dyDescent="0.35">
      <c r="A152" t="s">
        <v>33</v>
      </c>
      <c r="B152" t="str">
        <f>_xlfn.XLOOKUP(Daily_average_concentrations_PM10___from_12_12_2023_to_18_12_2023[[#This Row],[Station]],Table4[Station],Table4[Region])</f>
        <v>Bratislava</v>
      </c>
      <c r="C152" s="1">
        <v>45275</v>
      </c>
      <c r="D152">
        <v>8</v>
      </c>
      <c r="E152">
        <v>13</v>
      </c>
      <c r="F152" t="s">
        <v>21</v>
      </c>
    </row>
    <row r="153" spans="1:6" x14ac:dyDescent="0.35">
      <c r="A153" t="s">
        <v>24</v>
      </c>
      <c r="B153" t="str">
        <f>_xlfn.XLOOKUP(Daily_average_concentrations_PM10___from_12_12_2023_to_18_12_2023[[#This Row],[Station]],Table4[Station],Table4[Region])</f>
        <v>Košice</v>
      </c>
      <c r="C153" s="1">
        <v>45275</v>
      </c>
      <c r="D153">
        <v>18</v>
      </c>
      <c r="E153">
        <v>28</v>
      </c>
      <c r="F153" t="s">
        <v>21</v>
      </c>
    </row>
    <row r="154" spans="1:6" x14ac:dyDescent="0.35">
      <c r="A154" t="s">
        <v>38</v>
      </c>
      <c r="B154" t="str">
        <f>_xlfn.XLOOKUP(Daily_average_concentrations_PM10___from_12_12_2023_to_18_12_2023[[#This Row],[Station]],Table4[Station],Table4[Region])</f>
        <v>Košice</v>
      </c>
      <c r="C154" s="1">
        <v>45275</v>
      </c>
      <c r="D154">
        <v>27</v>
      </c>
      <c r="E154">
        <v>46</v>
      </c>
      <c r="F154" t="s">
        <v>21</v>
      </c>
    </row>
    <row r="155" spans="1:6" x14ac:dyDescent="0.35">
      <c r="A155" t="s">
        <v>35</v>
      </c>
      <c r="B155" t="str">
        <f>_xlfn.XLOOKUP(Daily_average_concentrations_PM10___from_12_12_2023_to_18_12_2023[[#This Row],[Station]],Table4[Station],Table4[Region])</f>
        <v>Bratislava</v>
      </c>
      <c r="C155" s="1">
        <v>45275</v>
      </c>
      <c r="D155">
        <v>13</v>
      </c>
      <c r="E155">
        <v>27</v>
      </c>
      <c r="F155" t="s">
        <v>21</v>
      </c>
    </row>
    <row r="156" spans="1:6" x14ac:dyDescent="0.35">
      <c r="A156" t="s">
        <v>25</v>
      </c>
      <c r="B156" t="str">
        <f>_xlfn.XLOOKUP(Daily_average_concentrations_PM10___from_12_12_2023_to_18_12_2023[[#This Row],[Station]],Table4[Station],Table4[Region])</f>
        <v>Nitra</v>
      </c>
      <c r="C156" s="1">
        <v>45275</v>
      </c>
      <c r="F156" t="s">
        <v>26</v>
      </c>
    </row>
    <row r="157" spans="1:6" x14ac:dyDescent="0.35">
      <c r="A157" t="s">
        <v>53</v>
      </c>
      <c r="B157" t="str">
        <f>_xlfn.XLOOKUP(Daily_average_concentrations_PM10___from_12_12_2023_to_18_12_2023[[#This Row],[Station]],Table4[Station],Table4[Region])</f>
        <v>Bratislava</v>
      </c>
      <c r="C157" s="1">
        <v>45275</v>
      </c>
      <c r="D157">
        <v>33</v>
      </c>
      <c r="E157">
        <v>136</v>
      </c>
      <c r="F157" t="s">
        <v>21</v>
      </c>
    </row>
    <row r="158" spans="1:6" x14ac:dyDescent="0.35">
      <c r="A158" t="s">
        <v>72</v>
      </c>
      <c r="B158" t="str">
        <f>_xlfn.XLOOKUP(Daily_average_concentrations_PM10___from_12_12_2023_to_18_12_2023[[#This Row],[Station]],Table4[Station],Table4[Region])</f>
        <v>Bratislava</v>
      </c>
      <c r="C158" s="1">
        <v>45275</v>
      </c>
      <c r="D158">
        <v>10</v>
      </c>
      <c r="E158">
        <v>16</v>
      </c>
      <c r="F158" t="s">
        <v>21</v>
      </c>
    </row>
    <row r="159" spans="1:6" x14ac:dyDescent="0.35">
      <c r="A159" t="s">
        <v>48</v>
      </c>
      <c r="B159" t="str">
        <f>_xlfn.XLOOKUP(Daily_average_concentrations_PM10___from_12_12_2023_to_18_12_2023[[#This Row],[Station]],Table4[Station],Table4[Region])</f>
        <v>Trnava</v>
      </c>
      <c r="C159" s="1">
        <v>45275</v>
      </c>
      <c r="D159">
        <v>20</v>
      </c>
      <c r="E159">
        <v>38</v>
      </c>
      <c r="F159" t="s">
        <v>21</v>
      </c>
    </row>
    <row r="160" spans="1:6" x14ac:dyDescent="0.35">
      <c r="A160" t="s">
        <v>55</v>
      </c>
      <c r="B160" t="str">
        <f>_xlfn.XLOOKUP(Daily_average_concentrations_PM10___from_12_12_2023_to_18_12_2023[[#This Row],[Station]],Table4[Station],Table4[Region])</f>
        <v>Prešov</v>
      </c>
      <c r="C160" s="1">
        <v>45275</v>
      </c>
      <c r="D160">
        <v>13</v>
      </c>
      <c r="E160">
        <v>24</v>
      </c>
      <c r="F160" t="s">
        <v>21</v>
      </c>
    </row>
    <row r="161" spans="1:6" x14ac:dyDescent="0.35">
      <c r="A161" t="s">
        <v>27</v>
      </c>
      <c r="B161" t="str">
        <f>_xlfn.XLOOKUP(Daily_average_concentrations_PM10___from_12_12_2023_to_18_12_2023[[#This Row],[Station]],Table4[Station],Table4[Region])</f>
        <v>Bratislava</v>
      </c>
      <c r="C161" s="1">
        <v>45275</v>
      </c>
      <c r="D161">
        <v>11</v>
      </c>
      <c r="E161">
        <v>19</v>
      </c>
      <c r="F161" t="s">
        <v>21</v>
      </c>
    </row>
    <row r="162" spans="1:6" x14ac:dyDescent="0.35">
      <c r="A162" t="s">
        <v>71</v>
      </c>
      <c r="B162" t="str">
        <f>_xlfn.XLOOKUP(Daily_average_concentrations_PM10___from_12_12_2023_to_18_12_2023[[#This Row],[Station]],Table4[Station],Table4[Region])</f>
        <v>Bratislava</v>
      </c>
      <c r="C162" s="1">
        <v>45275</v>
      </c>
      <c r="D162">
        <v>17</v>
      </c>
      <c r="E162">
        <v>29</v>
      </c>
      <c r="F162" t="s">
        <v>21</v>
      </c>
    </row>
    <row r="163" spans="1:6" x14ac:dyDescent="0.35">
      <c r="A163" t="s">
        <v>4</v>
      </c>
      <c r="B163" t="str">
        <f>_xlfn.XLOOKUP(Daily_average_concentrations_PM10___from_12_12_2023_to_18_12_2023[[#This Row],[Station]],Table4[Station],Table4[Region])</f>
        <v>Banská Bystrica</v>
      </c>
      <c r="C163" s="1">
        <v>45275</v>
      </c>
      <c r="D163">
        <v>53</v>
      </c>
      <c r="E163">
        <v>106</v>
      </c>
      <c r="F163" t="s">
        <v>21</v>
      </c>
    </row>
    <row r="164" spans="1:6" x14ac:dyDescent="0.35">
      <c r="A164" t="s">
        <v>70</v>
      </c>
      <c r="B164" t="str">
        <f>_xlfn.XLOOKUP(Daily_average_concentrations_PM10___from_12_12_2023_to_18_12_2023[[#This Row],[Station]],Table4[Station],Table4[Region])</f>
        <v>Banská Bystrica</v>
      </c>
      <c r="C164" s="1">
        <v>45275</v>
      </c>
      <c r="D164">
        <v>9</v>
      </c>
      <c r="E164">
        <v>39</v>
      </c>
      <c r="F164" t="s">
        <v>21</v>
      </c>
    </row>
    <row r="165" spans="1:6" x14ac:dyDescent="0.35">
      <c r="A165" t="s">
        <v>2</v>
      </c>
      <c r="B165" t="str">
        <f>_xlfn.XLOOKUP(Daily_average_concentrations_PM10___from_12_12_2023_to_18_12_2023[[#This Row],[Station]],Table4[Station],Table4[Region])</f>
        <v>Banská Bystrica</v>
      </c>
      <c r="C165" s="1">
        <v>45275</v>
      </c>
      <c r="D165">
        <v>36</v>
      </c>
      <c r="E165">
        <v>63</v>
      </c>
      <c r="F165" t="s">
        <v>21</v>
      </c>
    </row>
    <row r="166" spans="1:6" x14ac:dyDescent="0.35">
      <c r="A166" t="s">
        <v>61</v>
      </c>
      <c r="B166" t="str">
        <f>_xlfn.XLOOKUP(Daily_average_concentrations_PM10___from_12_12_2023_to_18_12_2023[[#This Row],[Station]],Table4[Station],Table4[Region])</f>
        <v>Žilina</v>
      </c>
      <c r="C166" s="1">
        <v>45275</v>
      </c>
      <c r="D166">
        <v>21</v>
      </c>
      <c r="E166">
        <v>44</v>
      </c>
      <c r="F166" t="s">
        <v>21</v>
      </c>
    </row>
    <row r="167" spans="1:6" x14ac:dyDescent="0.35">
      <c r="A167" t="s">
        <v>66</v>
      </c>
      <c r="B167" t="str">
        <f>_xlfn.XLOOKUP(Daily_average_concentrations_PM10___from_12_12_2023_to_18_12_2023[[#This Row],[Station]],Table4[Station],Table4[Region])</f>
        <v>Žilina</v>
      </c>
      <c r="C167" s="1">
        <v>45275</v>
      </c>
      <c r="D167">
        <v>12</v>
      </c>
      <c r="E167">
        <v>28</v>
      </c>
      <c r="F167" t="s">
        <v>21</v>
      </c>
    </row>
    <row r="168" spans="1:6" x14ac:dyDescent="0.35">
      <c r="A168" t="s">
        <v>56</v>
      </c>
      <c r="B168" t="str">
        <f>_xlfn.XLOOKUP(Daily_average_concentrations_PM10___from_12_12_2023_to_18_12_2023[[#This Row],[Station]],Table4[Station],Table4[Region])</f>
        <v>Nitra</v>
      </c>
      <c r="C168" s="1">
        <v>45275</v>
      </c>
      <c r="D168">
        <v>13</v>
      </c>
      <c r="E168">
        <v>20</v>
      </c>
      <c r="F168" t="s">
        <v>21</v>
      </c>
    </row>
    <row r="169" spans="1:6" x14ac:dyDescent="0.35">
      <c r="A169" t="s">
        <v>58</v>
      </c>
      <c r="B169" t="str">
        <f>_xlfn.XLOOKUP(Daily_average_concentrations_PM10___from_12_12_2023_to_18_12_2023[[#This Row],[Station]],Table4[Station],Table4[Region])</f>
        <v>Žilina</v>
      </c>
      <c r="C169" s="1">
        <v>45275</v>
      </c>
      <c r="D169">
        <v>14</v>
      </c>
      <c r="E169">
        <v>31</v>
      </c>
      <c r="F169" t="s">
        <v>21</v>
      </c>
    </row>
    <row r="170" spans="1:6" x14ac:dyDescent="0.35">
      <c r="A170" t="s">
        <v>75</v>
      </c>
      <c r="B170" t="str">
        <f>_xlfn.XLOOKUP(Daily_average_concentrations_PM10___from_12_12_2023_to_18_12_2023[[#This Row],[Station]],Table4[Station],Table4[Region])</f>
        <v>Prešov</v>
      </c>
      <c r="C170" s="1">
        <v>45275</v>
      </c>
      <c r="D170">
        <v>10</v>
      </c>
      <c r="E170">
        <v>15</v>
      </c>
      <c r="F170" t="s">
        <v>21</v>
      </c>
    </row>
    <row r="171" spans="1:6" x14ac:dyDescent="0.35">
      <c r="A171" t="s">
        <v>32</v>
      </c>
      <c r="B171" t="str">
        <f>_xlfn.XLOOKUP(Daily_average_concentrations_PM10___from_12_12_2023_to_18_12_2023[[#This Row],[Station]],Table4[Station],Table4[Region])</f>
        <v>Trnava</v>
      </c>
      <c r="C171" s="1">
        <v>45275</v>
      </c>
      <c r="D171">
        <v>18</v>
      </c>
      <c r="E171">
        <v>32</v>
      </c>
      <c r="F171" t="s">
        <v>21</v>
      </c>
    </row>
    <row r="172" spans="1:6" x14ac:dyDescent="0.35">
      <c r="A172" t="s">
        <v>22</v>
      </c>
      <c r="B172" t="str">
        <f>_xlfn.XLOOKUP(Daily_average_concentrations_PM10___from_12_12_2023_to_18_12_2023[[#This Row],[Station]],Table4[Station],Table4[Region])</f>
        <v>Trnava</v>
      </c>
      <c r="C172" s="1">
        <v>45275</v>
      </c>
      <c r="D172">
        <v>11</v>
      </c>
      <c r="E172">
        <v>16</v>
      </c>
      <c r="F172" t="s">
        <v>21</v>
      </c>
    </row>
    <row r="173" spans="1:6" x14ac:dyDescent="0.35">
      <c r="A173" t="s">
        <v>50</v>
      </c>
      <c r="B173" t="str">
        <f>_xlfn.XLOOKUP(Daily_average_concentrations_PM10___from_12_12_2023_to_18_12_2023[[#This Row],[Station]],Table4[Station],Table4[Region])</f>
        <v>Prešov</v>
      </c>
      <c r="C173" s="1">
        <v>45275</v>
      </c>
      <c r="D173">
        <v>6</v>
      </c>
      <c r="E173">
        <v>18</v>
      </c>
      <c r="F173" t="s">
        <v>21</v>
      </c>
    </row>
    <row r="174" spans="1:6" x14ac:dyDescent="0.35">
      <c r="A174" t="s">
        <v>49</v>
      </c>
      <c r="B174" t="str">
        <f>_xlfn.XLOOKUP(Daily_average_concentrations_PM10___from_12_12_2023_to_18_12_2023[[#This Row],[Station]],Table4[Station],Table4[Region])</f>
        <v>Košice</v>
      </c>
      <c r="C174" s="1">
        <v>45275</v>
      </c>
      <c r="D174">
        <v>16</v>
      </c>
      <c r="E174">
        <v>36</v>
      </c>
      <c r="F174" t="s">
        <v>21</v>
      </c>
    </row>
    <row r="175" spans="1:6" x14ac:dyDescent="0.35">
      <c r="A175" t="s">
        <v>23</v>
      </c>
      <c r="B175" t="str">
        <f>_xlfn.XLOOKUP(Daily_average_concentrations_PM10___from_12_12_2023_to_18_12_2023[[#This Row],[Station]],Table4[Station],Table4[Region])</f>
        <v>Banská Bystrica</v>
      </c>
      <c r="C175" s="1">
        <v>45275</v>
      </c>
      <c r="D175">
        <v>26</v>
      </c>
      <c r="E175">
        <v>44</v>
      </c>
      <c r="F175" t="s">
        <v>21</v>
      </c>
    </row>
    <row r="176" spans="1:6" x14ac:dyDescent="0.35">
      <c r="A176" t="s">
        <v>31</v>
      </c>
      <c r="B176" t="str">
        <f>_xlfn.XLOOKUP(Daily_average_concentrations_PM10___from_12_12_2023_to_18_12_2023[[#This Row],[Station]],Table4[Station],Table4[Region])</f>
        <v>Prešov</v>
      </c>
      <c r="C176" s="1">
        <v>45275</v>
      </c>
      <c r="D176">
        <v>16</v>
      </c>
      <c r="E176">
        <v>34</v>
      </c>
      <c r="F176" t="s">
        <v>21</v>
      </c>
    </row>
    <row r="177" spans="1:6" x14ac:dyDescent="0.35">
      <c r="A177" t="s">
        <v>65</v>
      </c>
      <c r="B177" t="str">
        <f>_xlfn.XLOOKUP(Daily_average_concentrations_PM10___from_12_12_2023_to_18_12_2023[[#This Row],[Station]],Table4[Station],Table4[Region])</f>
        <v>Prešov</v>
      </c>
      <c r="C177" s="1">
        <v>45275</v>
      </c>
      <c r="D177">
        <v>9</v>
      </c>
      <c r="E177">
        <v>15</v>
      </c>
      <c r="F177" t="s">
        <v>21</v>
      </c>
    </row>
    <row r="178" spans="1:6" x14ac:dyDescent="0.35">
      <c r="A178" t="s">
        <v>62</v>
      </c>
      <c r="B178" t="str">
        <f>_xlfn.XLOOKUP(Daily_average_concentrations_PM10___from_12_12_2023_to_18_12_2023[[#This Row],[Station]],Table4[Station],Table4[Region])</f>
        <v>Banská Bystrica</v>
      </c>
      <c r="C178" s="1">
        <v>45275</v>
      </c>
      <c r="D178">
        <v>12</v>
      </c>
      <c r="E178">
        <v>34</v>
      </c>
      <c r="F178" t="s">
        <v>21</v>
      </c>
    </row>
    <row r="179" spans="1:6" x14ac:dyDescent="0.35">
      <c r="A179" t="s">
        <v>5</v>
      </c>
      <c r="B179" t="str">
        <f>_xlfn.XLOOKUP(Daily_average_concentrations_PM10___from_12_12_2023_to_18_12_2023[[#This Row],[Station]],Table4[Station],Table4[Region])</f>
        <v>Banská Bystrica</v>
      </c>
      <c r="C179" s="1">
        <v>45276</v>
      </c>
      <c r="D179">
        <v>59</v>
      </c>
      <c r="E179">
        <v>129</v>
      </c>
      <c r="F179" t="s">
        <v>21</v>
      </c>
    </row>
    <row r="180" spans="1:6" x14ac:dyDescent="0.35">
      <c r="A180" t="s">
        <v>38</v>
      </c>
      <c r="B180" t="str">
        <f>_xlfn.XLOOKUP(Daily_average_concentrations_PM10___from_12_12_2023_to_18_12_2023[[#This Row],[Station]],Table4[Station],Table4[Region])</f>
        <v>Košice</v>
      </c>
      <c r="C180" s="1">
        <v>45276</v>
      </c>
      <c r="D180">
        <v>56</v>
      </c>
      <c r="E180">
        <v>159</v>
      </c>
      <c r="F180" t="s">
        <v>21</v>
      </c>
    </row>
    <row r="181" spans="1:6" x14ac:dyDescent="0.35">
      <c r="A181" t="s">
        <v>73</v>
      </c>
      <c r="B181" t="str">
        <f>_xlfn.XLOOKUP(Daily_average_concentrations_PM10___from_12_12_2023_to_18_12_2023[[#This Row],[Station]],Table4[Station],Table4[Region])</f>
        <v>Bratislava</v>
      </c>
      <c r="C181" s="1">
        <v>45276</v>
      </c>
      <c r="D181">
        <v>12</v>
      </c>
      <c r="E181">
        <v>18</v>
      </c>
      <c r="F181" t="s">
        <v>21</v>
      </c>
    </row>
    <row r="182" spans="1:6" x14ac:dyDescent="0.35">
      <c r="A182" t="s">
        <v>68</v>
      </c>
      <c r="B182" t="str">
        <f>_xlfn.XLOOKUP(Daily_average_concentrations_PM10___from_12_12_2023_to_18_12_2023[[#This Row],[Station]],Table4[Station],Table4[Region])</f>
        <v>Banská Bystrica</v>
      </c>
      <c r="C182" s="1">
        <v>45276</v>
      </c>
      <c r="D182">
        <v>31</v>
      </c>
      <c r="E182">
        <v>50</v>
      </c>
      <c r="F182" t="s">
        <v>21</v>
      </c>
    </row>
    <row r="183" spans="1:6" x14ac:dyDescent="0.35">
      <c r="A183" t="s">
        <v>7</v>
      </c>
      <c r="B183" t="str">
        <f>_xlfn.XLOOKUP(Daily_average_concentrations_PM10___from_12_12_2023_to_18_12_2023[[#This Row],[Station]],Table4[Station],Table4[Region])</f>
        <v>Nitra</v>
      </c>
      <c r="C183" s="1">
        <v>45276</v>
      </c>
      <c r="D183">
        <v>69</v>
      </c>
      <c r="E183">
        <v>131</v>
      </c>
      <c r="F183" t="s">
        <v>21</v>
      </c>
    </row>
    <row r="184" spans="1:6" x14ac:dyDescent="0.35">
      <c r="A184" t="s">
        <v>62</v>
      </c>
      <c r="B184" t="str">
        <f>_xlfn.XLOOKUP(Daily_average_concentrations_PM10___from_12_12_2023_to_18_12_2023[[#This Row],[Station]],Table4[Station],Table4[Region])</f>
        <v>Banská Bystrica</v>
      </c>
      <c r="C184" s="1">
        <v>45276</v>
      </c>
      <c r="D184">
        <v>22</v>
      </c>
      <c r="E184">
        <v>33</v>
      </c>
      <c r="F184" t="s">
        <v>21</v>
      </c>
    </row>
    <row r="185" spans="1:6" x14ac:dyDescent="0.35">
      <c r="A185" t="s">
        <v>61</v>
      </c>
      <c r="B185" t="str">
        <f>_xlfn.XLOOKUP(Daily_average_concentrations_PM10___from_12_12_2023_to_18_12_2023[[#This Row],[Station]],Table4[Station],Table4[Region])</f>
        <v>Žilina</v>
      </c>
      <c r="C185" s="1">
        <v>45276</v>
      </c>
      <c r="D185">
        <v>41</v>
      </c>
      <c r="E185">
        <v>68</v>
      </c>
      <c r="F185" t="s">
        <v>21</v>
      </c>
    </row>
    <row r="186" spans="1:6" x14ac:dyDescent="0.35">
      <c r="A186" t="s">
        <v>63</v>
      </c>
      <c r="B186" t="str">
        <f>_xlfn.XLOOKUP(Daily_average_concentrations_PM10___from_12_12_2023_to_18_12_2023[[#This Row],[Station]],Table4[Station],Table4[Region])</f>
        <v>Bratislava</v>
      </c>
      <c r="C186" s="1">
        <v>45276</v>
      </c>
      <c r="D186">
        <v>18</v>
      </c>
      <c r="E186">
        <v>46</v>
      </c>
      <c r="F186" t="s">
        <v>21</v>
      </c>
    </row>
    <row r="187" spans="1:6" x14ac:dyDescent="0.35">
      <c r="A187" t="s">
        <v>55</v>
      </c>
      <c r="B187" t="str">
        <f>_xlfn.XLOOKUP(Daily_average_concentrations_PM10___from_12_12_2023_to_18_12_2023[[#This Row],[Station]],Table4[Station],Table4[Region])</f>
        <v>Prešov</v>
      </c>
      <c r="C187" s="1">
        <v>45276</v>
      </c>
      <c r="D187">
        <v>21</v>
      </c>
      <c r="E187">
        <v>36</v>
      </c>
      <c r="F187" t="s">
        <v>21</v>
      </c>
    </row>
    <row r="188" spans="1:6" x14ac:dyDescent="0.35">
      <c r="A188" t="s">
        <v>22</v>
      </c>
      <c r="B188" t="str">
        <f>_xlfn.XLOOKUP(Daily_average_concentrations_PM10___from_12_12_2023_to_18_12_2023[[#This Row],[Station]],Table4[Station],Table4[Region])</f>
        <v>Trnava</v>
      </c>
      <c r="C188" s="1">
        <v>45276</v>
      </c>
      <c r="D188">
        <v>27</v>
      </c>
      <c r="E188">
        <v>46</v>
      </c>
      <c r="F188" t="s">
        <v>21</v>
      </c>
    </row>
    <row r="189" spans="1:6" x14ac:dyDescent="0.35">
      <c r="A189" t="s">
        <v>32</v>
      </c>
      <c r="B189" t="str">
        <f>_xlfn.XLOOKUP(Daily_average_concentrations_PM10___from_12_12_2023_to_18_12_2023[[#This Row],[Station]],Table4[Station],Table4[Region])</f>
        <v>Trnava</v>
      </c>
      <c r="C189" s="1">
        <v>45276</v>
      </c>
      <c r="D189">
        <v>31</v>
      </c>
      <c r="E189">
        <v>53</v>
      </c>
      <c r="F189" t="s">
        <v>21</v>
      </c>
    </row>
    <row r="190" spans="1:6" x14ac:dyDescent="0.35">
      <c r="A190" t="s">
        <v>51</v>
      </c>
      <c r="B190" t="str">
        <f>_xlfn.XLOOKUP(Daily_average_concentrations_PM10___from_12_12_2023_to_18_12_2023[[#This Row],[Station]],Table4[Station],Table4[Region])</f>
        <v>Trenčín</v>
      </c>
      <c r="C190" s="1">
        <v>45276</v>
      </c>
      <c r="D190">
        <v>50</v>
      </c>
      <c r="E190">
        <v>78</v>
      </c>
      <c r="F190" t="s">
        <v>21</v>
      </c>
    </row>
    <row r="191" spans="1:6" x14ac:dyDescent="0.35">
      <c r="A191" t="s">
        <v>42</v>
      </c>
      <c r="B191" t="str">
        <f>_xlfn.XLOOKUP(Daily_average_concentrations_PM10___from_12_12_2023_to_18_12_2023[[#This Row],[Station]],Table4[Station],Table4[Region])</f>
        <v>Košice</v>
      </c>
      <c r="C191" s="1">
        <v>45276</v>
      </c>
      <c r="D191">
        <v>26</v>
      </c>
      <c r="E191">
        <v>45</v>
      </c>
      <c r="F191" t="s">
        <v>21</v>
      </c>
    </row>
    <row r="192" spans="1:6" x14ac:dyDescent="0.35">
      <c r="A192" t="s">
        <v>50</v>
      </c>
      <c r="B192" t="str">
        <f>_xlfn.XLOOKUP(Daily_average_concentrations_PM10___from_12_12_2023_to_18_12_2023[[#This Row],[Station]],Table4[Station],Table4[Region])</f>
        <v>Prešov</v>
      </c>
      <c r="C192" s="1">
        <v>45276</v>
      </c>
      <c r="D192">
        <v>3</v>
      </c>
      <c r="E192">
        <v>8</v>
      </c>
      <c r="F192" t="s">
        <v>21</v>
      </c>
    </row>
    <row r="193" spans="1:6" x14ac:dyDescent="0.35">
      <c r="A193" t="s">
        <v>74</v>
      </c>
      <c r="B193" t="str">
        <f>_xlfn.XLOOKUP(Daily_average_concentrations_PM10___from_12_12_2023_to_18_12_2023[[#This Row],[Station]],Table4[Station],Table4[Region])</f>
        <v>Bratislava</v>
      </c>
      <c r="C193" s="1">
        <v>45276</v>
      </c>
      <c r="D193">
        <v>16</v>
      </c>
      <c r="E193">
        <v>24</v>
      </c>
      <c r="F193" t="s">
        <v>21</v>
      </c>
    </row>
    <row r="194" spans="1:6" x14ac:dyDescent="0.35">
      <c r="A194" t="s">
        <v>66</v>
      </c>
      <c r="B194" t="str">
        <f>_xlfn.XLOOKUP(Daily_average_concentrations_PM10___from_12_12_2023_to_18_12_2023[[#This Row],[Station]],Table4[Station],Table4[Region])</f>
        <v>Žilina</v>
      </c>
      <c r="C194" s="1">
        <v>45276</v>
      </c>
      <c r="D194">
        <v>22</v>
      </c>
      <c r="E194">
        <v>51</v>
      </c>
      <c r="F194" t="s">
        <v>21</v>
      </c>
    </row>
    <row r="195" spans="1:6" x14ac:dyDescent="0.35">
      <c r="A195" t="s">
        <v>58</v>
      </c>
      <c r="B195" t="str">
        <f>_xlfn.XLOOKUP(Daily_average_concentrations_PM10___from_12_12_2023_to_18_12_2023[[#This Row],[Station]],Table4[Station],Table4[Region])</f>
        <v>Žilina</v>
      </c>
      <c r="C195" s="1">
        <v>45276</v>
      </c>
      <c r="D195">
        <v>25</v>
      </c>
      <c r="E195">
        <v>55</v>
      </c>
      <c r="F195" t="s">
        <v>21</v>
      </c>
    </row>
    <row r="196" spans="1:6" x14ac:dyDescent="0.35">
      <c r="A196" t="s">
        <v>36</v>
      </c>
      <c r="B196" t="str">
        <f>_xlfn.XLOOKUP(Daily_average_concentrations_PM10___from_12_12_2023_to_18_12_2023[[#This Row],[Station]],Table4[Station],Table4[Region])</f>
        <v>Bratislava</v>
      </c>
      <c r="C196" s="1">
        <v>45276</v>
      </c>
      <c r="D196">
        <v>24</v>
      </c>
      <c r="E196">
        <v>38</v>
      </c>
      <c r="F196" t="s">
        <v>21</v>
      </c>
    </row>
    <row r="197" spans="1:6" x14ac:dyDescent="0.35">
      <c r="A197" t="s">
        <v>71</v>
      </c>
      <c r="B197" t="str">
        <f>_xlfn.XLOOKUP(Daily_average_concentrations_PM10___from_12_12_2023_to_18_12_2023[[#This Row],[Station]],Table4[Station],Table4[Region])</f>
        <v>Bratislava</v>
      </c>
      <c r="C197" s="1">
        <v>45276</v>
      </c>
      <c r="D197">
        <v>26</v>
      </c>
      <c r="E197">
        <v>63</v>
      </c>
      <c r="F197" t="s">
        <v>21</v>
      </c>
    </row>
    <row r="198" spans="1:6" x14ac:dyDescent="0.35">
      <c r="A198" t="s">
        <v>28</v>
      </c>
      <c r="B198" t="str">
        <f>_xlfn.XLOOKUP(Daily_average_concentrations_PM10___from_12_12_2023_to_18_12_2023[[#This Row],[Station]],Table4[Station],Table4[Region])</f>
        <v>Košice</v>
      </c>
      <c r="C198" s="1">
        <v>45276</v>
      </c>
      <c r="D198">
        <v>30</v>
      </c>
      <c r="E198">
        <v>57</v>
      </c>
      <c r="F198" t="s">
        <v>21</v>
      </c>
    </row>
    <row r="199" spans="1:6" x14ac:dyDescent="0.35">
      <c r="A199" t="s">
        <v>48</v>
      </c>
      <c r="B199" t="str">
        <f>_xlfn.XLOOKUP(Daily_average_concentrations_PM10___from_12_12_2023_to_18_12_2023[[#This Row],[Station]],Table4[Station],Table4[Region])</f>
        <v>Trnava</v>
      </c>
      <c r="C199" s="1">
        <v>45276</v>
      </c>
      <c r="D199">
        <v>41</v>
      </c>
      <c r="E199">
        <v>82</v>
      </c>
      <c r="F199" t="s">
        <v>21</v>
      </c>
    </row>
    <row r="200" spans="1:6" x14ac:dyDescent="0.35">
      <c r="A200" t="s">
        <v>25</v>
      </c>
      <c r="B200" t="str">
        <f>_xlfn.XLOOKUP(Daily_average_concentrations_PM10___from_12_12_2023_to_18_12_2023[[#This Row],[Station]],Table4[Station],Table4[Region])</f>
        <v>Nitra</v>
      </c>
      <c r="C200" s="1">
        <v>45276</v>
      </c>
      <c r="F200" t="s">
        <v>26</v>
      </c>
    </row>
    <row r="201" spans="1:6" x14ac:dyDescent="0.35">
      <c r="A201" t="s">
        <v>34</v>
      </c>
      <c r="B201" t="str">
        <f>_xlfn.XLOOKUP(Daily_average_concentrations_PM10___from_12_12_2023_to_18_12_2023[[#This Row],[Station]],Table4[Station],Table4[Region])</f>
        <v>Prešov</v>
      </c>
      <c r="C201" s="1">
        <v>45276</v>
      </c>
      <c r="D201">
        <v>10</v>
      </c>
      <c r="E201">
        <v>31</v>
      </c>
      <c r="F201" t="s">
        <v>21</v>
      </c>
    </row>
    <row r="202" spans="1:6" x14ac:dyDescent="0.35">
      <c r="A202" t="s">
        <v>24</v>
      </c>
      <c r="B202" t="str">
        <f>_xlfn.XLOOKUP(Daily_average_concentrations_PM10___from_12_12_2023_to_18_12_2023[[#This Row],[Station]],Table4[Station],Table4[Region])</f>
        <v>Košice</v>
      </c>
      <c r="C202" s="1">
        <v>45276</v>
      </c>
      <c r="D202">
        <v>27</v>
      </c>
      <c r="E202">
        <v>78</v>
      </c>
      <c r="F202" t="s">
        <v>21</v>
      </c>
    </row>
    <row r="203" spans="1:6" x14ac:dyDescent="0.35">
      <c r="A203" t="s">
        <v>37</v>
      </c>
      <c r="B203" t="str">
        <f>_xlfn.XLOOKUP(Daily_average_concentrations_PM10___from_12_12_2023_to_18_12_2023[[#This Row],[Station]],Table4[Station],Table4[Region])</f>
        <v>Nitra</v>
      </c>
      <c r="C203" s="1">
        <v>45276</v>
      </c>
      <c r="D203">
        <v>13</v>
      </c>
      <c r="E203">
        <v>18</v>
      </c>
      <c r="F203" t="s">
        <v>21</v>
      </c>
    </row>
    <row r="204" spans="1:6" x14ac:dyDescent="0.35">
      <c r="A204" t="s">
        <v>43</v>
      </c>
      <c r="B204" t="str">
        <f>_xlfn.XLOOKUP(Daily_average_concentrations_PM10___from_12_12_2023_to_18_12_2023[[#This Row],[Station]],Table4[Station],Table4[Region])</f>
        <v>Trenčín</v>
      </c>
      <c r="C204" s="1">
        <v>45276</v>
      </c>
      <c r="D204">
        <v>37</v>
      </c>
      <c r="E204">
        <v>70</v>
      </c>
      <c r="F204" t="s">
        <v>21</v>
      </c>
    </row>
    <row r="205" spans="1:6" x14ac:dyDescent="0.35">
      <c r="A205" t="s">
        <v>45</v>
      </c>
      <c r="B205" t="str">
        <f>_xlfn.XLOOKUP(Daily_average_concentrations_PM10___from_12_12_2023_to_18_12_2023[[#This Row],[Station]],Table4[Station],Table4[Region])</f>
        <v>Košice</v>
      </c>
      <c r="C205" s="1">
        <v>45276</v>
      </c>
      <c r="D205">
        <v>26</v>
      </c>
      <c r="E205">
        <v>49</v>
      </c>
      <c r="F205" t="s">
        <v>21</v>
      </c>
    </row>
    <row r="206" spans="1:6" x14ac:dyDescent="0.35">
      <c r="A206" t="s">
        <v>46</v>
      </c>
      <c r="B206" t="str">
        <f>_xlfn.XLOOKUP(Daily_average_concentrations_PM10___from_12_12_2023_to_18_12_2023[[#This Row],[Station]],Table4[Station],Table4[Region])</f>
        <v>Trenčín</v>
      </c>
      <c r="C206" s="1">
        <v>45276</v>
      </c>
      <c r="D206">
        <v>44</v>
      </c>
      <c r="E206">
        <v>71</v>
      </c>
      <c r="F206" t="s">
        <v>21</v>
      </c>
    </row>
    <row r="207" spans="1:6" x14ac:dyDescent="0.35">
      <c r="A207" t="s">
        <v>54</v>
      </c>
      <c r="B207" t="str">
        <f>_xlfn.XLOOKUP(Daily_average_concentrations_PM10___from_12_12_2023_to_18_12_2023[[#This Row],[Station]],Table4[Station],Table4[Region])</f>
        <v>Prešov</v>
      </c>
      <c r="C207" s="1">
        <v>45276</v>
      </c>
      <c r="D207">
        <v>34</v>
      </c>
      <c r="E207">
        <v>52</v>
      </c>
      <c r="F207" t="s">
        <v>21</v>
      </c>
    </row>
    <row r="208" spans="1:6" x14ac:dyDescent="0.35">
      <c r="A208" t="s">
        <v>60</v>
      </c>
      <c r="B208" t="str">
        <f>_xlfn.XLOOKUP(Daily_average_concentrations_PM10___from_12_12_2023_to_18_12_2023[[#This Row],[Station]],Table4[Station],Table4[Region])</f>
        <v>Žilina</v>
      </c>
      <c r="C208" s="1">
        <v>45276</v>
      </c>
      <c r="D208">
        <v>28</v>
      </c>
      <c r="E208">
        <v>54</v>
      </c>
      <c r="F208" t="s">
        <v>21</v>
      </c>
    </row>
    <row r="209" spans="1:6" x14ac:dyDescent="0.35">
      <c r="A209" t="s">
        <v>31</v>
      </c>
      <c r="B209" t="str">
        <f>_xlfn.XLOOKUP(Daily_average_concentrations_PM10___from_12_12_2023_to_18_12_2023[[#This Row],[Station]],Table4[Station],Table4[Region])</f>
        <v>Prešov</v>
      </c>
      <c r="C209" s="1">
        <v>45276</v>
      </c>
      <c r="D209">
        <v>29</v>
      </c>
      <c r="E209">
        <v>54</v>
      </c>
      <c r="F209" t="s">
        <v>21</v>
      </c>
    </row>
    <row r="210" spans="1:6" x14ac:dyDescent="0.35">
      <c r="A210" t="s">
        <v>65</v>
      </c>
      <c r="B210" t="str">
        <f>_xlfn.XLOOKUP(Daily_average_concentrations_PM10___from_12_12_2023_to_18_12_2023[[#This Row],[Station]],Table4[Station],Table4[Region])</f>
        <v>Prešov</v>
      </c>
      <c r="C210" s="1">
        <v>45276</v>
      </c>
      <c r="D210">
        <v>22</v>
      </c>
      <c r="E210">
        <v>41</v>
      </c>
      <c r="F210" t="s">
        <v>21</v>
      </c>
    </row>
    <row r="211" spans="1:6" x14ac:dyDescent="0.35">
      <c r="A211" t="s">
        <v>56</v>
      </c>
      <c r="B211" t="str">
        <f>_xlfn.XLOOKUP(Daily_average_concentrations_PM10___from_12_12_2023_to_18_12_2023[[#This Row],[Station]],Table4[Station],Table4[Region])</f>
        <v>Nitra</v>
      </c>
      <c r="C211" s="1">
        <v>45276</v>
      </c>
      <c r="D211">
        <v>23</v>
      </c>
      <c r="E211">
        <v>44</v>
      </c>
      <c r="F211" t="s">
        <v>21</v>
      </c>
    </row>
    <row r="212" spans="1:6" x14ac:dyDescent="0.35">
      <c r="A212" t="s">
        <v>33</v>
      </c>
      <c r="B212" t="str">
        <f>_xlfn.XLOOKUP(Daily_average_concentrations_PM10___from_12_12_2023_to_18_12_2023[[#This Row],[Station]],Table4[Station],Table4[Region])</f>
        <v>Bratislava</v>
      </c>
      <c r="C212" s="1">
        <v>45276</v>
      </c>
      <c r="D212">
        <v>11</v>
      </c>
      <c r="E212">
        <v>18</v>
      </c>
      <c r="F212" t="s">
        <v>21</v>
      </c>
    </row>
    <row r="213" spans="1:6" x14ac:dyDescent="0.35">
      <c r="A213" t="s">
        <v>29</v>
      </c>
      <c r="B213" t="str">
        <f>_xlfn.XLOOKUP(Daily_average_concentrations_PM10___from_12_12_2023_to_18_12_2023[[#This Row],[Station]],Table4[Station],Table4[Region])</f>
        <v>Košice</v>
      </c>
      <c r="C213" s="1">
        <v>45276</v>
      </c>
      <c r="D213">
        <v>44</v>
      </c>
      <c r="E213">
        <v>106</v>
      </c>
      <c r="F213" t="s">
        <v>21</v>
      </c>
    </row>
    <row r="214" spans="1:6" x14ac:dyDescent="0.35">
      <c r="A214" t="s">
        <v>23</v>
      </c>
      <c r="B214" t="str">
        <f>_xlfn.XLOOKUP(Daily_average_concentrations_PM10___from_12_12_2023_to_18_12_2023[[#This Row],[Station]],Table4[Station],Table4[Region])</f>
        <v>Banská Bystrica</v>
      </c>
      <c r="C214" s="1">
        <v>45276</v>
      </c>
      <c r="D214">
        <v>32</v>
      </c>
      <c r="E214">
        <v>85</v>
      </c>
      <c r="F214" t="s">
        <v>21</v>
      </c>
    </row>
    <row r="215" spans="1:6" x14ac:dyDescent="0.35">
      <c r="A215" t="s">
        <v>41</v>
      </c>
      <c r="B215" t="str">
        <f>_xlfn.XLOOKUP(Daily_average_concentrations_PM10___from_12_12_2023_to_18_12_2023[[#This Row],[Station]],Table4[Station],Table4[Region])</f>
        <v>Bratislava</v>
      </c>
      <c r="C215" s="1">
        <v>45276</v>
      </c>
      <c r="D215">
        <v>15</v>
      </c>
      <c r="E215">
        <v>22</v>
      </c>
      <c r="F215" t="s">
        <v>21</v>
      </c>
    </row>
    <row r="216" spans="1:6" x14ac:dyDescent="0.35">
      <c r="A216" t="s">
        <v>30</v>
      </c>
      <c r="B216" t="str">
        <f>_xlfn.XLOOKUP(Daily_average_concentrations_PM10___from_12_12_2023_to_18_12_2023[[#This Row],[Station]],Table4[Station],Table4[Region])</f>
        <v>Nitra</v>
      </c>
      <c r="C216" s="1">
        <v>45276</v>
      </c>
      <c r="D216">
        <v>24</v>
      </c>
      <c r="E216">
        <v>44</v>
      </c>
      <c r="F216" t="s">
        <v>21</v>
      </c>
    </row>
    <row r="217" spans="1:6" x14ac:dyDescent="0.35">
      <c r="A217" t="s">
        <v>47</v>
      </c>
      <c r="B217" t="str">
        <f>_xlfn.XLOOKUP(Daily_average_concentrations_PM10___from_12_12_2023_to_18_12_2023[[#This Row],[Station]],Table4[Station],Table4[Region])</f>
        <v>Žilina</v>
      </c>
      <c r="C217" s="1">
        <v>45276</v>
      </c>
      <c r="D217">
        <v>35</v>
      </c>
      <c r="E217">
        <v>66</v>
      </c>
      <c r="F217" t="s">
        <v>21</v>
      </c>
    </row>
    <row r="218" spans="1:6" x14ac:dyDescent="0.35">
      <c r="A218" t="s">
        <v>39</v>
      </c>
      <c r="B218" t="str">
        <f>_xlfn.XLOOKUP(Daily_average_concentrations_PM10___from_12_12_2023_to_18_12_2023[[#This Row],[Station]],Table4[Station],Table4[Region])</f>
        <v>Žilina</v>
      </c>
      <c r="C218" s="1">
        <v>45276</v>
      </c>
      <c r="D218">
        <v>19</v>
      </c>
      <c r="E218">
        <v>45</v>
      </c>
      <c r="F218" t="s">
        <v>21</v>
      </c>
    </row>
    <row r="219" spans="1:6" x14ac:dyDescent="0.35">
      <c r="A219" t="s">
        <v>40</v>
      </c>
      <c r="B219" t="str">
        <f>_xlfn.XLOOKUP(Daily_average_concentrations_PM10___from_12_12_2023_to_18_12_2023[[#This Row],[Station]],Table4[Station],Table4[Region])</f>
        <v>Banská Bystrica</v>
      </c>
      <c r="C219" s="1">
        <v>45276</v>
      </c>
      <c r="D219">
        <v>44</v>
      </c>
      <c r="E219">
        <v>78</v>
      </c>
      <c r="F219" t="s">
        <v>21</v>
      </c>
    </row>
    <row r="220" spans="1:6" x14ac:dyDescent="0.35">
      <c r="A220" t="s">
        <v>72</v>
      </c>
      <c r="B220" t="str">
        <f>_xlfn.XLOOKUP(Daily_average_concentrations_PM10___from_12_12_2023_to_18_12_2023[[#This Row],[Station]],Table4[Station],Table4[Region])</f>
        <v>Bratislava</v>
      </c>
      <c r="C220" s="1">
        <v>45276</v>
      </c>
      <c r="D220">
        <v>16</v>
      </c>
      <c r="E220">
        <v>29</v>
      </c>
      <c r="F220" t="s">
        <v>21</v>
      </c>
    </row>
    <row r="221" spans="1:6" x14ac:dyDescent="0.35">
      <c r="A221" t="s">
        <v>75</v>
      </c>
      <c r="B221" t="str">
        <f>_xlfn.XLOOKUP(Daily_average_concentrations_PM10___from_12_12_2023_to_18_12_2023[[#This Row],[Station]],Table4[Station],Table4[Region])</f>
        <v>Prešov</v>
      </c>
      <c r="C221" s="1">
        <v>45276</v>
      </c>
      <c r="D221">
        <v>17</v>
      </c>
      <c r="E221">
        <v>39</v>
      </c>
      <c r="F221" t="s">
        <v>21</v>
      </c>
    </row>
    <row r="222" spans="1:6" x14ac:dyDescent="0.35">
      <c r="A222" t="s">
        <v>4</v>
      </c>
      <c r="B222" t="str">
        <f>_xlfn.XLOOKUP(Daily_average_concentrations_PM10___from_12_12_2023_to_18_12_2023[[#This Row],[Station]],Table4[Station],Table4[Region])</f>
        <v>Banská Bystrica</v>
      </c>
      <c r="C222" s="1">
        <v>45276</v>
      </c>
      <c r="D222">
        <v>78</v>
      </c>
      <c r="E222">
        <v>179</v>
      </c>
      <c r="F222" t="s">
        <v>21</v>
      </c>
    </row>
    <row r="223" spans="1:6" x14ac:dyDescent="0.35">
      <c r="A223" t="s">
        <v>59</v>
      </c>
      <c r="B223" t="str">
        <f>_xlfn.XLOOKUP(Daily_average_concentrations_PM10___from_12_12_2023_to_18_12_2023[[#This Row],[Station]],Table4[Station],Table4[Region])</f>
        <v>Bratislava</v>
      </c>
      <c r="C223" s="1">
        <v>45276</v>
      </c>
      <c r="D223">
        <v>12</v>
      </c>
      <c r="E223">
        <v>23</v>
      </c>
      <c r="F223" t="s">
        <v>21</v>
      </c>
    </row>
    <row r="224" spans="1:6" x14ac:dyDescent="0.35">
      <c r="A224" t="s">
        <v>53</v>
      </c>
      <c r="B224" t="str">
        <f>_xlfn.XLOOKUP(Daily_average_concentrations_PM10___from_12_12_2023_to_18_12_2023[[#This Row],[Station]],Table4[Station],Table4[Region])</f>
        <v>Bratislava</v>
      </c>
      <c r="C224" s="1">
        <v>45276</v>
      </c>
      <c r="D224">
        <v>25</v>
      </c>
      <c r="E224">
        <v>66</v>
      </c>
      <c r="F224" t="s">
        <v>21</v>
      </c>
    </row>
    <row r="225" spans="1:6" x14ac:dyDescent="0.35">
      <c r="A225" t="s">
        <v>27</v>
      </c>
      <c r="B225" t="str">
        <f>_xlfn.XLOOKUP(Daily_average_concentrations_PM10___from_12_12_2023_to_18_12_2023[[#This Row],[Station]],Table4[Station],Table4[Region])</f>
        <v>Bratislava</v>
      </c>
      <c r="C225" s="1">
        <v>45276</v>
      </c>
      <c r="D225">
        <v>17</v>
      </c>
      <c r="E225">
        <v>33</v>
      </c>
      <c r="F225" t="s">
        <v>21</v>
      </c>
    </row>
    <row r="226" spans="1:6" x14ac:dyDescent="0.35">
      <c r="A226" t="s">
        <v>35</v>
      </c>
      <c r="B226" t="str">
        <f>_xlfn.XLOOKUP(Daily_average_concentrations_PM10___from_12_12_2023_to_18_12_2023[[#This Row],[Station]],Table4[Station],Table4[Region])</f>
        <v>Bratislava</v>
      </c>
      <c r="C226" s="1">
        <v>45276</v>
      </c>
      <c r="D226">
        <v>20</v>
      </c>
      <c r="E226">
        <v>44</v>
      </c>
      <c r="F226" t="s">
        <v>21</v>
      </c>
    </row>
    <row r="227" spans="1:6" x14ac:dyDescent="0.35">
      <c r="A227" t="s">
        <v>69</v>
      </c>
      <c r="B227" t="str">
        <f>_xlfn.XLOOKUP(Daily_average_concentrations_PM10___from_12_12_2023_to_18_12_2023[[#This Row],[Station]],Table4[Station],Table4[Region])</f>
        <v>Košice</v>
      </c>
      <c r="C227" s="1">
        <v>45276</v>
      </c>
      <c r="D227">
        <v>44</v>
      </c>
      <c r="E227">
        <v>75</v>
      </c>
      <c r="F227" t="s">
        <v>21</v>
      </c>
    </row>
    <row r="228" spans="1:6" x14ac:dyDescent="0.35">
      <c r="A228" t="s">
        <v>64</v>
      </c>
      <c r="B228" t="str">
        <f>_xlfn.XLOOKUP(Daily_average_concentrations_PM10___from_12_12_2023_to_18_12_2023[[#This Row],[Station]],Table4[Station],Table4[Region])</f>
        <v>Košice</v>
      </c>
      <c r="C228" s="1">
        <v>45276</v>
      </c>
      <c r="D228">
        <v>47</v>
      </c>
      <c r="E228">
        <v>86</v>
      </c>
      <c r="F228" t="s">
        <v>21</v>
      </c>
    </row>
    <row r="229" spans="1:6" x14ac:dyDescent="0.35">
      <c r="A229" t="s">
        <v>49</v>
      </c>
      <c r="B229" t="str">
        <f>_xlfn.XLOOKUP(Daily_average_concentrations_PM10___from_12_12_2023_to_18_12_2023[[#This Row],[Station]],Table4[Station],Table4[Region])</f>
        <v>Košice</v>
      </c>
      <c r="C229" s="1">
        <v>45276</v>
      </c>
      <c r="D229">
        <v>25</v>
      </c>
      <c r="E229">
        <v>59</v>
      </c>
      <c r="F229" t="s">
        <v>21</v>
      </c>
    </row>
    <row r="230" spans="1:6" x14ac:dyDescent="0.35">
      <c r="A230" t="s">
        <v>70</v>
      </c>
      <c r="B230" t="str">
        <f>_xlfn.XLOOKUP(Daily_average_concentrations_PM10___from_12_12_2023_to_18_12_2023[[#This Row],[Station]],Table4[Station],Table4[Region])</f>
        <v>Banská Bystrica</v>
      </c>
      <c r="C230" s="1">
        <v>45276</v>
      </c>
      <c r="D230">
        <v>23</v>
      </c>
      <c r="E230">
        <v>44</v>
      </c>
      <c r="F230" t="s">
        <v>21</v>
      </c>
    </row>
    <row r="231" spans="1:6" x14ac:dyDescent="0.35">
      <c r="A231" t="s">
        <v>52</v>
      </c>
      <c r="B231" t="str">
        <f>_xlfn.XLOOKUP(Daily_average_concentrations_PM10___from_12_12_2023_to_18_12_2023[[#This Row],[Station]],Table4[Station],Table4[Region])</f>
        <v>Trenčín</v>
      </c>
      <c r="C231" s="1">
        <v>45276</v>
      </c>
      <c r="D231">
        <v>45</v>
      </c>
      <c r="E231">
        <v>95</v>
      </c>
      <c r="F231" t="s">
        <v>21</v>
      </c>
    </row>
    <row r="232" spans="1:6" x14ac:dyDescent="0.35">
      <c r="A232" t="s">
        <v>57</v>
      </c>
      <c r="B232" t="str">
        <f>_xlfn.XLOOKUP(Daily_average_concentrations_PM10___from_12_12_2023_to_18_12_2023[[#This Row],[Station]],Table4[Station],Table4[Region])</f>
        <v>Trenčín</v>
      </c>
      <c r="C232" s="1">
        <v>45276</v>
      </c>
      <c r="F232" t="s">
        <v>26</v>
      </c>
    </row>
    <row r="233" spans="1:6" x14ac:dyDescent="0.35">
      <c r="A233" t="s">
        <v>44</v>
      </c>
      <c r="B233" t="str">
        <f>_xlfn.XLOOKUP(Daily_average_concentrations_PM10___from_12_12_2023_to_18_12_2023[[#This Row],[Station]],Table4[Station],Table4[Region])</f>
        <v>Trenčín</v>
      </c>
      <c r="C233" s="1">
        <v>45276</v>
      </c>
      <c r="D233">
        <v>35</v>
      </c>
      <c r="E233">
        <v>64</v>
      </c>
      <c r="F233" t="s">
        <v>21</v>
      </c>
    </row>
    <row r="234" spans="1:6" x14ac:dyDescent="0.35">
      <c r="A234" t="s">
        <v>67</v>
      </c>
      <c r="B234" t="str">
        <f>_xlfn.XLOOKUP(Daily_average_concentrations_PM10___from_12_12_2023_to_18_12_2023[[#This Row],[Station]],Table4[Station],Table4[Region])</f>
        <v>Nitra</v>
      </c>
      <c r="C234" s="1">
        <v>45276</v>
      </c>
      <c r="D234">
        <v>34</v>
      </c>
      <c r="E234">
        <v>68</v>
      </c>
      <c r="F234" t="s">
        <v>21</v>
      </c>
    </row>
    <row r="235" spans="1:6" x14ac:dyDescent="0.35">
      <c r="A235" t="s">
        <v>3</v>
      </c>
      <c r="B235" t="str">
        <f>_xlfn.XLOOKUP(Daily_average_concentrations_PM10___from_12_12_2023_to_18_12_2023[[#This Row],[Station]],Table4[Station],Table4[Region])</f>
        <v>Banská Bystrica</v>
      </c>
      <c r="C235" s="1">
        <v>45276</v>
      </c>
      <c r="D235">
        <v>58</v>
      </c>
      <c r="E235">
        <v>157</v>
      </c>
      <c r="F235" t="s">
        <v>21</v>
      </c>
    </row>
    <row r="236" spans="1:6" x14ac:dyDescent="0.35">
      <c r="A236" t="s">
        <v>20</v>
      </c>
      <c r="B236" t="str">
        <f>_xlfn.XLOOKUP(Daily_average_concentrations_PM10___from_12_12_2023_to_18_12_2023[[#This Row],[Station]],Table4[Station],Table4[Region])</f>
        <v>Bratislava</v>
      </c>
      <c r="C236" s="1">
        <v>45276</v>
      </c>
      <c r="D236">
        <v>21</v>
      </c>
      <c r="E236">
        <v>56</v>
      </c>
      <c r="F236" t="s">
        <v>21</v>
      </c>
    </row>
    <row r="237" spans="1:6" x14ac:dyDescent="0.35">
      <c r="A237" t="s">
        <v>2</v>
      </c>
      <c r="B237" t="str">
        <f>_xlfn.XLOOKUP(Daily_average_concentrations_PM10___from_12_12_2023_to_18_12_2023[[#This Row],[Station]],Table4[Station],Table4[Region])</f>
        <v>Banská Bystrica</v>
      </c>
      <c r="C237" s="1">
        <v>45276</v>
      </c>
      <c r="D237">
        <v>54</v>
      </c>
      <c r="E237">
        <v>115</v>
      </c>
      <c r="F237" t="s">
        <v>21</v>
      </c>
    </row>
    <row r="238" spans="1:6" x14ac:dyDescent="0.35">
      <c r="A238" t="s">
        <v>50</v>
      </c>
      <c r="B238" t="str">
        <f>_xlfn.XLOOKUP(Daily_average_concentrations_PM10___from_12_12_2023_to_18_12_2023[[#This Row],[Station]],Table4[Station],Table4[Region])</f>
        <v>Prešov</v>
      </c>
      <c r="C238" s="1">
        <v>45277</v>
      </c>
      <c r="D238">
        <v>10</v>
      </c>
      <c r="E238">
        <v>31</v>
      </c>
      <c r="F238" t="s">
        <v>21</v>
      </c>
    </row>
    <row r="239" spans="1:6" x14ac:dyDescent="0.35">
      <c r="A239" t="s">
        <v>20</v>
      </c>
      <c r="B239" t="str">
        <f>_xlfn.XLOOKUP(Daily_average_concentrations_PM10___from_12_12_2023_to_18_12_2023[[#This Row],[Station]],Table4[Station],Table4[Region])</f>
        <v>Bratislava</v>
      </c>
      <c r="C239" s="1">
        <v>45277</v>
      </c>
      <c r="D239">
        <v>29</v>
      </c>
      <c r="E239">
        <v>53</v>
      </c>
      <c r="F239" t="s">
        <v>21</v>
      </c>
    </row>
    <row r="240" spans="1:6" x14ac:dyDescent="0.35">
      <c r="A240" t="s">
        <v>64</v>
      </c>
      <c r="B240" t="str">
        <f>_xlfn.XLOOKUP(Daily_average_concentrations_PM10___from_12_12_2023_to_18_12_2023[[#This Row],[Station]],Table4[Station],Table4[Region])</f>
        <v>Košice</v>
      </c>
      <c r="C240" s="1">
        <v>45277</v>
      </c>
      <c r="D240">
        <v>49</v>
      </c>
      <c r="E240">
        <v>69</v>
      </c>
      <c r="F240" t="s">
        <v>21</v>
      </c>
    </row>
    <row r="241" spans="1:6" x14ac:dyDescent="0.35">
      <c r="A241" t="s">
        <v>27</v>
      </c>
      <c r="B241" t="str">
        <f>_xlfn.XLOOKUP(Daily_average_concentrations_PM10___from_12_12_2023_to_18_12_2023[[#This Row],[Station]],Table4[Station],Table4[Region])</f>
        <v>Bratislava</v>
      </c>
      <c r="C241" s="1">
        <v>45277</v>
      </c>
      <c r="D241">
        <v>20</v>
      </c>
      <c r="E241">
        <v>39</v>
      </c>
      <c r="F241" t="s">
        <v>21</v>
      </c>
    </row>
    <row r="242" spans="1:6" x14ac:dyDescent="0.35">
      <c r="A242" t="s">
        <v>35</v>
      </c>
      <c r="B242" t="str">
        <f>_xlfn.XLOOKUP(Daily_average_concentrations_PM10___from_12_12_2023_to_18_12_2023[[#This Row],[Station]],Table4[Station],Table4[Region])</f>
        <v>Bratislava</v>
      </c>
      <c r="C242" s="1">
        <v>45277</v>
      </c>
      <c r="D242">
        <v>27</v>
      </c>
      <c r="E242">
        <v>71</v>
      </c>
      <c r="F242" t="s">
        <v>21</v>
      </c>
    </row>
    <row r="243" spans="1:6" x14ac:dyDescent="0.35">
      <c r="A243" t="s">
        <v>48</v>
      </c>
      <c r="B243" t="str">
        <f>_xlfn.XLOOKUP(Daily_average_concentrations_PM10___from_12_12_2023_to_18_12_2023[[#This Row],[Station]],Table4[Station],Table4[Region])</f>
        <v>Trnava</v>
      </c>
      <c r="C243" s="1">
        <v>45277</v>
      </c>
      <c r="D243">
        <v>32</v>
      </c>
      <c r="E243">
        <v>77</v>
      </c>
      <c r="F243" t="s">
        <v>21</v>
      </c>
    </row>
    <row r="244" spans="1:6" x14ac:dyDescent="0.35">
      <c r="A244" t="s">
        <v>73</v>
      </c>
      <c r="B244" t="str">
        <f>_xlfn.XLOOKUP(Daily_average_concentrations_PM10___from_12_12_2023_to_18_12_2023[[#This Row],[Station]],Table4[Station],Table4[Region])</f>
        <v>Bratislava</v>
      </c>
      <c r="C244" s="1">
        <v>45277</v>
      </c>
      <c r="D244">
        <v>16</v>
      </c>
      <c r="E244">
        <v>41</v>
      </c>
      <c r="F244" t="s">
        <v>21</v>
      </c>
    </row>
    <row r="245" spans="1:6" x14ac:dyDescent="0.35">
      <c r="A245" t="s">
        <v>74</v>
      </c>
      <c r="B245" t="str">
        <f>_xlfn.XLOOKUP(Daily_average_concentrations_PM10___from_12_12_2023_to_18_12_2023[[#This Row],[Station]],Table4[Station],Table4[Region])</f>
        <v>Bratislava</v>
      </c>
      <c r="C245" s="1">
        <v>45277</v>
      </c>
      <c r="D245">
        <v>20</v>
      </c>
      <c r="E245">
        <v>49</v>
      </c>
      <c r="F245" t="s">
        <v>21</v>
      </c>
    </row>
    <row r="246" spans="1:6" x14ac:dyDescent="0.35">
      <c r="A246" t="s">
        <v>25</v>
      </c>
      <c r="B246" t="str">
        <f>_xlfn.XLOOKUP(Daily_average_concentrations_PM10___from_12_12_2023_to_18_12_2023[[#This Row],[Station]],Table4[Station],Table4[Region])</f>
        <v>Nitra</v>
      </c>
      <c r="C246" s="1">
        <v>45277</v>
      </c>
      <c r="F246" t="s">
        <v>26</v>
      </c>
    </row>
    <row r="247" spans="1:6" x14ac:dyDescent="0.35">
      <c r="A247" t="s">
        <v>56</v>
      </c>
      <c r="B247" t="str">
        <f>_xlfn.XLOOKUP(Daily_average_concentrations_PM10___from_12_12_2023_to_18_12_2023[[#This Row],[Station]],Table4[Station],Table4[Region])</f>
        <v>Nitra</v>
      </c>
      <c r="C247" s="1">
        <v>45277</v>
      </c>
      <c r="D247">
        <v>26</v>
      </c>
      <c r="E247">
        <v>51</v>
      </c>
      <c r="F247" t="s">
        <v>21</v>
      </c>
    </row>
    <row r="248" spans="1:6" x14ac:dyDescent="0.35">
      <c r="A248" t="s">
        <v>75</v>
      </c>
      <c r="B248" t="str">
        <f>_xlfn.XLOOKUP(Daily_average_concentrations_PM10___from_12_12_2023_to_18_12_2023[[#This Row],[Station]],Table4[Station],Table4[Region])</f>
        <v>Prešov</v>
      </c>
      <c r="C248" s="1">
        <v>45277</v>
      </c>
      <c r="D248">
        <v>20</v>
      </c>
      <c r="E248">
        <v>28</v>
      </c>
      <c r="F248" t="s">
        <v>21</v>
      </c>
    </row>
    <row r="249" spans="1:6" x14ac:dyDescent="0.35">
      <c r="A249" t="s">
        <v>37</v>
      </c>
      <c r="B249" t="str">
        <f>_xlfn.XLOOKUP(Daily_average_concentrations_PM10___from_12_12_2023_to_18_12_2023[[#This Row],[Station]],Table4[Station],Table4[Region])</f>
        <v>Nitra</v>
      </c>
      <c r="C249" s="1">
        <v>45277</v>
      </c>
      <c r="D249">
        <v>13</v>
      </c>
      <c r="E249">
        <v>27</v>
      </c>
      <c r="F249" t="s">
        <v>21</v>
      </c>
    </row>
    <row r="250" spans="1:6" x14ac:dyDescent="0.35">
      <c r="A250" t="s">
        <v>3</v>
      </c>
      <c r="B250" t="str">
        <f>_xlfn.XLOOKUP(Daily_average_concentrations_PM10___from_12_12_2023_to_18_12_2023[[#This Row],[Station]],Table4[Station],Table4[Region])</f>
        <v>Banská Bystrica</v>
      </c>
      <c r="C250" s="1">
        <v>45277</v>
      </c>
      <c r="D250">
        <v>87</v>
      </c>
      <c r="E250">
        <v>175</v>
      </c>
      <c r="F250" t="s">
        <v>21</v>
      </c>
    </row>
    <row r="251" spans="1:6" x14ac:dyDescent="0.35">
      <c r="A251" t="s">
        <v>23</v>
      </c>
      <c r="B251" t="str">
        <f>_xlfn.XLOOKUP(Daily_average_concentrations_PM10___from_12_12_2023_to_18_12_2023[[#This Row],[Station]],Table4[Station],Table4[Region])</f>
        <v>Banská Bystrica</v>
      </c>
      <c r="C251" s="1">
        <v>45277</v>
      </c>
      <c r="D251">
        <v>46</v>
      </c>
      <c r="E251">
        <v>78</v>
      </c>
      <c r="F251" t="s">
        <v>21</v>
      </c>
    </row>
    <row r="252" spans="1:6" x14ac:dyDescent="0.35">
      <c r="A252" t="s">
        <v>32</v>
      </c>
      <c r="B252" t="str">
        <f>_xlfn.XLOOKUP(Daily_average_concentrations_PM10___from_12_12_2023_to_18_12_2023[[#This Row],[Station]],Table4[Station],Table4[Region])</f>
        <v>Trnava</v>
      </c>
      <c r="C252" s="1">
        <v>45277</v>
      </c>
      <c r="D252">
        <v>26</v>
      </c>
      <c r="E252">
        <v>36</v>
      </c>
      <c r="F252" t="s">
        <v>21</v>
      </c>
    </row>
    <row r="253" spans="1:6" x14ac:dyDescent="0.35">
      <c r="A253" t="s">
        <v>49</v>
      </c>
      <c r="B253" t="str">
        <f>_xlfn.XLOOKUP(Daily_average_concentrations_PM10___from_12_12_2023_to_18_12_2023[[#This Row],[Station]],Table4[Station],Table4[Region])</f>
        <v>Košice</v>
      </c>
      <c r="C253" s="1">
        <v>45277</v>
      </c>
      <c r="D253">
        <v>35</v>
      </c>
      <c r="E253">
        <v>63</v>
      </c>
      <c r="F253" t="s">
        <v>21</v>
      </c>
    </row>
    <row r="254" spans="1:6" x14ac:dyDescent="0.35">
      <c r="A254" t="s">
        <v>44</v>
      </c>
      <c r="B254" t="str">
        <f>_xlfn.XLOOKUP(Daily_average_concentrations_PM10___from_12_12_2023_to_18_12_2023[[#This Row],[Station]],Table4[Station],Table4[Region])</f>
        <v>Trenčín</v>
      </c>
      <c r="C254" s="1">
        <v>45277</v>
      </c>
      <c r="D254">
        <v>28</v>
      </c>
      <c r="E254">
        <v>50</v>
      </c>
      <c r="F254" t="s">
        <v>21</v>
      </c>
    </row>
    <row r="255" spans="1:6" x14ac:dyDescent="0.35">
      <c r="A255" t="s">
        <v>52</v>
      </c>
      <c r="B255" t="str">
        <f>_xlfn.XLOOKUP(Daily_average_concentrations_PM10___from_12_12_2023_to_18_12_2023[[#This Row],[Station]],Table4[Station],Table4[Region])</f>
        <v>Trenčín</v>
      </c>
      <c r="C255" s="1">
        <v>45277</v>
      </c>
      <c r="D255">
        <v>27</v>
      </c>
      <c r="E255">
        <v>68</v>
      </c>
      <c r="F255" t="s">
        <v>21</v>
      </c>
    </row>
    <row r="256" spans="1:6" x14ac:dyDescent="0.35">
      <c r="A256" t="s">
        <v>22</v>
      </c>
      <c r="B256" t="str">
        <f>_xlfn.XLOOKUP(Daily_average_concentrations_PM10___from_12_12_2023_to_18_12_2023[[#This Row],[Station]],Table4[Station],Table4[Region])</f>
        <v>Trnava</v>
      </c>
      <c r="C256" s="1">
        <v>45277</v>
      </c>
      <c r="D256">
        <v>24</v>
      </c>
      <c r="E256">
        <v>43</v>
      </c>
      <c r="F256" t="s">
        <v>21</v>
      </c>
    </row>
    <row r="257" spans="1:6" x14ac:dyDescent="0.35">
      <c r="A257" t="s">
        <v>42</v>
      </c>
      <c r="B257" t="str">
        <f>_xlfn.XLOOKUP(Daily_average_concentrations_PM10___from_12_12_2023_to_18_12_2023[[#This Row],[Station]],Table4[Station],Table4[Region])</f>
        <v>Košice</v>
      </c>
      <c r="C257" s="1">
        <v>45277</v>
      </c>
      <c r="D257">
        <v>33</v>
      </c>
      <c r="E257">
        <v>44</v>
      </c>
      <c r="F257" t="s">
        <v>21</v>
      </c>
    </row>
    <row r="258" spans="1:6" x14ac:dyDescent="0.35">
      <c r="A258" t="s">
        <v>4</v>
      </c>
      <c r="B258" t="str">
        <f>_xlfn.XLOOKUP(Daily_average_concentrations_PM10___from_12_12_2023_to_18_12_2023[[#This Row],[Station]],Table4[Station],Table4[Region])</f>
        <v>Banská Bystrica</v>
      </c>
      <c r="C258" s="1">
        <v>45277</v>
      </c>
      <c r="D258">
        <v>86</v>
      </c>
      <c r="E258">
        <v>188</v>
      </c>
      <c r="F258" t="s">
        <v>21</v>
      </c>
    </row>
    <row r="259" spans="1:6" x14ac:dyDescent="0.35">
      <c r="A259" t="s">
        <v>58</v>
      </c>
      <c r="B259" t="str">
        <f>_xlfn.XLOOKUP(Daily_average_concentrations_PM10___from_12_12_2023_to_18_12_2023[[#This Row],[Station]],Table4[Station],Table4[Region])</f>
        <v>Žilina</v>
      </c>
      <c r="C259" s="1">
        <v>45277</v>
      </c>
      <c r="D259">
        <v>36</v>
      </c>
      <c r="E259">
        <v>56</v>
      </c>
      <c r="F259" t="s">
        <v>21</v>
      </c>
    </row>
    <row r="260" spans="1:6" x14ac:dyDescent="0.35">
      <c r="A260" t="s">
        <v>66</v>
      </c>
      <c r="B260" t="str">
        <f>_xlfn.XLOOKUP(Daily_average_concentrations_PM10___from_12_12_2023_to_18_12_2023[[#This Row],[Station]],Table4[Station],Table4[Region])</f>
        <v>Žilina</v>
      </c>
      <c r="C260" s="1">
        <v>45277</v>
      </c>
      <c r="D260">
        <v>24</v>
      </c>
      <c r="E260">
        <v>42</v>
      </c>
      <c r="F260" t="s">
        <v>21</v>
      </c>
    </row>
    <row r="261" spans="1:6" x14ac:dyDescent="0.35">
      <c r="A261" t="s">
        <v>46</v>
      </c>
      <c r="B261" t="str">
        <f>_xlfn.XLOOKUP(Daily_average_concentrations_PM10___from_12_12_2023_to_18_12_2023[[#This Row],[Station]],Table4[Station],Table4[Region])</f>
        <v>Trenčín</v>
      </c>
      <c r="C261" s="1">
        <v>45277</v>
      </c>
      <c r="D261">
        <v>34</v>
      </c>
      <c r="E261">
        <v>48</v>
      </c>
      <c r="F261" t="s">
        <v>21</v>
      </c>
    </row>
    <row r="262" spans="1:6" x14ac:dyDescent="0.35">
      <c r="A262" t="s">
        <v>53</v>
      </c>
      <c r="B262" t="str">
        <f>_xlfn.XLOOKUP(Daily_average_concentrations_PM10___from_12_12_2023_to_18_12_2023[[#This Row],[Station]],Table4[Station],Table4[Region])</f>
        <v>Bratislava</v>
      </c>
      <c r="C262" s="1">
        <v>45277</v>
      </c>
      <c r="D262">
        <v>26</v>
      </c>
      <c r="E262">
        <v>57</v>
      </c>
      <c r="F262" t="s">
        <v>21</v>
      </c>
    </row>
    <row r="263" spans="1:6" x14ac:dyDescent="0.35">
      <c r="A263" t="s">
        <v>71</v>
      </c>
      <c r="B263" t="str">
        <f>_xlfn.XLOOKUP(Daily_average_concentrations_PM10___from_12_12_2023_to_18_12_2023[[#This Row],[Station]],Table4[Station],Table4[Region])</f>
        <v>Bratislava</v>
      </c>
      <c r="C263" s="1">
        <v>45277</v>
      </c>
      <c r="D263">
        <v>24</v>
      </c>
      <c r="E263">
        <v>57</v>
      </c>
      <c r="F263" t="s">
        <v>21</v>
      </c>
    </row>
    <row r="264" spans="1:6" x14ac:dyDescent="0.35">
      <c r="A264" t="s">
        <v>41</v>
      </c>
      <c r="B264" t="str">
        <f>_xlfn.XLOOKUP(Daily_average_concentrations_PM10___from_12_12_2023_to_18_12_2023[[#This Row],[Station]],Table4[Station],Table4[Region])</f>
        <v>Bratislava</v>
      </c>
      <c r="C264" s="1">
        <v>45277</v>
      </c>
      <c r="D264">
        <v>19</v>
      </c>
      <c r="E264">
        <v>46</v>
      </c>
      <c r="F264" t="s">
        <v>21</v>
      </c>
    </row>
    <row r="265" spans="1:6" x14ac:dyDescent="0.35">
      <c r="A265" t="s">
        <v>45</v>
      </c>
      <c r="B265" t="str">
        <f>_xlfn.XLOOKUP(Daily_average_concentrations_PM10___from_12_12_2023_to_18_12_2023[[#This Row],[Station]],Table4[Station],Table4[Region])</f>
        <v>Košice</v>
      </c>
      <c r="C265" s="1">
        <v>45277</v>
      </c>
      <c r="D265">
        <v>37</v>
      </c>
      <c r="E265">
        <v>51</v>
      </c>
      <c r="F265" t="s">
        <v>21</v>
      </c>
    </row>
    <row r="266" spans="1:6" x14ac:dyDescent="0.35">
      <c r="A266" t="s">
        <v>31</v>
      </c>
      <c r="B266" t="str">
        <f>_xlfn.XLOOKUP(Daily_average_concentrations_PM10___from_12_12_2023_to_18_12_2023[[#This Row],[Station]],Table4[Station],Table4[Region])</f>
        <v>Prešov</v>
      </c>
      <c r="C266" s="1">
        <v>45277</v>
      </c>
      <c r="D266">
        <v>27</v>
      </c>
      <c r="E266">
        <v>39</v>
      </c>
      <c r="F266" t="s">
        <v>21</v>
      </c>
    </row>
    <row r="267" spans="1:6" x14ac:dyDescent="0.35">
      <c r="A267" t="s">
        <v>65</v>
      </c>
      <c r="B267" t="str">
        <f>_xlfn.XLOOKUP(Daily_average_concentrations_PM10___from_12_12_2023_to_18_12_2023[[#This Row],[Station]],Table4[Station],Table4[Region])</f>
        <v>Prešov</v>
      </c>
      <c r="C267" s="1">
        <v>45277</v>
      </c>
      <c r="D267">
        <v>28</v>
      </c>
      <c r="E267">
        <v>38</v>
      </c>
      <c r="F267" t="s">
        <v>21</v>
      </c>
    </row>
    <row r="268" spans="1:6" x14ac:dyDescent="0.35">
      <c r="A268" t="s">
        <v>47</v>
      </c>
      <c r="B268" t="str">
        <f>_xlfn.XLOOKUP(Daily_average_concentrations_PM10___from_12_12_2023_to_18_12_2023[[#This Row],[Station]],Table4[Station],Table4[Region])</f>
        <v>Žilina</v>
      </c>
      <c r="C268" s="1">
        <v>45277</v>
      </c>
      <c r="D268">
        <v>25</v>
      </c>
      <c r="E268">
        <v>51</v>
      </c>
      <c r="F268" t="s">
        <v>21</v>
      </c>
    </row>
    <row r="269" spans="1:6" x14ac:dyDescent="0.35">
      <c r="A269" t="s">
        <v>30</v>
      </c>
      <c r="B269" t="str">
        <f>_xlfn.XLOOKUP(Daily_average_concentrations_PM10___from_12_12_2023_to_18_12_2023[[#This Row],[Station]],Table4[Station],Table4[Region])</f>
        <v>Nitra</v>
      </c>
      <c r="C269" s="1">
        <v>45277</v>
      </c>
      <c r="D269">
        <v>27</v>
      </c>
      <c r="E269">
        <v>46</v>
      </c>
      <c r="F269" t="s">
        <v>21</v>
      </c>
    </row>
    <row r="270" spans="1:6" x14ac:dyDescent="0.35">
      <c r="A270" t="s">
        <v>34</v>
      </c>
      <c r="B270" t="str">
        <f>_xlfn.XLOOKUP(Daily_average_concentrations_PM10___from_12_12_2023_to_18_12_2023[[#This Row],[Station]],Table4[Station],Table4[Region])</f>
        <v>Prešov</v>
      </c>
      <c r="C270" s="1">
        <v>45277</v>
      </c>
      <c r="D270">
        <v>19</v>
      </c>
      <c r="E270">
        <v>45</v>
      </c>
      <c r="F270" t="s">
        <v>21</v>
      </c>
    </row>
    <row r="271" spans="1:6" x14ac:dyDescent="0.35">
      <c r="A271" t="s">
        <v>28</v>
      </c>
      <c r="B271" t="str">
        <f>_xlfn.XLOOKUP(Daily_average_concentrations_PM10___from_12_12_2023_to_18_12_2023[[#This Row],[Station]],Table4[Station],Table4[Region])</f>
        <v>Košice</v>
      </c>
      <c r="C271" s="1">
        <v>45277</v>
      </c>
      <c r="D271">
        <v>30</v>
      </c>
      <c r="E271">
        <v>63</v>
      </c>
      <c r="F271" t="s">
        <v>21</v>
      </c>
    </row>
    <row r="272" spans="1:6" x14ac:dyDescent="0.35">
      <c r="A272" t="s">
        <v>40</v>
      </c>
      <c r="B272" t="str">
        <f>_xlfn.XLOOKUP(Daily_average_concentrations_PM10___from_12_12_2023_to_18_12_2023[[#This Row],[Station]],Table4[Station],Table4[Region])</f>
        <v>Banská Bystrica</v>
      </c>
      <c r="C272" s="1">
        <v>45277</v>
      </c>
      <c r="D272">
        <v>40</v>
      </c>
      <c r="E272">
        <v>62</v>
      </c>
      <c r="F272" t="s">
        <v>21</v>
      </c>
    </row>
    <row r="273" spans="1:6" x14ac:dyDescent="0.35">
      <c r="A273" t="s">
        <v>54</v>
      </c>
      <c r="B273" t="str">
        <f>_xlfn.XLOOKUP(Daily_average_concentrations_PM10___from_12_12_2023_to_18_12_2023[[#This Row],[Station]],Table4[Station],Table4[Region])</f>
        <v>Prešov</v>
      </c>
      <c r="C273" s="1">
        <v>45277</v>
      </c>
      <c r="D273">
        <v>37</v>
      </c>
      <c r="E273">
        <v>57</v>
      </c>
      <c r="F273" t="s">
        <v>21</v>
      </c>
    </row>
    <row r="274" spans="1:6" x14ac:dyDescent="0.35">
      <c r="A274" t="s">
        <v>68</v>
      </c>
      <c r="B274" t="str">
        <f>_xlfn.XLOOKUP(Daily_average_concentrations_PM10___from_12_12_2023_to_18_12_2023[[#This Row],[Station]],Table4[Station],Table4[Region])</f>
        <v>Banská Bystrica</v>
      </c>
      <c r="C274" s="1">
        <v>45277</v>
      </c>
      <c r="D274">
        <v>39</v>
      </c>
      <c r="E274">
        <v>84</v>
      </c>
      <c r="F274" t="s">
        <v>21</v>
      </c>
    </row>
    <row r="275" spans="1:6" x14ac:dyDescent="0.35">
      <c r="A275" t="s">
        <v>59</v>
      </c>
      <c r="B275" t="str">
        <f>_xlfn.XLOOKUP(Daily_average_concentrations_PM10___from_12_12_2023_to_18_12_2023[[#This Row],[Station]],Table4[Station],Table4[Region])</f>
        <v>Bratislava</v>
      </c>
      <c r="C275" s="1">
        <v>45277</v>
      </c>
      <c r="D275">
        <v>14</v>
      </c>
      <c r="E275">
        <v>25</v>
      </c>
      <c r="F275" t="s">
        <v>21</v>
      </c>
    </row>
    <row r="276" spans="1:6" x14ac:dyDescent="0.35">
      <c r="A276" t="s">
        <v>5</v>
      </c>
      <c r="B276" t="str">
        <f>_xlfn.XLOOKUP(Daily_average_concentrations_PM10___from_12_12_2023_to_18_12_2023[[#This Row],[Station]],Table4[Station],Table4[Region])</f>
        <v>Banská Bystrica</v>
      </c>
      <c r="C276" s="1">
        <v>45277</v>
      </c>
      <c r="D276">
        <v>64</v>
      </c>
      <c r="E276">
        <v>123</v>
      </c>
      <c r="F276" t="s">
        <v>21</v>
      </c>
    </row>
    <row r="277" spans="1:6" x14ac:dyDescent="0.35">
      <c r="A277" t="s">
        <v>70</v>
      </c>
      <c r="B277" t="str">
        <f>_xlfn.XLOOKUP(Daily_average_concentrations_PM10___from_12_12_2023_to_18_12_2023[[#This Row],[Station]],Table4[Station],Table4[Region])</f>
        <v>Banská Bystrica</v>
      </c>
      <c r="C277" s="1">
        <v>45277</v>
      </c>
      <c r="D277">
        <v>37</v>
      </c>
      <c r="E277">
        <v>50</v>
      </c>
      <c r="F277" t="s">
        <v>21</v>
      </c>
    </row>
    <row r="278" spans="1:6" x14ac:dyDescent="0.35">
      <c r="A278" t="s">
        <v>57</v>
      </c>
      <c r="B278" t="str">
        <f>_xlfn.XLOOKUP(Daily_average_concentrations_PM10___from_12_12_2023_to_18_12_2023[[#This Row],[Station]],Table4[Station],Table4[Region])</f>
        <v>Trenčín</v>
      </c>
      <c r="C278" s="1">
        <v>45277</v>
      </c>
      <c r="F278" t="s">
        <v>26</v>
      </c>
    </row>
    <row r="279" spans="1:6" x14ac:dyDescent="0.35">
      <c r="A279" t="s">
        <v>60</v>
      </c>
      <c r="B279" t="str">
        <f>_xlfn.XLOOKUP(Daily_average_concentrations_PM10___from_12_12_2023_to_18_12_2023[[#This Row],[Station]],Table4[Station],Table4[Region])</f>
        <v>Žilina</v>
      </c>
      <c r="C279" s="1">
        <v>45277</v>
      </c>
      <c r="D279">
        <v>18</v>
      </c>
      <c r="E279">
        <v>28</v>
      </c>
      <c r="F279" t="s">
        <v>21</v>
      </c>
    </row>
    <row r="280" spans="1:6" x14ac:dyDescent="0.35">
      <c r="A280" t="s">
        <v>61</v>
      </c>
      <c r="B280" t="str">
        <f>_xlfn.XLOOKUP(Daily_average_concentrations_PM10___from_12_12_2023_to_18_12_2023[[#This Row],[Station]],Table4[Station],Table4[Region])</f>
        <v>Žilina</v>
      </c>
      <c r="C280" s="1">
        <v>45277</v>
      </c>
      <c r="D280">
        <v>33</v>
      </c>
      <c r="E280">
        <v>63</v>
      </c>
      <c r="F280" t="s">
        <v>21</v>
      </c>
    </row>
    <row r="281" spans="1:6" x14ac:dyDescent="0.35">
      <c r="A281" t="s">
        <v>63</v>
      </c>
      <c r="B281" t="str">
        <f>_xlfn.XLOOKUP(Daily_average_concentrations_PM10___from_12_12_2023_to_18_12_2023[[#This Row],[Station]],Table4[Station],Table4[Region])</f>
        <v>Bratislava</v>
      </c>
      <c r="C281" s="1">
        <v>45277</v>
      </c>
      <c r="D281">
        <v>24</v>
      </c>
      <c r="E281">
        <v>49</v>
      </c>
      <c r="F281" t="s">
        <v>21</v>
      </c>
    </row>
    <row r="282" spans="1:6" x14ac:dyDescent="0.35">
      <c r="A282" t="s">
        <v>7</v>
      </c>
      <c r="B282" t="str">
        <f>_xlfn.XLOOKUP(Daily_average_concentrations_PM10___from_12_12_2023_to_18_12_2023[[#This Row],[Station]],Table4[Station],Table4[Region])</f>
        <v>Nitra</v>
      </c>
      <c r="C282" s="1">
        <v>45277</v>
      </c>
      <c r="D282">
        <v>64</v>
      </c>
      <c r="E282">
        <v>135</v>
      </c>
      <c r="F282" t="s">
        <v>21</v>
      </c>
    </row>
    <row r="283" spans="1:6" x14ac:dyDescent="0.35">
      <c r="A283" t="s">
        <v>2</v>
      </c>
      <c r="B283" t="str">
        <f>_xlfn.XLOOKUP(Daily_average_concentrations_PM10___from_12_12_2023_to_18_12_2023[[#This Row],[Station]],Table4[Station],Table4[Region])</f>
        <v>Banská Bystrica</v>
      </c>
      <c r="C283" s="1">
        <v>45277</v>
      </c>
      <c r="D283">
        <v>65</v>
      </c>
      <c r="E283">
        <v>98</v>
      </c>
      <c r="F283" t="s">
        <v>21</v>
      </c>
    </row>
    <row r="284" spans="1:6" x14ac:dyDescent="0.35">
      <c r="A284" t="s">
        <v>62</v>
      </c>
      <c r="B284" t="str">
        <f>_xlfn.XLOOKUP(Daily_average_concentrations_PM10___from_12_12_2023_to_18_12_2023[[#This Row],[Station]],Table4[Station],Table4[Region])</f>
        <v>Banská Bystrica</v>
      </c>
      <c r="C284" s="1">
        <v>45277</v>
      </c>
      <c r="D284">
        <v>22</v>
      </c>
      <c r="E284">
        <v>36</v>
      </c>
      <c r="F284" t="s">
        <v>21</v>
      </c>
    </row>
    <row r="285" spans="1:6" x14ac:dyDescent="0.35">
      <c r="A285" t="s">
        <v>67</v>
      </c>
      <c r="B285" t="str">
        <f>_xlfn.XLOOKUP(Daily_average_concentrations_PM10___from_12_12_2023_to_18_12_2023[[#This Row],[Station]],Table4[Station],Table4[Region])</f>
        <v>Nitra</v>
      </c>
      <c r="C285" s="1">
        <v>45277</v>
      </c>
      <c r="D285">
        <v>33</v>
      </c>
      <c r="E285">
        <v>54</v>
      </c>
      <c r="F285" t="s">
        <v>21</v>
      </c>
    </row>
    <row r="286" spans="1:6" x14ac:dyDescent="0.35">
      <c r="A286" t="s">
        <v>51</v>
      </c>
      <c r="B286" t="str">
        <f>_xlfn.XLOOKUP(Daily_average_concentrations_PM10___from_12_12_2023_to_18_12_2023[[#This Row],[Station]],Table4[Station],Table4[Region])</f>
        <v>Trenčín</v>
      </c>
      <c r="C286" s="1">
        <v>45277</v>
      </c>
      <c r="D286">
        <v>47</v>
      </c>
      <c r="E286">
        <v>75</v>
      </c>
      <c r="F286" t="s">
        <v>21</v>
      </c>
    </row>
    <row r="287" spans="1:6" x14ac:dyDescent="0.35">
      <c r="A287" t="s">
        <v>69</v>
      </c>
      <c r="B287" t="str">
        <f>_xlfn.XLOOKUP(Daily_average_concentrations_PM10___from_12_12_2023_to_18_12_2023[[#This Row],[Station]],Table4[Station],Table4[Region])</f>
        <v>Košice</v>
      </c>
      <c r="C287" s="1">
        <v>45277</v>
      </c>
      <c r="D287">
        <v>46</v>
      </c>
      <c r="E287">
        <v>75</v>
      </c>
      <c r="F287" t="s">
        <v>21</v>
      </c>
    </row>
    <row r="288" spans="1:6" x14ac:dyDescent="0.35">
      <c r="A288" t="s">
        <v>43</v>
      </c>
      <c r="B288" t="str">
        <f>_xlfn.XLOOKUP(Daily_average_concentrations_PM10___from_12_12_2023_to_18_12_2023[[#This Row],[Station]],Table4[Station],Table4[Region])</f>
        <v>Trenčín</v>
      </c>
      <c r="C288" s="1">
        <v>45277</v>
      </c>
      <c r="D288">
        <v>44</v>
      </c>
      <c r="E288">
        <v>76</v>
      </c>
      <c r="F288" t="s">
        <v>21</v>
      </c>
    </row>
    <row r="289" spans="1:6" x14ac:dyDescent="0.35">
      <c r="A289" t="s">
        <v>33</v>
      </c>
      <c r="B289" t="str">
        <f>_xlfn.XLOOKUP(Daily_average_concentrations_PM10___from_12_12_2023_to_18_12_2023[[#This Row],[Station]],Table4[Station],Table4[Region])</f>
        <v>Bratislava</v>
      </c>
      <c r="C289" s="1">
        <v>45277</v>
      </c>
      <c r="D289">
        <v>13</v>
      </c>
      <c r="E289">
        <v>30</v>
      </c>
      <c r="F289" t="s">
        <v>21</v>
      </c>
    </row>
    <row r="290" spans="1:6" x14ac:dyDescent="0.35">
      <c r="A290" t="s">
        <v>29</v>
      </c>
      <c r="B290" t="str">
        <f>_xlfn.XLOOKUP(Daily_average_concentrations_PM10___from_12_12_2023_to_18_12_2023[[#This Row],[Station]],Table4[Station],Table4[Region])</f>
        <v>Košice</v>
      </c>
      <c r="C290" s="1">
        <v>45277</v>
      </c>
      <c r="D290">
        <v>65</v>
      </c>
      <c r="E290">
        <v>104</v>
      </c>
      <c r="F290" t="s">
        <v>21</v>
      </c>
    </row>
    <row r="291" spans="1:6" x14ac:dyDescent="0.35">
      <c r="A291" t="s">
        <v>38</v>
      </c>
      <c r="B291" t="str">
        <f>_xlfn.XLOOKUP(Daily_average_concentrations_PM10___from_12_12_2023_to_18_12_2023[[#This Row],[Station]],Table4[Station],Table4[Region])</f>
        <v>Košice</v>
      </c>
      <c r="C291" s="1">
        <v>45277</v>
      </c>
      <c r="D291">
        <v>38</v>
      </c>
      <c r="E291">
        <v>53</v>
      </c>
      <c r="F291" t="s">
        <v>21</v>
      </c>
    </row>
    <row r="292" spans="1:6" x14ac:dyDescent="0.35">
      <c r="A292" t="s">
        <v>39</v>
      </c>
      <c r="B292" t="str">
        <f>_xlfn.XLOOKUP(Daily_average_concentrations_PM10___from_12_12_2023_to_18_12_2023[[#This Row],[Station]],Table4[Station],Table4[Region])</f>
        <v>Žilina</v>
      </c>
      <c r="C292" s="1">
        <v>45277</v>
      </c>
      <c r="D292">
        <v>38</v>
      </c>
      <c r="E292">
        <v>82</v>
      </c>
      <c r="F292" t="s">
        <v>21</v>
      </c>
    </row>
    <row r="293" spans="1:6" x14ac:dyDescent="0.35">
      <c r="A293" t="s">
        <v>72</v>
      </c>
      <c r="B293" t="str">
        <f>_xlfn.XLOOKUP(Daily_average_concentrations_PM10___from_12_12_2023_to_18_12_2023[[#This Row],[Station]],Table4[Station],Table4[Region])</f>
        <v>Bratislava</v>
      </c>
      <c r="C293" s="1">
        <v>45277</v>
      </c>
      <c r="D293">
        <v>19</v>
      </c>
      <c r="E293">
        <v>35</v>
      </c>
      <c r="F293" t="s">
        <v>21</v>
      </c>
    </row>
    <row r="294" spans="1:6" x14ac:dyDescent="0.35">
      <c r="A294" t="s">
        <v>36</v>
      </c>
      <c r="B294" t="str">
        <f>_xlfn.XLOOKUP(Daily_average_concentrations_PM10___from_12_12_2023_to_18_12_2023[[#This Row],[Station]],Table4[Station],Table4[Region])</f>
        <v>Bratislava</v>
      </c>
      <c r="C294" s="1">
        <v>45277</v>
      </c>
      <c r="D294">
        <v>31</v>
      </c>
      <c r="E294">
        <v>96</v>
      </c>
      <c r="F294" t="s">
        <v>21</v>
      </c>
    </row>
    <row r="295" spans="1:6" x14ac:dyDescent="0.35">
      <c r="A295" t="s">
        <v>55</v>
      </c>
      <c r="B295" t="str">
        <f>_xlfn.XLOOKUP(Daily_average_concentrations_PM10___from_12_12_2023_to_18_12_2023[[#This Row],[Station]],Table4[Station],Table4[Region])</f>
        <v>Prešov</v>
      </c>
      <c r="C295" s="1">
        <v>45277</v>
      </c>
      <c r="D295">
        <v>34</v>
      </c>
      <c r="E295">
        <v>45</v>
      </c>
      <c r="F295" t="s">
        <v>21</v>
      </c>
    </row>
    <row r="296" spans="1:6" x14ac:dyDescent="0.35">
      <c r="A296" t="s">
        <v>24</v>
      </c>
      <c r="B296" t="str">
        <f>_xlfn.XLOOKUP(Daily_average_concentrations_PM10___from_12_12_2023_to_18_12_2023[[#This Row],[Station]],Table4[Station],Table4[Region])</f>
        <v>Košice</v>
      </c>
      <c r="C296" s="1">
        <v>45277</v>
      </c>
      <c r="D296">
        <v>20</v>
      </c>
      <c r="E296">
        <v>47</v>
      </c>
      <c r="F296" t="s">
        <v>21</v>
      </c>
    </row>
    <row r="297" spans="1:6" x14ac:dyDescent="0.35">
      <c r="A297" t="s">
        <v>61</v>
      </c>
      <c r="B297" t="str">
        <f>_xlfn.XLOOKUP(Daily_average_concentrations_PM10___from_12_12_2023_to_18_12_2023[[#This Row],[Station]],Table4[Station],Table4[Region])</f>
        <v>Žilina</v>
      </c>
      <c r="C297" s="1">
        <v>45278</v>
      </c>
      <c r="D297">
        <v>16</v>
      </c>
      <c r="E297">
        <v>33</v>
      </c>
      <c r="F297" t="s">
        <v>21</v>
      </c>
    </row>
    <row r="298" spans="1:6" x14ac:dyDescent="0.35">
      <c r="A298" t="s">
        <v>3</v>
      </c>
      <c r="B298" t="str">
        <f>_xlfn.XLOOKUP(Daily_average_concentrations_PM10___from_12_12_2023_to_18_12_2023[[#This Row],[Station]],Table4[Station],Table4[Region])</f>
        <v>Banská Bystrica</v>
      </c>
      <c r="C298" s="1">
        <v>45278</v>
      </c>
      <c r="D298">
        <v>51</v>
      </c>
      <c r="E298">
        <v>99</v>
      </c>
      <c r="F298" t="s">
        <v>21</v>
      </c>
    </row>
    <row r="299" spans="1:6" x14ac:dyDescent="0.35">
      <c r="A299" t="s">
        <v>44</v>
      </c>
      <c r="B299" t="str">
        <f>_xlfn.XLOOKUP(Daily_average_concentrations_PM10___from_12_12_2023_to_18_12_2023[[#This Row],[Station]],Table4[Station],Table4[Region])</f>
        <v>Trenčín</v>
      </c>
      <c r="C299" s="1">
        <v>45278</v>
      </c>
      <c r="D299">
        <v>26</v>
      </c>
      <c r="E299">
        <v>68</v>
      </c>
      <c r="F299" t="s">
        <v>21</v>
      </c>
    </row>
    <row r="300" spans="1:6" x14ac:dyDescent="0.35">
      <c r="A300" t="s">
        <v>33</v>
      </c>
      <c r="B300" t="str">
        <f>_xlfn.XLOOKUP(Daily_average_concentrations_PM10___from_12_12_2023_to_18_12_2023[[#This Row],[Station]],Table4[Station],Table4[Region])</f>
        <v>Bratislava</v>
      </c>
      <c r="C300" s="1">
        <v>45278</v>
      </c>
      <c r="D300">
        <v>31</v>
      </c>
      <c r="E300">
        <v>66</v>
      </c>
      <c r="F300" t="s">
        <v>21</v>
      </c>
    </row>
    <row r="301" spans="1:6" x14ac:dyDescent="0.35">
      <c r="A301" t="s">
        <v>42</v>
      </c>
      <c r="B301" t="str">
        <f>_xlfn.XLOOKUP(Daily_average_concentrations_PM10___from_12_12_2023_to_18_12_2023[[#This Row],[Station]],Table4[Station],Table4[Region])</f>
        <v>Košice</v>
      </c>
      <c r="C301" s="1">
        <v>45278</v>
      </c>
      <c r="D301">
        <v>34</v>
      </c>
      <c r="E301">
        <v>49</v>
      </c>
      <c r="F301" t="s">
        <v>21</v>
      </c>
    </row>
    <row r="302" spans="1:6" x14ac:dyDescent="0.35">
      <c r="A302" t="s">
        <v>25</v>
      </c>
      <c r="B302" t="str">
        <f>_xlfn.XLOOKUP(Daily_average_concentrations_PM10___from_12_12_2023_to_18_12_2023[[#This Row],[Station]],Table4[Station],Table4[Region])</f>
        <v>Nitra</v>
      </c>
      <c r="C302" s="1">
        <v>45278</v>
      </c>
      <c r="F302" t="s">
        <v>26</v>
      </c>
    </row>
    <row r="303" spans="1:6" x14ac:dyDescent="0.35">
      <c r="A303" t="s">
        <v>35</v>
      </c>
      <c r="B303" t="str">
        <f>_xlfn.XLOOKUP(Daily_average_concentrations_PM10___from_12_12_2023_to_18_12_2023[[#This Row],[Station]],Table4[Station],Table4[Region])</f>
        <v>Bratislava</v>
      </c>
      <c r="C303" s="1">
        <v>45278</v>
      </c>
      <c r="D303">
        <v>34</v>
      </c>
      <c r="E303">
        <v>51</v>
      </c>
      <c r="F303" t="s">
        <v>21</v>
      </c>
    </row>
    <row r="304" spans="1:6" x14ac:dyDescent="0.35">
      <c r="A304" t="s">
        <v>24</v>
      </c>
      <c r="B304" t="str">
        <f>_xlfn.XLOOKUP(Daily_average_concentrations_PM10___from_12_12_2023_to_18_12_2023[[#This Row],[Station]],Table4[Station],Table4[Region])</f>
        <v>Košice</v>
      </c>
      <c r="C304" s="1">
        <v>45278</v>
      </c>
      <c r="D304">
        <v>13</v>
      </c>
      <c r="E304">
        <v>20</v>
      </c>
      <c r="F304" t="s">
        <v>21</v>
      </c>
    </row>
    <row r="305" spans="1:6" x14ac:dyDescent="0.35">
      <c r="A305" t="s">
        <v>62</v>
      </c>
      <c r="B305" t="str">
        <f>_xlfn.XLOOKUP(Daily_average_concentrations_PM10___from_12_12_2023_to_18_12_2023[[#This Row],[Station]],Table4[Station],Table4[Region])</f>
        <v>Banská Bystrica</v>
      </c>
      <c r="C305" s="1">
        <v>45278</v>
      </c>
      <c r="D305">
        <v>13</v>
      </c>
      <c r="E305">
        <v>23</v>
      </c>
      <c r="F305" t="s">
        <v>21</v>
      </c>
    </row>
    <row r="306" spans="1:6" x14ac:dyDescent="0.35">
      <c r="A306" t="s">
        <v>70</v>
      </c>
      <c r="B306" t="str">
        <f>_xlfn.XLOOKUP(Daily_average_concentrations_PM10___from_12_12_2023_to_18_12_2023[[#This Row],[Station]],Table4[Station],Table4[Region])</f>
        <v>Banská Bystrica</v>
      </c>
      <c r="C306" s="1">
        <v>45278</v>
      </c>
      <c r="D306">
        <v>29</v>
      </c>
      <c r="E306">
        <v>57</v>
      </c>
      <c r="F306" t="s">
        <v>21</v>
      </c>
    </row>
    <row r="307" spans="1:6" x14ac:dyDescent="0.35">
      <c r="A307" t="s">
        <v>2</v>
      </c>
      <c r="B307" t="str">
        <f>_xlfn.XLOOKUP(Daily_average_concentrations_PM10___from_12_12_2023_to_18_12_2023[[#This Row],[Station]],Table4[Station],Table4[Region])</f>
        <v>Banská Bystrica</v>
      </c>
      <c r="C307" s="1">
        <v>45278</v>
      </c>
      <c r="D307">
        <v>54</v>
      </c>
      <c r="E307">
        <v>84</v>
      </c>
      <c r="F307" t="s">
        <v>21</v>
      </c>
    </row>
    <row r="308" spans="1:6" x14ac:dyDescent="0.35">
      <c r="A308" t="s">
        <v>72</v>
      </c>
      <c r="B308" t="str">
        <f>_xlfn.XLOOKUP(Daily_average_concentrations_PM10___from_12_12_2023_to_18_12_2023[[#This Row],[Station]],Table4[Station],Table4[Region])</f>
        <v>Bratislava</v>
      </c>
      <c r="C308" s="1">
        <v>45278</v>
      </c>
      <c r="D308">
        <v>45</v>
      </c>
      <c r="E308">
        <v>81</v>
      </c>
      <c r="F308" t="s">
        <v>21</v>
      </c>
    </row>
    <row r="309" spans="1:6" x14ac:dyDescent="0.35">
      <c r="A309" t="s">
        <v>53</v>
      </c>
      <c r="B309" t="str">
        <f>_xlfn.XLOOKUP(Daily_average_concentrations_PM10___from_12_12_2023_to_18_12_2023[[#This Row],[Station]],Table4[Station],Table4[Region])</f>
        <v>Bratislava</v>
      </c>
      <c r="C309" s="1">
        <v>45278</v>
      </c>
      <c r="D309">
        <v>57</v>
      </c>
      <c r="E309">
        <v>108</v>
      </c>
      <c r="F309" t="s">
        <v>21</v>
      </c>
    </row>
    <row r="310" spans="1:6" x14ac:dyDescent="0.35">
      <c r="A310" t="s">
        <v>45</v>
      </c>
      <c r="B310" t="str">
        <f>_xlfn.XLOOKUP(Daily_average_concentrations_PM10___from_12_12_2023_to_18_12_2023[[#This Row],[Station]],Table4[Station],Table4[Region])</f>
        <v>Košice</v>
      </c>
      <c r="C310" s="1">
        <v>45278</v>
      </c>
      <c r="D310">
        <v>33</v>
      </c>
      <c r="E310">
        <v>46</v>
      </c>
      <c r="F310" t="s">
        <v>21</v>
      </c>
    </row>
    <row r="311" spans="1:6" x14ac:dyDescent="0.35">
      <c r="A311" t="s">
        <v>59</v>
      </c>
      <c r="B311" t="str">
        <f>_xlfn.XLOOKUP(Daily_average_concentrations_PM10___from_12_12_2023_to_18_12_2023[[#This Row],[Station]],Table4[Station],Table4[Region])</f>
        <v>Bratislava</v>
      </c>
      <c r="C311" s="1">
        <v>45278</v>
      </c>
      <c r="D311">
        <v>30</v>
      </c>
      <c r="E311">
        <v>63</v>
      </c>
      <c r="F311" t="s">
        <v>21</v>
      </c>
    </row>
    <row r="312" spans="1:6" x14ac:dyDescent="0.35">
      <c r="A312" t="s">
        <v>55</v>
      </c>
      <c r="B312" t="str">
        <f>_xlfn.XLOOKUP(Daily_average_concentrations_PM10___from_12_12_2023_to_18_12_2023[[#This Row],[Station]],Table4[Station],Table4[Region])</f>
        <v>Prešov</v>
      </c>
      <c r="C312" s="1">
        <v>45278</v>
      </c>
      <c r="D312">
        <v>27</v>
      </c>
      <c r="E312">
        <v>45</v>
      </c>
      <c r="F312" t="s">
        <v>21</v>
      </c>
    </row>
    <row r="313" spans="1:6" x14ac:dyDescent="0.35">
      <c r="A313" t="s">
        <v>27</v>
      </c>
      <c r="B313" t="str">
        <f>_xlfn.XLOOKUP(Daily_average_concentrations_PM10___from_12_12_2023_to_18_12_2023[[#This Row],[Station]],Table4[Station],Table4[Region])</f>
        <v>Bratislava</v>
      </c>
      <c r="C313" s="1">
        <v>45278</v>
      </c>
      <c r="D313">
        <v>32</v>
      </c>
      <c r="E313">
        <v>65</v>
      </c>
      <c r="F313" t="s">
        <v>21</v>
      </c>
    </row>
    <row r="314" spans="1:6" x14ac:dyDescent="0.35">
      <c r="A314" t="s">
        <v>46</v>
      </c>
      <c r="B314" t="str">
        <f>_xlfn.XLOOKUP(Daily_average_concentrations_PM10___from_12_12_2023_to_18_12_2023[[#This Row],[Station]],Table4[Station],Table4[Region])</f>
        <v>Trenčín</v>
      </c>
      <c r="C314" s="1">
        <v>45278</v>
      </c>
      <c r="D314">
        <v>17</v>
      </c>
      <c r="E314">
        <v>26</v>
      </c>
      <c r="F314" t="s">
        <v>21</v>
      </c>
    </row>
    <row r="315" spans="1:6" x14ac:dyDescent="0.35">
      <c r="A315" t="s">
        <v>48</v>
      </c>
      <c r="B315" t="str">
        <f>_xlfn.XLOOKUP(Daily_average_concentrations_PM10___from_12_12_2023_to_18_12_2023[[#This Row],[Station]],Table4[Station],Table4[Region])</f>
        <v>Trnava</v>
      </c>
      <c r="C315" s="1">
        <v>45278</v>
      </c>
      <c r="D315">
        <v>20</v>
      </c>
      <c r="E315">
        <v>33</v>
      </c>
      <c r="F315" t="s">
        <v>21</v>
      </c>
    </row>
    <row r="316" spans="1:6" x14ac:dyDescent="0.35">
      <c r="A316" t="s">
        <v>37</v>
      </c>
      <c r="B316" t="str">
        <f>_xlfn.XLOOKUP(Daily_average_concentrations_PM10___from_12_12_2023_to_18_12_2023[[#This Row],[Station]],Table4[Station],Table4[Region])</f>
        <v>Nitra</v>
      </c>
      <c r="C316" s="1">
        <v>45278</v>
      </c>
      <c r="D316">
        <v>20</v>
      </c>
      <c r="E316">
        <v>25</v>
      </c>
      <c r="F316" t="s">
        <v>21</v>
      </c>
    </row>
    <row r="317" spans="1:6" x14ac:dyDescent="0.35">
      <c r="A317" t="s">
        <v>20</v>
      </c>
      <c r="B317" t="str">
        <f>_xlfn.XLOOKUP(Daily_average_concentrations_PM10___from_12_12_2023_to_18_12_2023[[#This Row],[Station]],Table4[Station],Table4[Region])</f>
        <v>Bratislava</v>
      </c>
      <c r="C317" s="1">
        <v>45278</v>
      </c>
      <c r="D317">
        <v>36</v>
      </c>
      <c r="E317">
        <v>60</v>
      </c>
      <c r="F317" t="s">
        <v>21</v>
      </c>
    </row>
    <row r="318" spans="1:6" x14ac:dyDescent="0.35">
      <c r="A318" t="s">
        <v>5</v>
      </c>
      <c r="B318" t="str">
        <f>_xlfn.XLOOKUP(Daily_average_concentrations_PM10___from_12_12_2023_to_18_12_2023[[#This Row],[Station]],Table4[Station],Table4[Region])</f>
        <v>Banská Bystrica</v>
      </c>
      <c r="C318" s="1">
        <v>45278</v>
      </c>
      <c r="D318">
        <v>31</v>
      </c>
      <c r="E318">
        <v>55</v>
      </c>
      <c r="F318" t="s">
        <v>21</v>
      </c>
    </row>
    <row r="319" spans="1:6" x14ac:dyDescent="0.35">
      <c r="A319" t="s">
        <v>41</v>
      </c>
      <c r="B319" t="str">
        <f>_xlfn.XLOOKUP(Daily_average_concentrations_PM10___from_12_12_2023_to_18_12_2023[[#This Row],[Station]],Table4[Station],Table4[Region])</f>
        <v>Bratislava</v>
      </c>
      <c r="C319" s="1">
        <v>45278</v>
      </c>
      <c r="D319">
        <v>32</v>
      </c>
      <c r="E319">
        <v>47</v>
      </c>
      <c r="F319" t="s">
        <v>21</v>
      </c>
    </row>
    <row r="320" spans="1:6" x14ac:dyDescent="0.35">
      <c r="A320" t="s">
        <v>68</v>
      </c>
      <c r="B320" t="str">
        <f>_xlfn.XLOOKUP(Daily_average_concentrations_PM10___from_12_12_2023_to_18_12_2023[[#This Row],[Station]],Table4[Station],Table4[Region])</f>
        <v>Banská Bystrica</v>
      </c>
      <c r="C320" s="1">
        <v>45278</v>
      </c>
      <c r="D320">
        <v>30</v>
      </c>
      <c r="E320">
        <v>45</v>
      </c>
      <c r="F320" t="s">
        <v>21</v>
      </c>
    </row>
    <row r="321" spans="1:6" x14ac:dyDescent="0.35">
      <c r="A321" t="s">
        <v>65</v>
      </c>
      <c r="B321" t="str">
        <f>_xlfn.XLOOKUP(Daily_average_concentrations_PM10___from_12_12_2023_to_18_12_2023[[#This Row],[Station]],Table4[Station],Table4[Region])</f>
        <v>Prešov</v>
      </c>
      <c r="C321" s="1">
        <v>45278</v>
      </c>
      <c r="D321">
        <v>19</v>
      </c>
      <c r="E321">
        <v>30</v>
      </c>
      <c r="F321" t="s">
        <v>21</v>
      </c>
    </row>
    <row r="322" spans="1:6" x14ac:dyDescent="0.35">
      <c r="A322" t="s">
        <v>38</v>
      </c>
      <c r="B322" t="str">
        <f>_xlfn.XLOOKUP(Daily_average_concentrations_PM10___from_12_12_2023_to_18_12_2023[[#This Row],[Station]],Table4[Station],Table4[Region])</f>
        <v>Košice</v>
      </c>
      <c r="C322" s="1">
        <v>45278</v>
      </c>
      <c r="D322">
        <v>25</v>
      </c>
      <c r="E322">
        <v>30</v>
      </c>
      <c r="F322" t="s">
        <v>21</v>
      </c>
    </row>
    <row r="323" spans="1:6" x14ac:dyDescent="0.35">
      <c r="A323" t="s">
        <v>4</v>
      </c>
      <c r="B323" t="str">
        <f>_xlfn.XLOOKUP(Daily_average_concentrations_PM10___from_12_12_2023_to_18_12_2023[[#This Row],[Station]],Table4[Station],Table4[Region])</f>
        <v>Banská Bystrica</v>
      </c>
      <c r="C323" s="1">
        <v>45278</v>
      </c>
      <c r="D323">
        <v>49</v>
      </c>
      <c r="E323">
        <v>109</v>
      </c>
      <c r="F323" t="s">
        <v>21</v>
      </c>
    </row>
    <row r="324" spans="1:6" x14ac:dyDescent="0.35">
      <c r="A324" t="s">
        <v>58</v>
      </c>
      <c r="B324" t="str">
        <f>_xlfn.XLOOKUP(Daily_average_concentrations_PM10___from_12_12_2023_to_18_12_2023[[#This Row],[Station]],Table4[Station],Table4[Region])</f>
        <v>Žilina</v>
      </c>
      <c r="C324" s="1">
        <v>45278</v>
      </c>
      <c r="D324">
        <v>28</v>
      </c>
      <c r="E324">
        <v>45</v>
      </c>
      <c r="F324" t="s">
        <v>21</v>
      </c>
    </row>
    <row r="325" spans="1:6" x14ac:dyDescent="0.35">
      <c r="A325" t="s">
        <v>54</v>
      </c>
      <c r="B325" t="str">
        <f>_xlfn.XLOOKUP(Daily_average_concentrations_PM10___from_12_12_2023_to_18_12_2023[[#This Row],[Station]],Table4[Station],Table4[Region])</f>
        <v>Prešov</v>
      </c>
      <c r="C325" s="1">
        <v>45278</v>
      </c>
      <c r="D325">
        <v>22</v>
      </c>
      <c r="E325">
        <v>46</v>
      </c>
      <c r="F325" t="s">
        <v>21</v>
      </c>
    </row>
    <row r="326" spans="1:6" x14ac:dyDescent="0.35">
      <c r="A326" t="s">
        <v>30</v>
      </c>
      <c r="B326" t="str">
        <f>_xlfn.XLOOKUP(Daily_average_concentrations_PM10___from_12_12_2023_to_18_12_2023[[#This Row],[Station]],Table4[Station],Table4[Region])</f>
        <v>Nitra</v>
      </c>
      <c r="C326" s="1">
        <v>45278</v>
      </c>
      <c r="D326">
        <v>22</v>
      </c>
      <c r="E326">
        <v>39</v>
      </c>
      <c r="F326" t="s">
        <v>21</v>
      </c>
    </row>
    <row r="327" spans="1:6" x14ac:dyDescent="0.35">
      <c r="A327" t="s">
        <v>31</v>
      </c>
      <c r="B327" t="str">
        <f>_xlfn.XLOOKUP(Daily_average_concentrations_PM10___from_12_12_2023_to_18_12_2023[[#This Row],[Station]],Table4[Station],Table4[Region])</f>
        <v>Prešov</v>
      </c>
      <c r="C327" s="1">
        <v>45278</v>
      </c>
      <c r="D327">
        <v>27</v>
      </c>
      <c r="E327">
        <v>41</v>
      </c>
      <c r="F327" t="s">
        <v>21</v>
      </c>
    </row>
    <row r="328" spans="1:6" x14ac:dyDescent="0.35">
      <c r="A328" t="s">
        <v>71</v>
      </c>
      <c r="B328" t="str">
        <f>_xlfn.XLOOKUP(Daily_average_concentrations_PM10___from_12_12_2023_to_18_12_2023[[#This Row],[Station]],Table4[Station],Table4[Region])</f>
        <v>Bratislava</v>
      </c>
      <c r="C328" s="1">
        <v>45278</v>
      </c>
      <c r="F328" t="s">
        <v>26</v>
      </c>
    </row>
    <row r="329" spans="1:6" x14ac:dyDescent="0.35">
      <c r="A329" t="s">
        <v>36</v>
      </c>
      <c r="B329" t="str">
        <f>_xlfn.XLOOKUP(Daily_average_concentrations_PM10___from_12_12_2023_to_18_12_2023[[#This Row],[Station]],Table4[Station],Table4[Region])</f>
        <v>Bratislava</v>
      </c>
      <c r="C329" s="1">
        <v>45278</v>
      </c>
      <c r="D329">
        <v>32</v>
      </c>
      <c r="E329">
        <v>62</v>
      </c>
      <c r="F329" t="s">
        <v>21</v>
      </c>
    </row>
    <row r="330" spans="1:6" x14ac:dyDescent="0.35">
      <c r="A330" t="s">
        <v>69</v>
      </c>
      <c r="B330" t="str">
        <f>_xlfn.XLOOKUP(Daily_average_concentrations_PM10___from_12_12_2023_to_18_12_2023[[#This Row],[Station]],Table4[Station],Table4[Region])</f>
        <v>Košice</v>
      </c>
      <c r="C330" s="1">
        <v>45278</v>
      </c>
      <c r="D330">
        <v>28</v>
      </c>
      <c r="E330">
        <v>37</v>
      </c>
      <c r="F330" t="s">
        <v>21</v>
      </c>
    </row>
    <row r="331" spans="1:6" x14ac:dyDescent="0.35">
      <c r="A331" t="s">
        <v>66</v>
      </c>
      <c r="B331" t="str">
        <f>_xlfn.XLOOKUP(Daily_average_concentrations_PM10___from_12_12_2023_to_18_12_2023[[#This Row],[Station]],Table4[Station],Table4[Region])</f>
        <v>Žilina</v>
      </c>
      <c r="C331" s="1">
        <v>45278</v>
      </c>
      <c r="D331">
        <v>27</v>
      </c>
      <c r="E331">
        <v>41</v>
      </c>
      <c r="F331" t="s">
        <v>21</v>
      </c>
    </row>
    <row r="332" spans="1:6" x14ac:dyDescent="0.35">
      <c r="A332" t="s">
        <v>28</v>
      </c>
      <c r="B332" t="str">
        <f>_xlfn.XLOOKUP(Daily_average_concentrations_PM10___from_12_12_2023_to_18_12_2023[[#This Row],[Station]],Table4[Station],Table4[Region])</f>
        <v>Košice</v>
      </c>
      <c r="C332" s="1">
        <v>45278</v>
      </c>
      <c r="D332">
        <v>18</v>
      </c>
      <c r="E332">
        <v>33</v>
      </c>
      <c r="F332" t="s">
        <v>21</v>
      </c>
    </row>
    <row r="333" spans="1:6" x14ac:dyDescent="0.35">
      <c r="A333" t="s">
        <v>47</v>
      </c>
      <c r="B333" t="str">
        <f>_xlfn.XLOOKUP(Daily_average_concentrations_PM10___from_12_12_2023_to_18_12_2023[[#This Row],[Station]],Table4[Station],Table4[Region])</f>
        <v>Žilina</v>
      </c>
      <c r="C333" s="1">
        <v>45278</v>
      </c>
      <c r="D333">
        <v>10</v>
      </c>
      <c r="E333">
        <v>16</v>
      </c>
      <c r="F333" t="s">
        <v>21</v>
      </c>
    </row>
    <row r="334" spans="1:6" x14ac:dyDescent="0.35">
      <c r="A334" t="s">
        <v>74</v>
      </c>
      <c r="B334" t="str">
        <f>_xlfn.XLOOKUP(Daily_average_concentrations_PM10___from_12_12_2023_to_18_12_2023[[#This Row],[Station]],Table4[Station],Table4[Region])</f>
        <v>Bratislava</v>
      </c>
      <c r="C334" s="1">
        <v>45278</v>
      </c>
      <c r="D334">
        <v>29</v>
      </c>
      <c r="E334">
        <v>41</v>
      </c>
      <c r="F334" t="s">
        <v>21</v>
      </c>
    </row>
    <row r="335" spans="1:6" x14ac:dyDescent="0.35">
      <c r="A335" t="s">
        <v>56</v>
      </c>
      <c r="B335" t="str">
        <f>_xlfn.XLOOKUP(Daily_average_concentrations_PM10___from_12_12_2023_to_18_12_2023[[#This Row],[Station]],Table4[Station],Table4[Region])</f>
        <v>Nitra</v>
      </c>
      <c r="C335" s="1">
        <v>45278</v>
      </c>
      <c r="D335">
        <v>48</v>
      </c>
      <c r="E335">
        <v>75</v>
      </c>
      <c r="F335" t="s">
        <v>21</v>
      </c>
    </row>
    <row r="336" spans="1:6" x14ac:dyDescent="0.35">
      <c r="A336" t="s">
        <v>40</v>
      </c>
      <c r="B336" t="str">
        <f>_xlfn.XLOOKUP(Daily_average_concentrations_PM10___from_12_12_2023_to_18_12_2023[[#This Row],[Station]],Table4[Station],Table4[Region])</f>
        <v>Banská Bystrica</v>
      </c>
      <c r="C336" s="1">
        <v>45278</v>
      </c>
      <c r="D336">
        <v>36</v>
      </c>
      <c r="E336">
        <v>65</v>
      </c>
      <c r="F336" t="s">
        <v>21</v>
      </c>
    </row>
    <row r="337" spans="1:6" x14ac:dyDescent="0.35">
      <c r="A337" t="s">
        <v>75</v>
      </c>
      <c r="B337" t="str">
        <f>_xlfn.XLOOKUP(Daily_average_concentrations_PM10___from_12_12_2023_to_18_12_2023[[#This Row],[Station]],Table4[Station],Table4[Region])</f>
        <v>Prešov</v>
      </c>
      <c r="C337" s="1">
        <v>45278</v>
      </c>
      <c r="D337">
        <v>21</v>
      </c>
      <c r="E337">
        <v>31</v>
      </c>
      <c r="F337" t="s">
        <v>21</v>
      </c>
    </row>
    <row r="338" spans="1:6" x14ac:dyDescent="0.35">
      <c r="A338" t="s">
        <v>73</v>
      </c>
      <c r="B338" t="str">
        <f>_xlfn.XLOOKUP(Daily_average_concentrations_PM10___from_12_12_2023_to_18_12_2023[[#This Row],[Station]],Table4[Station],Table4[Region])</f>
        <v>Bratislava</v>
      </c>
      <c r="C338" s="1">
        <v>45278</v>
      </c>
      <c r="D338">
        <v>22</v>
      </c>
      <c r="E338">
        <v>36</v>
      </c>
      <c r="F338" t="s">
        <v>21</v>
      </c>
    </row>
    <row r="339" spans="1:6" x14ac:dyDescent="0.35">
      <c r="A339" t="s">
        <v>64</v>
      </c>
      <c r="B339" t="str">
        <f>_xlfn.XLOOKUP(Daily_average_concentrations_PM10___from_12_12_2023_to_18_12_2023[[#This Row],[Station]],Table4[Station],Table4[Region])</f>
        <v>Košice</v>
      </c>
      <c r="C339" s="1">
        <v>45278</v>
      </c>
      <c r="D339">
        <v>30</v>
      </c>
      <c r="E339">
        <v>36</v>
      </c>
      <c r="F339" t="s">
        <v>21</v>
      </c>
    </row>
    <row r="340" spans="1:6" x14ac:dyDescent="0.35">
      <c r="A340" t="s">
        <v>7</v>
      </c>
      <c r="B340" t="str">
        <f>_xlfn.XLOOKUP(Daily_average_concentrations_PM10___from_12_12_2023_to_18_12_2023[[#This Row],[Station]],Table4[Station],Table4[Region])</f>
        <v>Nitra</v>
      </c>
      <c r="C340" s="1">
        <v>45278</v>
      </c>
      <c r="D340">
        <v>76</v>
      </c>
      <c r="E340">
        <v>147</v>
      </c>
      <c r="F340" t="s">
        <v>21</v>
      </c>
    </row>
    <row r="341" spans="1:6" x14ac:dyDescent="0.35">
      <c r="A341" t="s">
        <v>63</v>
      </c>
      <c r="B341" t="str">
        <f>_xlfn.XLOOKUP(Daily_average_concentrations_PM10___from_12_12_2023_to_18_12_2023[[#This Row],[Station]],Table4[Station],Table4[Region])</f>
        <v>Bratislava</v>
      </c>
      <c r="C341" s="1">
        <v>45278</v>
      </c>
      <c r="D341">
        <v>31</v>
      </c>
      <c r="E341">
        <v>64</v>
      </c>
      <c r="F341" t="s">
        <v>21</v>
      </c>
    </row>
    <row r="342" spans="1:6" x14ac:dyDescent="0.35">
      <c r="A342" t="s">
        <v>57</v>
      </c>
      <c r="B342" t="str">
        <f>_xlfn.XLOOKUP(Daily_average_concentrations_PM10___from_12_12_2023_to_18_12_2023[[#This Row],[Station]],Table4[Station],Table4[Region])</f>
        <v>Trenčín</v>
      </c>
      <c r="C342" s="1">
        <v>45278</v>
      </c>
      <c r="F342" t="s">
        <v>26</v>
      </c>
    </row>
    <row r="343" spans="1:6" x14ac:dyDescent="0.35">
      <c r="A343" t="s">
        <v>49</v>
      </c>
      <c r="B343" t="str">
        <f>_xlfn.XLOOKUP(Daily_average_concentrations_PM10___from_12_12_2023_to_18_12_2023[[#This Row],[Station]],Table4[Station],Table4[Region])</f>
        <v>Košice</v>
      </c>
      <c r="C343" s="1">
        <v>45278</v>
      </c>
      <c r="D343">
        <v>24</v>
      </c>
      <c r="E343">
        <v>40</v>
      </c>
      <c r="F343" t="s">
        <v>21</v>
      </c>
    </row>
    <row r="344" spans="1:6" x14ac:dyDescent="0.35">
      <c r="A344" t="s">
        <v>34</v>
      </c>
      <c r="B344" t="str">
        <f>_xlfn.XLOOKUP(Daily_average_concentrations_PM10___from_12_12_2023_to_18_12_2023[[#This Row],[Station]],Table4[Station],Table4[Region])</f>
        <v>Prešov</v>
      </c>
      <c r="C344" s="1">
        <v>45278</v>
      </c>
      <c r="D344">
        <v>23</v>
      </c>
      <c r="E344">
        <v>29</v>
      </c>
      <c r="F344" t="s">
        <v>21</v>
      </c>
    </row>
    <row r="345" spans="1:6" x14ac:dyDescent="0.35">
      <c r="A345" t="s">
        <v>50</v>
      </c>
      <c r="B345" t="str">
        <f>_xlfn.XLOOKUP(Daily_average_concentrations_PM10___from_12_12_2023_to_18_12_2023[[#This Row],[Station]],Table4[Station],Table4[Region])</f>
        <v>Prešov</v>
      </c>
      <c r="C345" s="1">
        <v>45278</v>
      </c>
      <c r="D345">
        <v>19</v>
      </c>
      <c r="E345">
        <v>36</v>
      </c>
      <c r="F345" t="s">
        <v>21</v>
      </c>
    </row>
    <row r="346" spans="1:6" x14ac:dyDescent="0.35">
      <c r="A346" t="s">
        <v>60</v>
      </c>
      <c r="B346" t="str">
        <f>_xlfn.XLOOKUP(Daily_average_concentrations_PM10___from_12_12_2023_to_18_12_2023[[#This Row],[Station]],Table4[Station],Table4[Region])</f>
        <v>Žilina</v>
      </c>
      <c r="C346" s="1">
        <v>45278</v>
      </c>
      <c r="D346">
        <v>34</v>
      </c>
      <c r="E346">
        <v>103</v>
      </c>
      <c r="F346" t="s">
        <v>21</v>
      </c>
    </row>
    <row r="347" spans="1:6" x14ac:dyDescent="0.35">
      <c r="A347" t="s">
        <v>22</v>
      </c>
      <c r="B347" t="str">
        <f>_xlfn.XLOOKUP(Daily_average_concentrations_PM10___from_12_12_2023_to_18_12_2023[[#This Row],[Station]],Table4[Station],Table4[Region])</f>
        <v>Trnava</v>
      </c>
      <c r="C347" s="1">
        <v>45278</v>
      </c>
      <c r="D347">
        <v>28</v>
      </c>
      <c r="E347">
        <v>44</v>
      </c>
      <c r="F347" t="s">
        <v>21</v>
      </c>
    </row>
    <row r="348" spans="1:6" x14ac:dyDescent="0.35">
      <c r="A348" t="s">
        <v>52</v>
      </c>
      <c r="B348" t="str">
        <f>_xlfn.XLOOKUP(Daily_average_concentrations_PM10___from_12_12_2023_to_18_12_2023[[#This Row],[Station]],Table4[Station],Table4[Region])</f>
        <v>Trenčín</v>
      </c>
      <c r="C348" s="1">
        <v>45278</v>
      </c>
      <c r="D348">
        <v>49</v>
      </c>
      <c r="E348">
        <v>114</v>
      </c>
      <c r="F348" t="s">
        <v>21</v>
      </c>
    </row>
    <row r="349" spans="1:6" x14ac:dyDescent="0.35">
      <c r="A349" t="s">
        <v>29</v>
      </c>
      <c r="B349" t="str">
        <f>_xlfn.XLOOKUP(Daily_average_concentrations_PM10___from_12_12_2023_to_18_12_2023[[#This Row],[Station]],Table4[Station],Table4[Region])</f>
        <v>Košice</v>
      </c>
      <c r="C349" s="1">
        <v>45278</v>
      </c>
      <c r="D349">
        <v>32</v>
      </c>
      <c r="E349">
        <v>49</v>
      </c>
      <c r="F349" t="s">
        <v>21</v>
      </c>
    </row>
    <row r="350" spans="1:6" x14ac:dyDescent="0.35">
      <c r="A350" t="s">
        <v>43</v>
      </c>
      <c r="B350" t="str">
        <f>_xlfn.XLOOKUP(Daily_average_concentrations_PM10___from_12_12_2023_to_18_12_2023[[#This Row],[Station]],Table4[Station],Table4[Region])</f>
        <v>Trenčín</v>
      </c>
      <c r="C350" s="1">
        <v>45278</v>
      </c>
      <c r="D350">
        <v>31</v>
      </c>
      <c r="E350">
        <v>66</v>
      </c>
      <c r="F350" t="s">
        <v>21</v>
      </c>
    </row>
    <row r="351" spans="1:6" x14ac:dyDescent="0.35">
      <c r="A351" t="s">
        <v>67</v>
      </c>
      <c r="B351" t="str">
        <f>_xlfn.XLOOKUP(Daily_average_concentrations_PM10___from_12_12_2023_to_18_12_2023[[#This Row],[Station]],Table4[Station],Table4[Region])</f>
        <v>Nitra</v>
      </c>
      <c r="C351" s="1">
        <v>45278</v>
      </c>
      <c r="D351">
        <v>19</v>
      </c>
      <c r="E351">
        <v>40</v>
      </c>
      <c r="F351" t="s">
        <v>21</v>
      </c>
    </row>
    <row r="352" spans="1:6" x14ac:dyDescent="0.35">
      <c r="A352" t="s">
        <v>39</v>
      </c>
      <c r="B352" t="str">
        <f>_xlfn.XLOOKUP(Daily_average_concentrations_PM10___from_12_12_2023_to_18_12_2023[[#This Row],[Station]],Table4[Station],Table4[Region])</f>
        <v>Žilina</v>
      </c>
      <c r="C352" s="1">
        <v>45278</v>
      </c>
      <c r="D352">
        <v>21</v>
      </c>
      <c r="E352">
        <v>59</v>
      </c>
      <c r="F352" t="s">
        <v>21</v>
      </c>
    </row>
    <row r="353" spans="1:6" x14ac:dyDescent="0.35">
      <c r="A353" t="s">
        <v>23</v>
      </c>
      <c r="B353" t="str">
        <f>_xlfn.XLOOKUP(Daily_average_concentrations_PM10___from_12_12_2023_to_18_12_2023[[#This Row],[Station]],Table4[Station],Table4[Region])</f>
        <v>Banská Bystrica</v>
      </c>
      <c r="C353" s="1">
        <v>45278</v>
      </c>
      <c r="D353">
        <v>20</v>
      </c>
      <c r="E353">
        <v>55</v>
      </c>
      <c r="F353" t="s">
        <v>21</v>
      </c>
    </row>
    <row r="354" spans="1:6" x14ac:dyDescent="0.35">
      <c r="A354" t="s">
        <v>51</v>
      </c>
      <c r="B354" t="str">
        <f>_xlfn.XLOOKUP(Daily_average_concentrations_PM10___from_12_12_2023_to_18_12_2023[[#This Row],[Station]],Table4[Station],Table4[Region])</f>
        <v>Trenčín</v>
      </c>
      <c r="C354" s="1">
        <v>45278</v>
      </c>
      <c r="D354">
        <v>19</v>
      </c>
      <c r="E354">
        <v>32</v>
      </c>
      <c r="F354" t="s">
        <v>21</v>
      </c>
    </row>
    <row r="355" spans="1:6" x14ac:dyDescent="0.35">
      <c r="A355" t="s">
        <v>32</v>
      </c>
      <c r="B355" t="str">
        <f>_xlfn.XLOOKUP(Daily_average_concentrations_PM10___from_12_12_2023_to_18_12_2023[[#This Row],[Station]],Table4[Station],Table4[Region])</f>
        <v>Trnava</v>
      </c>
      <c r="C355" s="1">
        <v>45278</v>
      </c>
      <c r="D355">
        <v>30</v>
      </c>
      <c r="E355">
        <v>50</v>
      </c>
      <c r="F355" t="s">
        <v>21</v>
      </c>
    </row>
    <row r="356" spans="1:6" x14ac:dyDescent="0.35">
      <c r="A356" t="s">
        <v>39</v>
      </c>
      <c r="B356" t="str">
        <f>_xlfn.XLOOKUP(Daily_average_concentrations_PM10___from_12_12_2023_to_18_12_2023[[#This Row],[Station]],Table4[Station],Table4[Region])</f>
        <v>Žilina</v>
      </c>
      <c r="C356" s="1">
        <v>45279</v>
      </c>
      <c r="D356">
        <v>75</v>
      </c>
      <c r="E356">
        <v>139</v>
      </c>
      <c r="F356" t="s">
        <v>21</v>
      </c>
    </row>
    <row r="357" spans="1:6" x14ac:dyDescent="0.35">
      <c r="A357" t="s">
        <v>55</v>
      </c>
      <c r="B357" t="str">
        <f>_xlfn.XLOOKUP(Daily_average_concentrations_PM10___from_12_12_2023_to_18_12_2023[[#This Row],[Station]],Table4[Station],Table4[Region])</f>
        <v>Prešov</v>
      </c>
      <c r="C357" s="1">
        <v>45279</v>
      </c>
      <c r="D357">
        <v>47</v>
      </c>
      <c r="E357">
        <v>64</v>
      </c>
      <c r="F357" t="s">
        <v>21</v>
      </c>
    </row>
    <row r="358" spans="1:6" x14ac:dyDescent="0.35">
      <c r="A358" t="s">
        <v>54</v>
      </c>
      <c r="B358" t="str">
        <f>_xlfn.XLOOKUP(Daily_average_concentrations_PM10___from_12_12_2023_to_18_12_2023[[#This Row],[Station]],Table4[Station],Table4[Region])</f>
        <v>Prešov</v>
      </c>
      <c r="C358" s="1">
        <v>45279</v>
      </c>
      <c r="D358">
        <v>33</v>
      </c>
      <c r="E358">
        <v>53</v>
      </c>
      <c r="F358" t="s">
        <v>21</v>
      </c>
    </row>
    <row r="359" spans="1:6" x14ac:dyDescent="0.35">
      <c r="A359" t="s">
        <v>59</v>
      </c>
      <c r="B359" t="str">
        <f>_xlfn.XLOOKUP(Daily_average_concentrations_PM10___from_12_12_2023_to_18_12_2023[[#This Row],[Station]],Table4[Station],Table4[Region])</f>
        <v>Bratislava</v>
      </c>
      <c r="C359" s="1">
        <v>45279</v>
      </c>
      <c r="D359">
        <v>38</v>
      </c>
      <c r="E359">
        <v>52</v>
      </c>
      <c r="F359" t="s">
        <v>21</v>
      </c>
    </row>
    <row r="360" spans="1:6" x14ac:dyDescent="0.35">
      <c r="A360" t="s">
        <v>38</v>
      </c>
      <c r="B360" t="str">
        <f>_xlfn.XLOOKUP(Daily_average_concentrations_PM10___from_12_12_2023_to_18_12_2023[[#This Row],[Station]],Table4[Station],Table4[Region])</f>
        <v>Košice</v>
      </c>
      <c r="C360" s="1">
        <v>45279</v>
      </c>
      <c r="D360">
        <v>24</v>
      </c>
      <c r="E360">
        <v>32</v>
      </c>
      <c r="F360" t="s">
        <v>21</v>
      </c>
    </row>
    <row r="361" spans="1:6" x14ac:dyDescent="0.35">
      <c r="A361" t="s">
        <v>72</v>
      </c>
      <c r="B361" t="str">
        <f>_xlfn.XLOOKUP(Daily_average_concentrations_PM10___from_12_12_2023_to_18_12_2023[[#This Row],[Station]],Table4[Station],Table4[Region])</f>
        <v>Bratislava</v>
      </c>
      <c r="C361" s="1">
        <v>45279</v>
      </c>
      <c r="D361">
        <v>45</v>
      </c>
      <c r="E361">
        <v>55</v>
      </c>
      <c r="F361" t="s">
        <v>21</v>
      </c>
    </row>
    <row r="362" spans="1:6" x14ac:dyDescent="0.35">
      <c r="A362" t="s">
        <v>40</v>
      </c>
      <c r="B362" t="str">
        <f>_xlfn.XLOOKUP(Daily_average_concentrations_PM10___from_12_12_2023_to_18_12_2023[[#This Row],[Station]],Table4[Station],Table4[Region])</f>
        <v>Banská Bystrica</v>
      </c>
      <c r="C362" s="1">
        <v>45279</v>
      </c>
      <c r="D362">
        <v>21</v>
      </c>
      <c r="E362">
        <v>28</v>
      </c>
      <c r="F362" t="s">
        <v>21</v>
      </c>
    </row>
    <row r="363" spans="1:6" x14ac:dyDescent="0.35">
      <c r="A363" t="s">
        <v>67</v>
      </c>
      <c r="B363" t="str">
        <f>_xlfn.XLOOKUP(Daily_average_concentrations_PM10___from_12_12_2023_to_18_12_2023[[#This Row],[Station]],Table4[Station],Table4[Region])</f>
        <v>Nitra</v>
      </c>
      <c r="C363" s="1">
        <v>45279</v>
      </c>
      <c r="D363">
        <v>27</v>
      </c>
      <c r="E363">
        <v>42</v>
      </c>
      <c r="F363" t="s">
        <v>21</v>
      </c>
    </row>
    <row r="364" spans="1:6" x14ac:dyDescent="0.35">
      <c r="A364" t="s">
        <v>63</v>
      </c>
      <c r="B364" t="str">
        <f>_xlfn.XLOOKUP(Daily_average_concentrations_PM10___from_12_12_2023_to_18_12_2023[[#This Row],[Station]],Table4[Station],Table4[Region])</f>
        <v>Bratislava</v>
      </c>
      <c r="C364" s="1">
        <v>45279</v>
      </c>
      <c r="D364">
        <v>41</v>
      </c>
      <c r="E364">
        <v>75</v>
      </c>
      <c r="F364" t="s">
        <v>21</v>
      </c>
    </row>
    <row r="365" spans="1:6" x14ac:dyDescent="0.35">
      <c r="A365" t="s">
        <v>2</v>
      </c>
      <c r="B365" t="str">
        <f>_xlfn.XLOOKUP(Daily_average_concentrations_PM10___from_12_12_2023_to_18_12_2023[[#This Row],[Station]],Table4[Station],Table4[Region])</f>
        <v>Banská Bystrica</v>
      </c>
      <c r="C365" s="1">
        <v>45279</v>
      </c>
      <c r="D365">
        <v>73</v>
      </c>
      <c r="E365">
        <v>102</v>
      </c>
      <c r="F365" t="s">
        <v>21</v>
      </c>
    </row>
    <row r="366" spans="1:6" x14ac:dyDescent="0.35">
      <c r="A366" t="s">
        <v>7</v>
      </c>
      <c r="B366" t="str">
        <f>_xlfn.XLOOKUP(Daily_average_concentrations_PM10___from_12_12_2023_to_18_12_2023[[#This Row],[Station]],Table4[Station],Table4[Region])</f>
        <v>Nitra</v>
      </c>
      <c r="C366" s="1">
        <v>45279</v>
      </c>
      <c r="D366">
        <v>53</v>
      </c>
      <c r="E366">
        <v>107</v>
      </c>
      <c r="F366" t="s">
        <v>21</v>
      </c>
    </row>
    <row r="367" spans="1:6" x14ac:dyDescent="0.35">
      <c r="A367" t="s">
        <v>57</v>
      </c>
      <c r="B367" t="str">
        <f>_xlfn.XLOOKUP(Daily_average_concentrations_PM10___from_12_12_2023_to_18_12_2023[[#This Row],[Station]],Table4[Station],Table4[Region])</f>
        <v>Trenčín</v>
      </c>
      <c r="C367" s="1">
        <v>45279</v>
      </c>
      <c r="F367" t="s">
        <v>26</v>
      </c>
    </row>
    <row r="368" spans="1:6" x14ac:dyDescent="0.35">
      <c r="A368" t="s">
        <v>60</v>
      </c>
      <c r="B368" t="str">
        <f>_xlfn.XLOOKUP(Daily_average_concentrations_PM10___from_12_12_2023_to_18_12_2023[[#This Row],[Station]],Table4[Station],Table4[Region])</f>
        <v>Žilina</v>
      </c>
      <c r="C368" s="1">
        <v>45279</v>
      </c>
      <c r="D368">
        <v>29</v>
      </c>
      <c r="E368">
        <v>76</v>
      </c>
      <c r="F368" t="s">
        <v>21</v>
      </c>
    </row>
    <row r="369" spans="1:6" x14ac:dyDescent="0.35">
      <c r="A369" t="s">
        <v>62</v>
      </c>
      <c r="B369" t="str">
        <f>_xlfn.XLOOKUP(Daily_average_concentrations_PM10___from_12_12_2023_to_18_12_2023[[#This Row],[Station]],Table4[Station],Table4[Region])</f>
        <v>Banská Bystrica</v>
      </c>
      <c r="C369" s="1">
        <v>45279</v>
      </c>
      <c r="D369">
        <v>28</v>
      </c>
      <c r="E369">
        <v>44</v>
      </c>
      <c r="F369" t="s">
        <v>21</v>
      </c>
    </row>
    <row r="370" spans="1:6" x14ac:dyDescent="0.35">
      <c r="A370" t="s">
        <v>70</v>
      </c>
      <c r="B370" t="str">
        <f>_xlfn.XLOOKUP(Daily_average_concentrations_PM10___from_12_12_2023_to_18_12_2023[[#This Row],[Station]],Table4[Station],Table4[Region])</f>
        <v>Banská Bystrica</v>
      </c>
      <c r="C370" s="1">
        <v>45279</v>
      </c>
      <c r="D370">
        <v>57</v>
      </c>
      <c r="E370">
        <v>84</v>
      </c>
      <c r="F370" t="s">
        <v>21</v>
      </c>
    </row>
    <row r="371" spans="1:6" x14ac:dyDescent="0.35">
      <c r="A371" t="s">
        <v>65</v>
      </c>
      <c r="B371" t="str">
        <f>_xlfn.XLOOKUP(Daily_average_concentrations_PM10___from_12_12_2023_to_18_12_2023[[#This Row],[Station]],Table4[Station],Table4[Region])</f>
        <v>Prešov</v>
      </c>
      <c r="C371" s="1">
        <v>45279</v>
      </c>
      <c r="D371">
        <v>24</v>
      </c>
      <c r="E371">
        <v>32</v>
      </c>
      <c r="F371" t="s">
        <v>21</v>
      </c>
    </row>
    <row r="372" spans="1:6" x14ac:dyDescent="0.35">
      <c r="A372" t="s">
        <v>47</v>
      </c>
      <c r="B372" t="str">
        <f>_xlfn.XLOOKUP(Daily_average_concentrations_PM10___from_12_12_2023_to_18_12_2023[[#This Row],[Station]],Table4[Station],Table4[Region])</f>
        <v>Žilina</v>
      </c>
      <c r="C372" s="1">
        <v>45279</v>
      </c>
      <c r="D372">
        <v>32</v>
      </c>
      <c r="E372">
        <v>64</v>
      </c>
      <c r="F372" t="s">
        <v>21</v>
      </c>
    </row>
    <row r="373" spans="1:6" x14ac:dyDescent="0.35">
      <c r="A373" t="s">
        <v>28</v>
      </c>
      <c r="B373" t="str">
        <f>_xlfn.XLOOKUP(Daily_average_concentrations_PM10___from_12_12_2023_to_18_12_2023[[#This Row],[Station]],Table4[Station],Table4[Region])</f>
        <v>Košice</v>
      </c>
      <c r="C373" s="1">
        <v>45279</v>
      </c>
      <c r="D373">
        <v>24</v>
      </c>
      <c r="E373">
        <v>44</v>
      </c>
      <c r="F373" t="s">
        <v>21</v>
      </c>
    </row>
    <row r="374" spans="1:6" x14ac:dyDescent="0.35">
      <c r="A374" t="s">
        <v>68</v>
      </c>
      <c r="B374" t="str">
        <f>_xlfn.XLOOKUP(Daily_average_concentrations_PM10___from_12_12_2023_to_18_12_2023[[#This Row],[Station]],Table4[Station],Table4[Region])</f>
        <v>Banská Bystrica</v>
      </c>
      <c r="C374" s="1">
        <v>45279</v>
      </c>
      <c r="D374">
        <v>32</v>
      </c>
      <c r="E374">
        <v>57</v>
      </c>
      <c r="F374" t="s">
        <v>21</v>
      </c>
    </row>
    <row r="375" spans="1:6" x14ac:dyDescent="0.35">
      <c r="A375" t="s">
        <v>30</v>
      </c>
      <c r="B375" t="str">
        <f>_xlfn.XLOOKUP(Daily_average_concentrations_PM10___from_12_12_2023_to_18_12_2023[[#This Row],[Station]],Table4[Station],Table4[Region])</f>
        <v>Nitra</v>
      </c>
      <c r="C375" s="1">
        <v>45279</v>
      </c>
      <c r="D375">
        <v>27</v>
      </c>
      <c r="E375">
        <v>42</v>
      </c>
      <c r="F375" t="s">
        <v>21</v>
      </c>
    </row>
    <row r="376" spans="1:6" x14ac:dyDescent="0.35">
      <c r="A376" t="s">
        <v>5</v>
      </c>
      <c r="B376" t="str">
        <f>_xlfn.XLOOKUP(Daily_average_concentrations_PM10___from_12_12_2023_to_18_12_2023[[#This Row],[Station]],Table4[Station],Table4[Region])</f>
        <v>Banská Bystrica</v>
      </c>
      <c r="C376" s="1">
        <v>45279</v>
      </c>
      <c r="D376">
        <v>51</v>
      </c>
      <c r="E376">
        <v>113</v>
      </c>
      <c r="F376" t="s">
        <v>21</v>
      </c>
    </row>
    <row r="377" spans="1:6" x14ac:dyDescent="0.35">
      <c r="A377" t="s">
        <v>34</v>
      </c>
      <c r="B377" t="str">
        <f>_xlfn.XLOOKUP(Daily_average_concentrations_PM10___from_12_12_2023_to_18_12_2023[[#This Row],[Station]],Table4[Station],Table4[Region])</f>
        <v>Prešov</v>
      </c>
      <c r="C377" s="1">
        <v>45279</v>
      </c>
      <c r="D377">
        <v>21</v>
      </c>
      <c r="E377">
        <v>29</v>
      </c>
      <c r="F377" t="s">
        <v>21</v>
      </c>
    </row>
    <row r="378" spans="1:6" x14ac:dyDescent="0.35">
      <c r="A378" t="s">
        <v>61</v>
      </c>
      <c r="B378" t="str">
        <f>_xlfn.XLOOKUP(Daily_average_concentrations_PM10___from_12_12_2023_to_18_12_2023[[#This Row],[Station]],Table4[Station],Table4[Region])</f>
        <v>Žilina</v>
      </c>
      <c r="C378" s="1">
        <v>45279</v>
      </c>
      <c r="D378">
        <v>33</v>
      </c>
      <c r="E378">
        <v>70</v>
      </c>
      <c r="F378" t="s">
        <v>21</v>
      </c>
    </row>
    <row r="379" spans="1:6" x14ac:dyDescent="0.35">
      <c r="A379" t="s">
        <v>71</v>
      </c>
      <c r="B379" t="str">
        <f>_xlfn.XLOOKUP(Daily_average_concentrations_PM10___from_12_12_2023_to_18_12_2023[[#This Row],[Station]],Table4[Station],Table4[Region])</f>
        <v>Bratislava</v>
      </c>
      <c r="C379" s="1">
        <v>45279</v>
      </c>
      <c r="D379">
        <v>26</v>
      </c>
      <c r="E379">
        <v>38</v>
      </c>
      <c r="F379" t="s">
        <v>21</v>
      </c>
    </row>
    <row r="380" spans="1:6" x14ac:dyDescent="0.35">
      <c r="A380" t="s">
        <v>31</v>
      </c>
      <c r="B380" t="str">
        <f>_xlfn.XLOOKUP(Daily_average_concentrations_PM10___from_12_12_2023_to_18_12_2023[[#This Row],[Station]],Table4[Station],Table4[Region])</f>
        <v>Prešov</v>
      </c>
      <c r="C380" s="1">
        <v>45279</v>
      </c>
      <c r="D380">
        <v>44</v>
      </c>
      <c r="E380">
        <v>49</v>
      </c>
      <c r="F380" t="s">
        <v>21</v>
      </c>
    </row>
    <row r="381" spans="1:6" x14ac:dyDescent="0.35">
      <c r="A381" t="s">
        <v>41</v>
      </c>
      <c r="B381" t="str">
        <f>_xlfn.XLOOKUP(Daily_average_concentrations_PM10___from_12_12_2023_to_18_12_2023[[#This Row],[Station]],Table4[Station],Table4[Region])</f>
        <v>Bratislava</v>
      </c>
      <c r="C381" s="1">
        <v>45279</v>
      </c>
      <c r="D381">
        <v>31</v>
      </c>
      <c r="E381">
        <v>43</v>
      </c>
      <c r="F381" t="s">
        <v>21</v>
      </c>
    </row>
    <row r="382" spans="1:6" x14ac:dyDescent="0.35">
      <c r="A382" t="s">
        <v>23</v>
      </c>
      <c r="B382" t="str">
        <f>_xlfn.XLOOKUP(Daily_average_concentrations_PM10___from_12_12_2023_to_18_12_2023[[#This Row],[Station]],Table4[Station],Table4[Region])</f>
        <v>Banská Bystrica</v>
      </c>
      <c r="C382" s="1">
        <v>45279</v>
      </c>
      <c r="D382">
        <v>16</v>
      </c>
      <c r="E382">
        <v>24</v>
      </c>
      <c r="F382" t="s">
        <v>21</v>
      </c>
    </row>
    <row r="383" spans="1:6" x14ac:dyDescent="0.35">
      <c r="A383" t="s">
        <v>45</v>
      </c>
      <c r="B383" t="str">
        <f>_xlfn.XLOOKUP(Daily_average_concentrations_PM10___from_12_12_2023_to_18_12_2023[[#This Row],[Station]],Table4[Station],Table4[Region])</f>
        <v>Košice</v>
      </c>
      <c r="C383" s="1">
        <v>45279</v>
      </c>
      <c r="D383">
        <v>45</v>
      </c>
      <c r="E383">
        <v>55</v>
      </c>
      <c r="F383" t="s">
        <v>21</v>
      </c>
    </row>
    <row r="384" spans="1:6" x14ac:dyDescent="0.35">
      <c r="A384" t="s">
        <v>4</v>
      </c>
      <c r="B384" t="str">
        <f>_xlfn.XLOOKUP(Daily_average_concentrations_PM10___from_12_12_2023_to_18_12_2023[[#This Row],[Station]],Table4[Station],Table4[Region])</f>
        <v>Banská Bystrica</v>
      </c>
      <c r="C384" s="1">
        <v>45279</v>
      </c>
      <c r="D384">
        <v>27</v>
      </c>
      <c r="E384">
        <v>38</v>
      </c>
      <c r="F384" t="s">
        <v>21</v>
      </c>
    </row>
    <row r="385" spans="1:6" x14ac:dyDescent="0.35">
      <c r="A385" t="s">
        <v>66</v>
      </c>
      <c r="B385" t="str">
        <f>_xlfn.XLOOKUP(Daily_average_concentrations_PM10___from_12_12_2023_to_18_12_2023[[#This Row],[Station]],Table4[Station],Table4[Region])</f>
        <v>Žilina</v>
      </c>
      <c r="C385" s="1">
        <v>45279</v>
      </c>
      <c r="D385">
        <v>72</v>
      </c>
      <c r="E385">
        <v>149</v>
      </c>
      <c r="F385" t="s">
        <v>21</v>
      </c>
    </row>
    <row r="386" spans="1:6" x14ac:dyDescent="0.35">
      <c r="A386" t="s">
        <v>53</v>
      </c>
      <c r="B386" t="str">
        <f>_xlfn.XLOOKUP(Daily_average_concentrations_PM10___from_12_12_2023_to_18_12_2023[[#This Row],[Station]],Table4[Station],Table4[Region])</f>
        <v>Bratislava</v>
      </c>
      <c r="C386" s="1">
        <v>45279</v>
      </c>
      <c r="D386">
        <v>52</v>
      </c>
      <c r="E386">
        <v>71</v>
      </c>
      <c r="F386" t="s">
        <v>21</v>
      </c>
    </row>
    <row r="387" spans="1:6" x14ac:dyDescent="0.35">
      <c r="A387" t="s">
        <v>58</v>
      </c>
      <c r="B387" t="str">
        <f>_xlfn.XLOOKUP(Daily_average_concentrations_PM10___from_12_12_2023_to_18_12_2023[[#This Row],[Station]],Table4[Station],Table4[Region])</f>
        <v>Žilina</v>
      </c>
      <c r="C387" s="1">
        <v>45279</v>
      </c>
      <c r="D387">
        <v>69</v>
      </c>
      <c r="E387">
        <v>140</v>
      </c>
      <c r="F387" t="s">
        <v>21</v>
      </c>
    </row>
    <row r="388" spans="1:6" x14ac:dyDescent="0.35">
      <c r="A388" t="s">
        <v>52</v>
      </c>
      <c r="B388" t="str">
        <f>_xlfn.XLOOKUP(Daily_average_concentrations_PM10___from_12_12_2023_to_18_12_2023[[#This Row],[Station]],Table4[Station],Table4[Region])</f>
        <v>Trenčín</v>
      </c>
      <c r="C388" s="1">
        <v>45279</v>
      </c>
      <c r="D388">
        <v>43</v>
      </c>
      <c r="E388">
        <v>80</v>
      </c>
      <c r="F388" t="s">
        <v>21</v>
      </c>
    </row>
    <row r="389" spans="1:6" x14ac:dyDescent="0.35">
      <c r="A389" t="s">
        <v>22</v>
      </c>
      <c r="B389" t="str">
        <f>_xlfn.XLOOKUP(Daily_average_concentrations_PM10___from_12_12_2023_to_18_12_2023[[#This Row],[Station]],Table4[Station],Table4[Region])</f>
        <v>Trnava</v>
      </c>
      <c r="C389" s="1">
        <v>45279</v>
      </c>
      <c r="D389">
        <v>29</v>
      </c>
      <c r="E389">
        <v>50</v>
      </c>
      <c r="F389" t="s">
        <v>21</v>
      </c>
    </row>
    <row r="390" spans="1:6" x14ac:dyDescent="0.35">
      <c r="A390" t="s">
        <v>50</v>
      </c>
      <c r="B390" t="str">
        <f>_xlfn.XLOOKUP(Daily_average_concentrations_PM10___from_12_12_2023_to_18_12_2023[[#This Row],[Station]],Table4[Station],Table4[Region])</f>
        <v>Prešov</v>
      </c>
      <c r="C390" s="1">
        <v>45279</v>
      </c>
      <c r="D390">
        <v>17</v>
      </c>
      <c r="E390">
        <v>34</v>
      </c>
      <c r="F390" t="s">
        <v>21</v>
      </c>
    </row>
    <row r="391" spans="1:6" x14ac:dyDescent="0.35">
      <c r="A391" t="s">
        <v>44</v>
      </c>
      <c r="B391" t="str">
        <f>_xlfn.XLOOKUP(Daily_average_concentrations_PM10___from_12_12_2023_to_18_12_2023[[#This Row],[Station]],Table4[Station],Table4[Region])</f>
        <v>Trenčín</v>
      </c>
      <c r="C391" s="1">
        <v>45279</v>
      </c>
      <c r="D391">
        <v>51</v>
      </c>
      <c r="E391">
        <v>91</v>
      </c>
      <c r="F391" t="s">
        <v>21</v>
      </c>
    </row>
    <row r="392" spans="1:6" x14ac:dyDescent="0.35">
      <c r="A392" t="s">
        <v>42</v>
      </c>
      <c r="B392" t="str">
        <f>_xlfn.XLOOKUP(Daily_average_concentrations_PM10___from_12_12_2023_to_18_12_2023[[#This Row],[Station]],Table4[Station],Table4[Region])</f>
        <v>Košice</v>
      </c>
      <c r="C392" s="1">
        <v>45279</v>
      </c>
      <c r="F392" t="s">
        <v>26</v>
      </c>
    </row>
    <row r="393" spans="1:6" x14ac:dyDescent="0.35">
      <c r="A393" t="s">
        <v>32</v>
      </c>
      <c r="B393" t="str">
        <f>_xlfn.XLOOKUP(Daily_average_concentrations_PM10___from_12_12_2023_to_18_12_2023[[#This Row],[Station]],Table4[Station],Table4[Region])</f>
        <v>Trnava</v>
      </c>
      <c r="C393" s="1">
        <v>45279</v>
      </c>
      <c r="D393">
        <v>40</v>
      </c>
      <c r="E393">
        <v>73</v>
      </c>
      <c r="F393" t="s">
        <v>21</v>
      </c>
    </row>
    <row r="394" spans="1:6" x14ac:dyDescent="0.35">
      <c r="A394" t="s">
        <v>37</v>
      </c>
      <c r="B394" t="str">
        <f>_xlfn.XLOOKUP(Daily_average_concentrations_PM10___from_12_12_2023_to_18_12_2023[[#This Row],[Station]],Table4[Station],Table4[Region])</f>
        <v>Nitra</v>
      </c>
      <c r="C394" s="1">
        <v>45279</v>
      </c>
      <c r="D394">
        <v>22</v>
      </c>
      <c r="E394">
        <v>31</v>
      </c>
      <c r="F394" t="s">
        <v>21</v>
      </c>
    </row>
    <row r="395" spans="1:6" x14ac:dyDescent="0.35">
      <c r="A395" t="s">
        <v>3</v>
      </c>
      <c r="B395" t="str">
        <f>_xlfn.XLOOKUP(Daily_average_concentrations_PM10___from_12_12_2023_to_18_12_2023[[#This Row],[Station]],Table4[Station],Table4[Region])</f>
        <v>Banská Bystrica</v>
      </c>
      <c r="C395" s="1">
        <v>45279</v>
      </c>
      <c r="D395">
        <v>80</v>
      </c>
      <c r="E395">
        <v>120</v>
      </c>
      <c r="F395" t="s">
        <v>21</v>
      </c>
    </row>
    <row r="396" spans="1:6" x14ac:dyDescent="0.35">
      <c r="A396" t="s">
        <v>49</v>
      </c>
      <c r="B396" t="str">
        <f>_xlfn.XLOOKUP(Daily_average_concentrations_PM10___from_12_12_2023_to_18_12_2023[[#This Row],[Station]],Table4[Station],Table4[Region])</f>
        <v>Košice</v>
      </c>
      <c r="C396" s="1">
        <v>45279</v>
      </c>
      <c r="D396">
        <v>18</v>
      </c>
      <c r="E396">
        <v>42</v>
      </c>
      <c r="F396" t="s">
        <v>21</v>
      </c>
    </row>
    <row r="397" spans="1:6" x14ac:dyDescent="0.35">
      <c r="A397" t="s">
        <v>36</v>
      </c>
      <c r="B397" t="str">
        <f>_xlfn.XLOOKUP(Daily_average_concentrations_PM10___from_12_12_2023_to_18_12_2023[[#This Row],[Station]],Table4[Station],Table4[Region])</f>
        <v>Bratislava</v>
      </c>
      <c r="C397" s="1">
        <v>45279</v>
      </c>
      <c r="D397">
        <v>44</v>
      </c>
      <c r="E397">
        <v>72</v>
      </c>
      <c r="F397" t="s">
        <v>21</v>
      </c>
    </row>
    <row r="398" spans="1:6" x14ac:dyDescent="0.35">
      <c r="A398" t="s">
        <v>69</v>
      </c>
      <c r="B398" t="str">
        <f>_xlfn.XLOOKUP(Daily_average_concentrations_PM10___from_12_12_2023_to_18_12_2023[[#This Row],[Station]],Table4[Station],Table4[Region])</f>
        <v>Košice</v>
      </c>
      <c r="C398" s="1">
        <v>45279</v>
      </c>
      <c r="D398">
        <v>32</v>
      </c>
      <c r="E398">
        <v>44</v>
      </c>
      <c r="F398" t="s">
        <v>21</v>
      </c>
    </row>
    <row r="399" spans="1:6" x14ac:dyDescent="0.35">
      <c r="A399" t="s">
        <v>35</v>
      </c>
      <c r="B399" t="str">
        <f>_xlfn.XLOOKUP(Daily_average_concentrations_PM10___from_12_12_2023_to_18_12_2023[[#This Row],[Station]],Table4[Station],Table4[Region])</f>
        <v>Bratislava</v>
      </c>
      <c r="C399" s="1">
        <v>45279</v>
      </c>
      <c r="D399">
        <v>31</v>
      </c>
      <c r="E399">
        <v>37</v>
      </c>
      <c r="F399" t="s">
        <v>21</v>
      </c>
    </row>
    <row r="400" spans="1:6" x14ac:dyDescent="0.35">
      <c r="A400" t="s">
        <v>64</v>
      </c>
      <c r="B400" t="str">
        <f>_xlfn.XLOOKUP(Daily_average_concentrations_PM10___from_12_12_2023_to_18_12_2023[[#This Row],[Station]],Table4[Station],Table4[Region])</f>
        <v>Košice</v>
      </c>
      <c r="C400" s="1">
        <v>45279</v>
      </c>
      <c r="D400">
        <v>31</v>
      </c>
      <c r="E400">
        <v>46</v>
      </c>
      <c r="F400" t="s">
        <v>21</v>
      </c>
    </row>
    <row r="401" spans="1:6" x14ac:dyDescent="0.35">
      <c r="A401" t="s">
        <v>24</v>
      </c>
      <c r="B401" t="str">
        <f>_xlfn.XLOOKUP(Daily_average_concentrations_PM10___from_12_12_2023_to_18_12_2023[[#This Row],[Station]],Table4[Station],Table4[Region])</f>
        <v>Košice</v>
      </c>
      <c r="C401" s="1">
        <v>45279</v>
      </c>
      <c r="D401">
        <v>14</v>
      </c>
      <c r="E401">
        <v>25</v>
      </c>
      <c r="F401" t="s">
        <v>21</v>
      </c>
    </row>
    <row r="402" spans="1:6" x14ac:dyDescent="0.35">
      <c r="A402" t="s">
        <v>29</v>
      </c>
      <c r="B402" t="str">
        <f>_xlfn.XLOOKUP(Daily_average_concentrations_PM10___from_12_12_2023_to_18_12_2023[[#This Row],[Station]],Table4[Station],Table4[Region])</f>
        <v>Košice</v>
      </c>
      <c r="C402" s="1">
        <v>45279</v>
      </c>
      <c r="D402">
        <v>24</v>
      </c>
      <c r="E402">
        <v>37</v>
      </c>
      <c r="F402" t="s">
        <v>21</v>
      </c>
    </row>
    <row r="403" spans="1:6" x14ac:dyDescent="0.35">
      <c r="A403" t="s">
        <v>43</v>
      </c>
      <c r="B403" t="str">
        <f>_xlfn.XLOOKUP(Daily_average_concentrations_PM10___from_12_12_2023_to_18_12_2023[[#This Row],[Station]],Table4[Station],Table4[Region])</f>
        <v>Trenčín</v>
      </c>
      <c r="C403" s="1">
        <v>45279</v>
      </c>
      <c r="D403">
        <v>45</v>
      </c>
      <c r="E403">
        <v>85</v>
      </c>
      <c r="F403" t="s">
        <v>21</v>
      </c>
    </row>
    <row r="404" spans="1:6" x14ac:dyDescent="0.35">
      <c r="A404" t="s">
        <v>33</v>
      </c>
      <c r="B404" t="str">
        <f>_xlfn.XLOOKUP(Daily_average_concentrations_PM10___from_12_12_2023_to_18_12_2023[[#This Row],[Station]],Table4[Station],Table4[Region])</f>
        <v>Bratislava</v>
      </c>
      <c r="C404" s="1">
        <v>45279</v>
      </c>
      <c r="D404">
        <v>28</v>
      </c>
      <c r="E404">
        <v>36</v>
      </c>
      <c r="F404" t="s">
        <v>21</v>
      </c>
    </row>
    <row r="405" spans="1:6" x14ac:dyDescent="0.35">
      <c r="A405" t="s">
        <v>51</v>
      </c>
      <c r="B405" t="str">
        <f>_xlfn.XLOOKUP(Daily_average_concentrations_PM10___from_12_12_2023_to_18_12_2023[[#This Row],[Station]],Table4[Station],Table4[Region])</f>
        <v>Trenčín</v>
      </c>
      <c r="C405" s="1">
        <v>45279</v>
      </c>
      <c r="F405" t="s">
        <v>26</v>
      </c>
    </row>
    <row r="406" spans="1:6" x14ac:dyDescent="0.35">
      <c r="A406" t="s">
        <v>75</v>
      </c>
      <c r="B406" t="str">
        <f>_xlfn.XLOOKUP(Daily_average_concentrations_PM10___from_12_12_2023_to_18_12_2023[[#This Row],[Station]],Table4[Station],Table4[Region])</f>
        <v>Prešov</v>
      </c>
      <c r="C406" s="1">
        <v>45279</v>
      </c>
      <c r="D406">
        <v>32</v>
      </c>
      <c r="E406">
        <v>39</v>
      </c>
      <c r="F406" t="s">
        <v>21</v>
      </c>
    </row>
    <row r="407" spans="1:6" x14ac:dyDescent="0.35">
      <c r="A407" t="s">
        <v>73</v>
      </c>
      <c r="B407" t="str">
        <f>_xlfn.XLOOKUP(Daily_average_concentrations_PM10___from_12_12_2023_to_18_12_2023[[#This Row],[Station]],Table4[Station],Table4[Region])</f>
        <v>Bratislava</v>
      </c>
      <c r="C407" s="1">
        <v>45279</v>
      </c>
      <c r="D407">
        <v>23</v>
      </c>
      <c r="E407">
        <v>34</v>
      </c>
      <c r="F407" t="s">
        <v>21</v>
      </c>
    </row>
    <row r="408" spans="1:6" x14ac:dyDescent="0.35">
      <c r="A408" t="s">
        <v>46</v>
      </c>
      <c r="B408" t="str">
        <f>_xlfn.XLOOKUP(Daily_average_concentrations_PM10___from_12_12_2023_to_18_12_2023[[#This Row],[Station]],Table4[Station],Table4[Region])</f>
        <v>Trenčín</v>
      </c>
      <c r="C408" s="1">
        <v>45279</v>
      </c>
      <c r="D408">
        <v>31</v>
      </c>
      <c r="E408">
        <v>46</v>
      </c>
      <c r="F408" t="s">
        <v>21</v>
      </c>
    </row>
    <row r="409" spans="1:6" x14ac:dyDescent="0.35">
      <c r="A409" t="s">
        <v>27</v>
      </c>
      <c r="B409" t="str">
        <f>_xlfn.XLOOKUP(Daily_average_concentrations_PM10___from_12_12_2023_to_18_12_2023[[#This Row],[Station]],Table4[Station],Table4[Region])</f>
        <v>Bratislava</v>
      </c>
      <c r="C409" s="1">
        <v>45279</v>
      </c>
      <c r="D409">
        <v>38</v>
      </c>
      <c r="E409">
        <v>53</v>
      </c>
      <c r="F409" t="s">
        <v>21</v>
      </c>
    </row>
    <row r="410" spans="1:6" x14ac:dyDescent="0.35">
      <c r="A410" t="s">
        <v>48</v>
      </c>
      <c r="B410" t="str">
        <f>_xlfn.XLOOKUP(Daily_average_concentrations_PM10___from_12_12_2023_to_18_12_2023[[#This Row],[Station]],Table4[Station],Table4[Region])</f>
        <v>Trnava</v>
      </c>
      <c r="C410" s="1">
        <v>45279</v>
      </c>
      <c r="D410">
        <v>31</v>
      </c>
      <c r="E410">
        <v>61</v>
      </c>
      <c r="F410" t="s">
        <v>21</v>
      </c>
    </row>
    <row r="411" spans="1:6" x14ac:dyDescent="0.35">
      <c r="A411" t="s">
        <v>74</v>
      </c>
      <c r="B411" t="str">
        <f>_xlfn.XLOOKUP(Daily_average_concentrations_PM10___from_12_12_2023_to_18_12_2023[[#This Row],[Station]],Table4[Station],Table4[Region])</f>
        <v>Bratislava</v>
      </c>
      <c r="C411" s="1">
        <v>45279</v>
      </c>
      <c r="D411">
        <v>27</v>
      </c>
      <c r="E411">
        <v>38</v>
      </c>
      <c r="F411" t="s">
        <v>21</v>
      </c>
    </row>
    <row r="412" spans="1:6" x14ac:dyDescent="0.35">
      <c r="A412" t="s">
        <v>25</v>
      </c>
      <c r="B412" t="str">
        <f>_xlfn.XLOOKUP(Daily_average_concentrations_PM10___from_12_12_2023_to_18_12_2023[[#This Row],[Station]],Table4[Station],Table4[Region])</f>
        <v>Nitra</v>
      </c>
      <c r="C412" s="1">
        <v>45279</v>
      </c>
      <c r="F412" t="s">
        <v>26</v>
      </c>
    </row>
    <row r="413" spans="1:6" x14ac:dyDescent="0.35">
      <c r="A413" t="s">
        <v>20</v>
      </c>
      <c r="B413" t="str">
        <f>_xlfn.XLOOKUP(Daily_average_concentrations_PM10___from_12_12_2023_to_18_12_2023[[#This Row],[Station]],Table4[Station],Table4[Region])</f>
        <v>Bratislava</v>
      </c>
      <c r="C413" s="1">
        <v>45279</v>
      </c>
      <c r="D413">
        <v>32</v>
      </c>
      <c r="E413">
        <v>45</v>
      </c>
      <c r="F413" t="s">
        <v>21</v>
      </c>
    </row>
    <row r="414" spans="1:6" x14ac:dyDescent="0.35">
      <c r="A414" t="s">
        <v>56</v>
      </c>
      <c r="B414" t="str">
        <f>_xlfn.XLOOKUP(Daily_average_concentrations_PM10___from_12_12_2023_to_18_12_2023[[#This Row],[Station]],Table4[Station],Table4[Region])</f>
        <v>Nitra</v>
      </c>
      <c r="C414" s="1">
        <v>45279</v>
      </c>
      <c r="D414">
        <v>35</v>
      </c>
      <c r="E414">
        <v>49</v>
      </c>
      <c r="F414" t="s">
        <v>21</v>
      </c>
    </row>
  </sheetData>
  <sheetProtection sort="0" autoFilter="0" pivotTables="0"/>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C9D1A-55AC-48D3-ACB9-45AD2F8AD19D}">
  <dimension ref="A1:M60"/>
  <sheetViews>
    <sheetView showGridLines="0" workbookViewId="0">
      <selection activeCell="E6" sqref="E6"/>
    </sheetView>
  </sheetViews>
  <sheetFormatPr defaultRowHeight="14.5" x14ac:dyDescent="0.35"/>
  <cols>
    <col min="1" max="1" width="36.1796875" bestFit="1" customWidth="1"/>
    <col min="2" max="2" width="14.1796875" bestFit="1" customWidth="1"/>
    <col min="4" max="4" width="11.1796875" bestFit="1" customWidth="1"/>
    <col min="5" max="5" width="9.1796875" bestFit="1" customWidth="1"/>
    <col min="6" max="6" width="10.1796875" bestFit="1" customWidth="1"/>
    <col min="7" max="7" width="17.1796875" bestFit="1" customWidth="1"/>
    <col min="8" max="8" width="8.54296875" bestFit="1" customWidth="1"/>
    <col min="11" max="11" width="12.54296875" bestFit="1" customWidth="1"/>
    <col min="13" max="13" width="14.1796875" bestFit="1" customWidth="1"/>
  </cols>
  <sheetData>
    <row r="1" spans="1:13" x14ac:dyDescent="0.35">
      <c r="A1" t="s">
        <v>14</v>
      </c>
      <c r="B1" t="s">
        <v>15</v>
      </c>
      <c r="D1" s="7" t="s">
        <v>16</v>
      </c>
      <c r="E1" s="7" t="s">
        <v>76</v>
      </c>
      <c r="F1" s="7" t="s">
        <v>18</v>
      </c>
      <c r="G1" s="7" t="s">
        <v>15</v>
      </c>
      <c r="H1" s="7" t="s">
        <v>14</v>
      </c>
      <c r="K1" s="7" t="s">
        <v>77</v>
      </c>
      <c r="M1" s="7" t="s">
        <v>78</v>
      </c>
    </row>
    <row r="2" spans="1:13" x14ac:dyDescent="0.35">
      <c r="A2" t="s">
        <v>5</v>
      </c>
      <c r="B2" t="s">
        <v>1</v>
      </c>
      <c r="D2" s="6">
        <f>MAX(Daily_average_concentrations_PM10___from_12_12_2023_to_18_12_2023[Date])</f>
        <v>45279</v>
      </c>
      <c r="E2" s="4">
        <f>AVERAGEIFS(Daily_average_concentrations_PM10___from_12_12_2023_to_18_12_2023[Average],Daily_average_concentrations_PM10___from_12_12_2023_to_18_12_2023[Date],D2)</f>
        <v>36.636363636363633</v>
      </c>
      <c r="F2">
        <f>_xlfn.MAXIFS(Daily_average_concentrations_PM10___from_12_12_2023_to_18_12_2023[Max],Daily_average_concentrations_PM10___from_12_12_2023_to_18_12_2023[Date],D2)</f>
        <v>149</v>
      </c>
      <c r="G2" t="str" cm="1">
        <f t="array" ref="G2">_xlfn._xlws.FILTER(Daily_average_concentrations_PM10___from_12_12_2023_to_18_12_2023[Region], (Daily_average_concentrations_PM10___from_12_12_2023_to_18_12_2023[Date]=D2)*(Daily_average_concentrations_PM10___from_12_12_2023_to_18_12_2023[Max]=F2))</f>
        <v>Žilina</v>
      </c>
      <c r="H2" t="str" cm="1">
        <f t="array" ref="H2">_xlfn._xlws.FILTER(Daily_average_concentrations_PM10___from_12_12_2023_to_18_12_2023[Station], (Daily_average_concentrations_PM10___from_12_12_2023_to_18_12_2023[Date]=D2)*(Daily_average_concentrations_PM10___from_12_12_2023_to_18_12_2023[Max]=F2))</f>
        <v>Ružomberok, Riadok</v>
      </c>
      <c r="K2" t="s">
        <v>79</v>
      </c>
      <c r="M2" t="str" cm="1">
        <f t="array" ref="M2:M9">_xlfn.UNIQUE(Table4[Region])</f>
        <v>Banská Bystrica</v>
      </c>
    </row>
    <row r="3" spans="1:13" x14ac:dyDescent="0.35">
      <c r="A3" t="s">
        <v>62</v>
      </c>
      <c r="B3" t="s">
        <v>1</v>
      </c>
      <c r="E3" t="str">
        <f>_xlfn.CONCAT(ROUND(E2,0)," ",K2)</f>
        <v>37 µg.m-3</v>
      </c>
      <c r="F3" t="str">
        <f>_xlfn.CONCAT(F2," ",K2)</f>
        <v>149 µg.m-3</v>
      </c>
      <c r="G3" t="str">
        <f>_xlfn.CONCAT("in ",G2," (",IF(ISNUMBER(FIND(",", H2)), LEFT(H2, FIND(",", H2) - 1), H2),")")</f>
        <v>in Žilina (Ružomberok)</v>
      </c>
      <c r="M3" t="str">
        <v>Bratislava</v>
      </c>
    </row>
    <row r="4" spans="1:13" x14ac:dyDescent="0.35">
      <c r="A4" t="s">
        <v>68</v>
      </c>
      <c r="B4" t="s">
        <v>1</v>
      </c>
      <c r="M4" t="str">
        <v>Košice</v>
      </c>
    </row>
    <row r="5" spans="1:13" x14ac:dyDescent="0.35">
      <c r="A5" t="s">
        <v>2</v>
      </c>
      <c r="B5" t="s">
        <v>1</v>
      </c>
      <c r="M5" t="str">
        <v>Prešov</v>
      </c>
    </row>
    <row r="6" spans="1:13" x14ac:dyDescent="0.35">
      <c r="A6" t="s">
        <v>70</v>
      </c>
      <c r="B6" t="s">
        <v>1</v>
      </c>
      <c r="E6" s="4">
        <f>AVERAGE(Daily_average_concentrations_PM10___from_12_12_2023_to_18_12_2023[Average])</f>
        <v>28.066838046272494</v>
      </c>
      <c r="F6">
        <f>MAX(Daily_average_concentrations_PM10___from_12_12_2023_to_18_12_2023[Max])</f>
        <v>188</v>
      </c>
      <c r="G6" t="str" cm="1">
        <f t="array" ref="G6">_xlfn._xlws.FILTER(Daily_average_concentrations_PM10___from_12_12_2023_to_18_12_2023[Region], (Daily_average_concentrations_PM10___from_12_12_2023_to_18_12_2023[Max]=F6))</f>
        <v>Banská Bystrica</v>
      </c>
      <c r="H6" t="str" cm="1">
        <f t="array" ref="H6">_xlfn._xlws.FILTER(Daily_average_concentrations_PM10___from_12_12_2023_to_18_12_2023[Station],(Daily_average_concentrations_PM10___from_12_12_2023_to_18_12_2023[Max]=F6))</f>
        <v>Jelšava, Jesenského</v>
      </c>
      <c r="M6" t="str">
        <v>Nitra</v>
      </c>
    </row>
    <row r="7" spans="1:13" x14ac:dyDescent="0.35">
      <c r="A7" t="s">
        <v>40</v>
      </c>
      <c r="B7" t="s">
        <v>1</v>
      </c>
      <c r="E7" t="str">
        <f>_xlfn.CONCAT(ROUND(E6,0)," ",K2)</f>
        <v>28 µg.m-3</v>
      </c>
      <c r="F7" t="str">
        <f>_xlfn.CONCAT(F6," ",K2)</f>
        <v>188 µg.m-3</v>
      </c>
      <c r="G7" t="str">
        <f>_xlfn.CONCAT("in ",G6," (",IF(ISNUMBER(FIND(",", H6)), LEFT(H6, FIND(",", H6) - 1), H6),")")</f>
        <v>in Banská Bystrica (Jelšava)</v>
      </c>
      <c r="M7" t="str">
        <v>Trenčín</v>
      </c>
    </row>
    <row r="8" spans="1:13" x14ac:dyDescent="0.35">
      <c r="A8" t="s">
        <v>23</v>
      </c>
      <c r="B8" t="s">
        <v>1</v>
      </c>
      <c r="M8" t="str">
        <v>Trnava</v>
      </c>
    </row>
    <row r="9" spans="1:13" x14ac:dyDescent="0.35">
      <c r="A9" t="s">
        <v>72</v>
      </c>
      <c r="B9" t="s">
        <v>9</v>
      </c>
      <c r="M9" t="str">
        <v>Žilina</v>
      </c>
    </row>
    <row r="10" spans="1:13" x14ac:dyDescent="0.35">
      <c r="A10" t="s">
        <v>53</v>
      </c>
      <c r="B10" t="s">
        <v>9</v>
      </c>
    </row>
    <row r="11" spans="1:13" x14ac:dyDescent="0.35">
      <c r="A11" t="s">
        <v>59</v>
      </c>
      <c r="B11" t="s">
        <v>9</v>
      </c>
    </row>
    <row r="12" spans="1:13" x14ac:dyDescent="0.35">
      <c r="A12" t="s">
        <v>33</v>
      </c>
      <c r="B12" t="s">
        <v>9</v>
      </c>
    </row>
    <row r="13" spans="1:13" x14ac:dyDescent="0.35">
      <c r="A13" t="s">
        <v>27</v>
      </c>
      <c r="B13" t="s">
        <v>9</v>
      </c>
    </row>
    <row r="14" spans="1:13" x14ac:dyDescent="0.35">
      <c r="A14" t="s">
        <v>35</v>
      </c>
      <c r="B14" t="s">
        <v>9</v>
      </c>
    </row>
    <row r="15" spans="1:13" x14ac:dyDescent="0.35">
      <c r="A15" t="s">
        <v>73</v>
      </c>
      <c r="B15" t="s">
        <v>9</v>
      </c>
    </row>
    <row r="16" spans="1:13" x14ac:dyDescent="0.35">
      <c r="A16" t="s">
        <v>63</v>
      </c>
      <c r="B16" t="s">
        <v>9</v>
      </c>
    </row>
    <row r="17" spans="1:2" x14ac:dyDescent="0.35">
      <c r="A17" t="s">
        <v>36</v>
      </c>
      <c r="B17" t="s">
        <v>9</v>
      </c>
    </row>
    <row r="18" spans="1:2" x14ac:dyDescent="0.35">
      <c r="A18" t="s">
        <v>71</v>
      </c>
      <c r="B18" t="s">
        <v>9</v>
      </c>
    </row>
    <row r="19" spans="1:2" x14ac:dyDescent="0.35">
      <c r="A19" t="s">
        <v>41</v>
      </c>
      <c r="B19" t="s">
        <v>9</v>
      </c>
    </row>
    <row r="20" spans="1:2" x14ac:dyDescent="0.35">
      <c r="A20" t="s">
        <v>20</v>
      </c>
      <c r="B20" t="s">
        <v>9</v>
      </c>
    </row>
    <row r="21" spans="1:2" x14ac:dyDescent="0.35">
      <c r="A21" t="s">
        <v>74</v>
      </c>
      <c r="B21" t="s">
        <v>9</v>
      </c>
    </row>
    <row r="22" spans="1:2" x14ac:dyDescent="0.35">
      <c r="A22" t="s">
        <v>4</v>
      </c>
      <c r="B22" t="s">
        <v>1</v>
      </c>
    </row>
    <row r="23" spans="1:2" x14ac:dyDescent="0.35">
      <c r="A23" t="s">
        <v>3</v>
      </c>
      <c r="B23" t="s">
        <v>1</v>
      </c>
    </row>
    <row r="24" spans="1:2" x14ac:dyDescent="0.35">
      <c r="A24" t="s">
        <v>64</v>
      </c>
      <c r="B24" t="s">
        <v>11</v>
      </c>
    </row>
    <row r="25" spans="1:2" x14ac:dyDescent="0.35">
      <c r="A25" t="s">
        <v>69</v>
      </c>
      <c r="B25" t="s">
        <v>11</v>
      </c>
    </row>
    <row r="26" spans="1:2" x14ac:dyDescent="0.35">
      <c r="A26" t="s">
        <v>38</v>
      </c>
      <c r="B26" t="s">
        <v>11</v>
      </c>
    </row>
    <row r="27" spans="1:2" x14ac:dyDescent="0.35">
      <c r="A27" t="s">
        <v>42</v>
      </c>
      <c r="B27" t="s">
        <v>11</v>
      </c>
    </row>
    <row r="28" spans="1:2" x14ac:dyDescent="0.35">
      <c r="A28" t="s">
        <v>45</v>
      </c>
      <c r="B28" t="s">
        <v>11</v>
      </c>
    </row>
    <row r="29" spans="1:2" x14ac:dyDescent="0.35">
      <c r="A29" t="s">
        <v>29</v>
      </c>
      <c r="B29" t="s">
        <v>11</v>
      </c>
    </row>
    <row r="30" spans="1:2" x14ac:dyDescent="0.35">
      <c r="A30" t="s">
        <v>34</v>
      </c>
      <c r="B30" t="s">
        <v>8</v>
      </c>
    </row>
    <row r="31" spans="1:2" x14ac:dyDescent="0.35">
      <c r="A31" t="s">
        <v>50</v>
      </c>
      <c r="B31" t="s">
        <v>8</v>
      </c>
    </row>
    <row r="32" spans="1:2" x14ac:dyDescent="0.35">
      <c r="A32" t="s">
        <v>54</v>
      </c>
      <c r="B32" t="s">
        <v>8</v>
      </c>
    </row>
    <row r="33" spans="1:2" x14ac:dyDescent="0.35">
      <c r="A33" t="s">
        <v>31</v>
      </c>
      <c r="B33" t="s">
        <v>8</v>
      </c>
    </row>
    <row r="34" spans="1:2" x14ac:dyDescent="0.35">
      <c r="A34" t="s">
        <v>75</v>
      </c>
      <c r="B34" t="s">
        <v>8</v>
      </c>
    </row>
    <row r="35" spans="1:2" x14ac:dyDescent="0.35">
      <c r="A35" t="s">
        <v>55</v>
      </c>
      <c r="B35" t="s">
        <v>8</v>
      </c>
    </row>
    <row r="36" spans="1:2" x14ac:dyDescent="0.35">
      <c r="A36" t="s">
        <v>65</v>
      </c>
      <c r="B36" t="s">
        <v>8</v>
      </c>
    </row>
    <row r="37" spans="1:2" x14ac:dyDescent="0.35">
      <c r="A37" t="s">
        <v>24</v>
      </c>
      <c r="B37" t="s">
        <v>11</v>
      </c>
    </row>
    <row r="38" spans="1:2" x14ac:dyDescent="0.35">
      <c r="A38" t="s">
        <v>28</v>
      </c>
      <c r="B38" t="s">
        <v>11</v>
      </c>
    </row>
    <row r="39" spans="1:2" x14ac:dyDescent="0.35">
      <c r="A39" t="s">
        <v>49</v>
      </c>
      <c r="B39" t="s">
        <v>11</v>
      </c>
    </row>
    <row r="40" spans="1:2" x14ac:dyDescent="0.35">
      <c r="A40" t="s">
        <v>30</v>
      </c>
      <c r="B40" t="s">
        <v>6</v>
      </c>
    </row>
    <row r="41" spans="1:2" x14ac:dyDescent="0.35">
      <c r="A41" t="s">
        <v>67</v>
      </c>
      <c r="B41" t="s">
        <v>6</v>
      </c>
    </row>
    <row r="42" spans="1:2" x14ac:dyDescent="0.35">
      <c r="A42" t="s">
        <v>56</v>
      </c>
      <c r="B42" t="s">
        <v>6</v>
      </c>
    </row>
    <row r="43" spans="1:2" x14ac:dyDescent="0.35">
      <c r="A43" t="s">
        <v>7</v>
      </c>
      <c r="B43" t="s">
        <v>6</v>
      </c>
    </row>
    <row r="44" spans="1:2" x14ac:dyDescent="0.35">
      <c r="A44" t="s">
        <v>37</v>
      </c>
      <c r="B44" t="s">
        <v>6</v>
      </c>
    </row>
    <row r="45" spans="1:2" x14ac:dyDescent="0.35">
      <c r="A45" t="s">
        <v>46</v>
      </c>
      <c r="B45" t="s">
        <v>10</v>
      </c>
    </row>
    <row r="46" spans="1:2" x14ac:dyDescent="0.35">
      <c r="A46" t="s">
        <v>51</v>
      </c>
      <c r="B46" t="s">
        <v>10</v>
      </c>
    </row>
    <row r="47" spans="1:2" x14ac:dyDescent="0.35">
      <c r="A47" t="s">
        <v>44</v>
      </c>
      <c r="B47" t="s">
        <v>10</v>
      </c>
    </row>
    <row r="48" spans="1:2" x14ac:dyDescent="0.35">
      <c r="A48" t="s">
        <v>52</v>
      </c>
      <c r="B48" t="s">
        <v>10</v>
      </c>
    </row>
    <row r="49" spans="1:2" x14ac:dyDescent="0.35">
      <c r="A49" t="s">
        <v>43</v>
      </c>
      <c r="B49" t="s">
        <v>10</v>
      </c>
    </row>
    <row r="50" spans="1:2" x14ac:dyDescent="0.35">
      <c r="A50" t="s">
        <v>32</v>
      </c>
      <c r="B50" t="s">
        <v>13</v>
      </c>
    </row>
    <row r="51" spans="1:2" x14ac:dyDescent="0.35">
      <c r="A51" t="s">
        <v>48</v>
      </c>
      <c r="B51" t="s">
        <v>13</v>
      </c>
    </row>
    <row r="52" spans="1:2" x14ac:dyDescent="0.35">
      <c r="A52" t="s">
        <v>22</v>
      </c>
      <c r="B52" t="s">
        <v>13</v>
      </c>
    </row>
    <row r="53" spans="1:2" x14ac:dyDescent="0.35">
      <c r="A53" t="s">
        <v>25</v>
      </c>
      <c r="B53" t="s">
        <v>6</v>
      </c>
    </row>
    <row r="54" spans="1:2" x14ac:dyDescent="0.35">
      <c r="A54" t="s">
        <v>57</v>
      </c>
      <c r="B54" t="s">
        <v>10</v>
      </c>
    </row>
    <row r="55" spans="1:2" x14ac:dyDescent="0.35">
      <c r="A55" t="s">
        <v>61</v>
      </c>
      <c r="B55" t="s">
        <v>12</v>
      </c>
    </row>
    <row r="56" spans="1:2" x14ac:dyDescent="0.35">
      <c r="A56" t="s">
        <v>60</v>
      </c>
      <c r="B56" t="s">
        <v>12</v>
      </c>
    </row>
    <row r="57" spans="1:2" x14ac:dyDescent="0.35">
      <c r="A57" t="s">
        <v>47</v>
      </c>
      <c r="B57" t="s">
        <v>12</v>
      </c>
    </row>
    <row r="58" spans="1:2" x14ac:dyDescent="0.35">
      <c r="A58" t="s">
        <v>66</v>
      </c>
      <c r="B58" t="s">
        <v>12</v>
      </c>
    </row>
    <row r="59" spans="1:2" x14ac:dyDescent="0.35">
      <c r="A59" t="s">
        <v>39</v>
      </c>
      <c r="B59" t="s">
        <v>12</v>
      </c>
    </row>
    <row r="60" spans="1:2" x14ac:dyDescent="0.35">
      <c r="A60" t="s">
        <v>58</v>
      </c>
      <c r="B60" t="s">
        <v>12</v>
      </c>
    </row>
  </sheetData>
  <sheetProtection sort="0" autoFilter="0" pivotTables="0"/>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364374-509D-4BFE-A748-1F6C6761B5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Daily Readings - Pivot</vt:lpstr>
      <vt:lpstr>Daily average concentrations PM</vt:lpstr>
      <vt:lpstr>Helper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Roberto Maffei</dc:creator>
  <cp:keywords/>
  <dc:description/>
  <cp:lastModifiedBy>Roberto Maffei</cp:lastModifiedBy>
  <cp:revision/>
  <dcterms:created xsi:type="dcterms:W3CDTF">2015-06-05T18:17:20Z</dcterms:created>
  <dcterms:modified xsi:type="dcterms:W3CDTF">2023-12-20T18:36:23Z</dcterms:modified>
  <cp:category/>
  <cp:contentStatus/>
</cp:coreProperties>
</file>