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/Documents/Self Development/Coding/Econometrics 2/"/>
    </mc:Choice>
  </mc:AlternateContent>
  <xr:revisionPtr revIDLastSave="0" documentId="13_ncr:1_{E582CA28-B09F-C14B-8BBA-8DB6C8036141}" xr6:coauthVersionLast="47" xr6:coauthVersionMax="47" xr10:uidLastSave="{00000000-0000-0000-0000-000000000000}"/>
  <bookViews>
    <workbookView xWindow="920" yWindow="880" windowWidth="35080" windowHeight="22500" activeTab="2" xr2:uid="{00000000-000D-0000-FFFF-FFFF00000000}"/>
  </bookViews>
  <sheets>
    <sheet name="On3CollegeRankings copy" sheetId="1" r:id="rId1"/>
    <sheet name="AnotherWorksheet" sheetId="6" r:id="rId2"/>
    <sheet name="Sheet1" sheetId="2" r:id="rId3"/>
    <sheet name="Sheet2" sheetId="3" r:id="rId4"/>
    <sheet name="Sheet3" sheetId="4" r:id="rId5"/>
    <sheet name="Sheet3 (2)" sheetId="5" r:id="rId6"/>
  </sheets>
  <externalReferences>
    <externalReference r:id="rId7"/>
    <externalReference r:id="rId8"/>
    <externalReference r:id="rId9"/>
    <externalReference r:id="rId10"/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656" i="2" l="1"/>
  <c r="AB657" i="2"/>
  <c r="AB658" i="2"/>
  <c r="AB659" i="2"/>
  <c r="AB660" i="2"/>
  <c r="AB661" i="2"/>
  <c r="AB662" i="2"/>
  <c r="AB663" i="2"/>
  <c r="AB664" i="2"/>
  <c r="AB655" i="2"/>
  <c r="AB650" i="2"/>
  <c r="AB651" i="2"/>
  <c r="AB652" i="2"/>
  <c r="AB653" i="2"/>
  <c r="AB654" i="2"/>
  <c r="AB649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20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582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11" i="2"/>
  <c r="AB509" i="2"/>
  <c r="AB510" i="2"/>
  <c r="AB508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491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69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11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327" i="2"/>
  <c r="AE326" i="6"/>
  <c r="AE325" i="6"/>
  <c r="AE324" i="6"/>
  <c r="AE323" i="6"/>
  <c r="AE322" i="6"/>
  <c r="AE321" i="6"/>
  <c r="AE320" i="6"/>
  <c r="AE319" i="6"/>
  <c r="AE318" i="6"/>
  <c r="AE317" i="6"/>
  <c r="AE316" i="6"/>
  <c r="AE315" i="6"/>
  <c r="AE314" i="6"/>
  <c r="AE313" i="6"/>
  <c r="AE312" i="6"/>
  <c r="AE311" i="6"/>
  <c r="AE310" i="6"/>
  <c r="AE309" i="6"/>
  <c r="AE308" i="6"/>
  <c r="AE307" i="6"/>
  <c r="AE306" i="6"/>
  <c r="AE305" i="6"/>
  <c r="AE304" i="6"/>
  <c r="AE303" i="6"/>
  <c r="AE302" i="6"/>
  <c r="AE301" i="6"/>
  <c r="AE300" i="6"/>
  <c r="AE299" i="6"/>
  <c r="AE298" i="6"/>
  <c r="AE297" i="6"/>
  <c r="AE296" i="6"/>
  <c r="AE295" i="6"/>
  <c r="AE294" i="6"/>
  <c r="AE293" i="6"/>
  <c r="AE292" i="6"/>
  <c r="AE291" i="6"/>
  <c r="AE290" i="6"/>
  <c r="AE289" i="6"/>
  <c r="AE288" i="6"/>
  <c r="AE287" i="6"/>
  <c r="AE286" i="6"/>
  <c r="AE285" i="6"/>
  <c r="AE284" i="6"/>
  <c r="AE283" i="6"/>
  <c r="AE282" i="6"/>
  <c r="AE281" i="6"/>
  <c r="AE280" i="6"/>
  <c r="AE279" i="6"/>
  <c r="AE278" i="6"/>
  <c r="AE277" i="6"/>
  <c r="AE276" i="6"/>
  <c r="AE275" i="6"/>
  <c r="AE274" i="6"/>
  <c r="AE273" i="6"/>
  <c r="AE272" i="6"/>
  <c r="AE271" i="6"/>
  <c r="AE270" i="6"/>
  <c r="AE269" i="6"/>
  <c r="AE268" i="6"/>
  <c r="AE267" i="6"/>
  <c r="AE266" i="6"/>
  <c r="AE265" i="6"/>
  <c r="AE264" i="6"/>
  <c r="AE263" i="6"/>
  <c r="AE262" i="6"/>
  <c r="AE261" i="6"/>
  <c r="AE260" i="6"/>
  <c r="AE259" i="6"/>
  <c r="AE258" i="6"/>
  <c r="AE257" i="6"/>
  <c r="AE256" i="6"/>
  <c r="AE255" i="6"/>
  <c r="AE254" i="6"/>
  <c r="AE253" i="6"/>
  <c r="AE252" i="6"/>
  <c r="AE251" i="6"/>
  <c r="AE250" i="6"/>
  <c r="AE249" i="6"/>
  <c r="AE248" i="6"/>
  <c r="AE247" i="6"/>
  <c r="AE246" i="6"/>
  <c r="AE245" i="6"/>
  <c r="AE244" i="6"/>
  <c r="AE243" i="6"/>
  <c r="AE242" i="6"/>
  <c r="AE241" i="6"/>
  <c r="AE240" i="6"/>
  <c r="AE239" i="6"/>
  <c r="AE238" i="6"/>
  <c r="AE237" i="6"/>
  <c r="AE236" i="6"/>
  <c r="AE235" i="6"/>
  <c r="AE234" i="6"/>
  <c r="AE233" i="6"/>
  <c r="AE232" i="6"/>
  <c r="AE231" i="6"/>
  <c r="AE230" i="6"/>
  <c r="AE229" i="6"/>
  <c r="AE228" i="6"/>
  <c r="AE227" i="6"/>
  <c r="AE203" i="6"/>
  <c r="AE205" i="6"/>
  <c r="AE207" i="6"/>
  <c r="AE208" i="6"/>
  <c r="AE210" i="6"/>
  <c r="AE212" i="6"/>
  <c r="AE215" i="6"/>
  <c r="AE216" i="6"/>
  <c r="AE219" i="6"/>
  <c r="AE220" i="6"/>
  <c r="AE226" i="6"/>
  <c r="AE202" i="6"/>
  <c r="AE103" i="6"/>
  <c r="AE104" i="6"/>
  <c r="AE105" i="6"/>
  <c r="AE106" i="6"/>
  <c r="AE107" i="6"/>
  <c r="AE108" i="6"/>
  <c r="AE109" i="6"/>
  <c r="AE110" i="6"/>
  <c r="AE111" i="6"/>
  <c r="AE112" i="6"/>
  <c r="AE113" i="6"/>
  <c r="AE114" i="6"/>
  <c r="AE115" i="6"/>
  <c r="AE116" i="6"/>
  <c r="AE117" i="6"/>
  <c r="AE118" i="6"/>
  <c r="AE119" i="6"/>
  <c r="AE120" i="6"/>
  <c r="AE121" i="6"/>
  <c r="AE122" i="6"/>
  <c r="AE123" i="6"/>
  <c r="AE124" i="6"/>
  <c r="AE125" i="6"/>
  <c r="AE126" i="6"/>
  <c r="AE127" i="6"/>
  <c r="AE128" i="6"/>
  <c r="AE129" i="6"/>
  <c r="AE130" i="6"/>
  <c r="AE131" i="6"/>
  <c r="AE132" i="6"/>
  <c r="AE133" i="6"/>
  <c r="AE134" i="6"/>
  <c r="AE135" i="6"/>
  <c r="AE136" i="6"/>
  <c r="AE137" i="6"/>
  <c r="AE138" i="6"/>
  <c r="AE139" i="6"/>
  <c r="AE140" i="6"/>
  <c r="AE141" i="6"/>
  <c r="AE142" i="6"/>
  <c r="AE143" i="6"/>
  <c r="AE144" i="6"/>
  <c r="AE145" i="6"/>
  <c r="AE146" i="6"/>
  <c r="AE147" i="6"/>
  <c r="AE148" i="6"/>
  <c r="AE149" i="6"/>
  <c r="AE150" i="6"/>
  <c r="AE151" i="6"/>
  <c r="AE152" i="6"/>
  <c r="AE153" i="6"/>
  <c r="AE154" i="6"/>
  <c r="AE155" i="6"/>
  <c r="AE156" i="6"/>
  <c r="AE157" i="6"/>
  <c r="AE158" i="6"/>
  <c r="AE159" i="6"/>
  <c r="AE160" i="6"/>
  <c r="AE161" i="6"/>
  <c r="AE162" i="6"/>
  <c r="AE163" i="6"/>
  <c r="AE164" i="6"/>
  <c r="AE165" i="6"/>
  <c r="AE166" i="6"/>
  <c r="AE167" i="6"/>
  <c r="AE168" i="6"/>
  <c r="AE169" i="6"/>
  <c r="AE170" i="6"/>
  <c r="AE171" i="6"/>
  <c r="AE172" i="6"/>
  <c r="AE173" i="6"/>
  <c r="AE174" i="6"/>
  <c r="AE175" i="6"/>
  <c r="AE176" i="6"/>
  <c r="AE177" i="6"/>
  <c r="AE178" i="6"/>
  <c r="AE179" i="6"/>
  <c r="AE180" i="6"/>
  <c r="AE181" i="6"/>
  <c r="AE182" i="6"/>
  <c r="AE183" i="6"/>
  <c r="AE184" i="6"/>
  <c r="AE185" i="6"/>
  <c r="AE186" i="6"/>
  <c r="AE187" i="6"/>
  <c r="AE188" i="6"/>
  <c r="AE189" i="6"/>
  <c r="AE190" i="6"/>
  <c r="AE191" i="6"/>
  <c r="AE192" i="6"/>
  <c r="AE193" i="6"/>
  <c r="AE194" i="6"/>
  <c r="AE195" i="6"/>
  <c r="AE196" i="6"/>
  <c r="AE197" i="6"/>
  <c r="AE198" i="6"/>
  <c r="AE199" i="6"/>
  <c r="AE200" i="6"/>
  <c r="AE201" i="6"/>
  <c r="AE102" i="6"/>
  <c r="AC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60" i="6"/>
  <c r="AC161" i="6"/>
  <c r="AC162" i="6"/>
  <c r="AC163" i="6"/>
  <c r="AC164" i="6"/>
  <c r="AC165" i="6"/>
  <c r="AC166" i="6"/>
  <c r="AC167" i="6"/>
  <c r="AC168" i="6"/>
  <c r="AC169" i="6"/>
  <c r="AC170" i="6"/>
  <c r="AC171" i="6"/>
  <c r="AC172" i="6"/>
  <c r="AC173" i="6"/>
  <c r="AC174" i="6"/>
  <c r="AC175" i="6"/>
  <c r="AC176" i="6"/>
  <c r="AC177" i="6"/>
  <c r="AC178" i="6"/>
  <c r="AC179" i="6"/>
  <c r="AC180" i="6"/>
  <c r="AC181" i="6"/>
  <c r="AC182" i="6"/>
  <c r="AC183" i="6"/>
  <c r="AC184" i="6"/>
  <c r="AC185" i="6"/>
  <c r="AC186" i="6"/>
  <c r="AC187" i="6"/>
  <c r="AC188" i="6"/>
  <c r="AC189" i="6"/>
  <c r="AC190" i="6"/>
  <c r="AC191" i="6"/>
  <c r="AC192" i="6"/>
  <c r="AC193" i="6"/>
  <c r="AC194" i="6"/>
  <c r="AC195" i="6"/>
  <c r="AC196" i="6"/>
  <c r="AC197" i="6"/>
  <c r="AC198" i="6"/>
  <c r="AC199" i="6"/>
  <c r="AC200" i="6"/>
  <c r="AC201" i="6"/>
  <c r="AC202" i="6"/>
  <c r="AC203" i="6"/>
  <c r="AC204" i="6"/>
  <c r="AC205" i="6"/>
  <c r="AC206" i="6"/>
  <c r="AC207" i="6"/>
  <c r="AC208" i="6"/>
  <c r="AC209" i="6"/>
  <c r="AC210" i="6"/>
  <c r="AC211" i="6"/>
  <c r="AC212" i="6"/>
  <c r="AC213" i="6"/>
  <c r="AC214" i="6"/>
  <c r="AC215" i="6"/>
  <c r="AC216" i="6"/>
  <c r="AC217" i="6"/>
  <c r="AC218" i="6"/>
  <c r="AC219" i="6"/>
  <c r="AC220" i="6"/>
  <c r="AC221" i="6"/>
  <c r="AC222" i="6"/>
  <c r="AC223" i="6"/>
  <c r="AC224" i="6"/>
  <c r="AC225" i="6"/>
  <c r="AC226" i="6"/>
  <c r="AC227" i="6"/>
  <c r="AC228" i="6"/>
  <c r="AC229" i="6"/>
  <c r="AC230" i="6"/>
  <c r="AC231" i="6"/>
  <c r="AC232" i="6"/>
  <c r="AC233" i="6"/>
  <c r="AC234" i="6"/>
  <c r="AC235" i="6"/>
  <c r="AC236" i="6"/>
  <c r="AC237" i="6"/>
  <c r="AC238" i="6"/>
  <c r="AC239" i="6"/>
  <c r="AC240" i="6"/>
  <c r="AC241" i="6"/>
  <c r="AC242" i="6"/>
  <c r="AC243" i="6"/>
  <c r="AC244" i="6"/>
  <c r="AC245" i="6"/>
  <c r="AC246" i="6"/>
  <c r="AC247" i="6"/>
  <c r="AC248" i="6"/>
  <c r="AC249" i="6"/>
  <c r="AC250" i="6"/>
  <c r="AC251" i="6"/>
  <c r="AC252" i="6"/>
  <c r="AC253" i="6"/>
  <c r="AC254" i="6"/>
  <c r="AC255" i="6"/>
  <c r="AC256" i="6"/>
  <c r="AC257" i="6"/>
  <c r="AC258" i="6"/>
  <c r="AC259" i="6"/>
  <c r="AC260" i="6"/>
  <c r="AC261" i="6"/>
  <c r="AC262" i="6"/>
  <c r="AC263" i="6"/>
  <c r="AC264" i="6"/>
  <c r="AC265" i="6"/>
  <c r="AC266" i="6"/>
  <c r="AC267" i="6"/>
  <c r="AC268" i="6"/>
  <c r="AC269" i="6"/>
  <c r="AC270" i="6"/>
  <c r="AC271" i="6"/>
  <c r="AC272" i="6"/>
  <c r="AC273" i="6"/>
  <c r="AC274" i="6"/>
  <c r="AC275" i="6"/>
  <c r="AC276" i="6"/>
  <c r="AC277" i="6"/>
  <c r="AC278" i="6"/>
  <c r="AC279" i="6"/>
  <c r="AC280" i="6"/>
  <c r="AC281" i="6"/>
  <c r="AC282" i="6"/>
  <c r="AC283" i="6"/>
  <c r="AC284" i="6"/>
  <c r="AC285" i="6"/>
  <c r="AC286" i="6"/>
  <c r="AC287" i="6"/>
  <c r="AC288" i="6"/>
  <c r="AC289" i="6"/>
  <c r="AC290" i="6"/>
  <c r="AC291" i="6"/>
  <c r="AC292" i="6"/>
  <c r="AC293" i="6"/>
  <c r="AC294" i="6"/>
  <c r="AC295" i="6"/>
  <c r="AC296" i="6"/>
  <c r="AC297" i="6"/>
  <c r="AC298" i="6"/>
  <c r="AC299" i="6"/>
  <c r="AC300" i="6"/>
  <c r="AC301" i="6"/>
  <c r="AC302" i="6"/>
  <c r="AC303" i="6"/>
  <c r="AC304" i="6"/>
  <c r="AC305" i="6"/>
  <c r="AC306" i="6"/>
  <c r="AC307" i="6"/>
  <c r="AC308" i="6"/>
  <c r="AC309" i="6"/>
  <c r="AC310" i="6"/>
  <c r="AC311" i="6"/>
  <c r="AC312" i="6"/>
  <c r="AC313" i="6"/>
  <c r="AC314" i="6"/>
  <c r="AC315" i="6"/>
  <c r="AC316" i="6"/>
  <c r="AC317" i="6"/>
  <c r="AC318" i="6"/>
  <c r="AC319" i="6"/>
  <c r="AC320" i="6"/>
  <c r="AC321" i="6"/>
  <c r="AC322" i="6"/>
  <c r="AC323" i="6"/>
  <c r="AC324" i="6"/>
  <c r="AC325" i="6"/>
  <c r="AC326" i="6"/>
  <c r="AC327" i="6"/>
  <c r="AC328" i="6"/>
  <c r="AC329" i="6"/>
  <c r="AC330" i="6"/>
  <c r="AC331" i="6"/>
  <c r="AC332" i="6"/>
  <c r="AC333" i="6"/>
  <c r="AC334" i="6"/>
  <c r="AC335" i="6"/>
  <c r="AC336" i="6"/>
  <c r="AC337" i="6"/>
  <c r="AC338" i="6"/>
  <c r="AC339" i="6"/>
  <c r="AC340" i="6"/>
  <c r="AC341" i="6"/>
  <c r="AC342" i="6"/>
  <c r="AC343" i="6"/>
  <c r="AC344" i="6"/>
  <c r="AC345" i="6"/>
  <c r="AC346" i="6"/>
  <c r="AC347" i="6"/>
  <c r="AC348" i="6"/>
  <c r="AC349" i="6"/>
  <c r="AC350" i="6"/>
  <c r="AC351" i="6"/>
  <c r="AC352" i="6"/>
  <c r="AC353" i="6"/>
  <c r="AC354" i="6"/>
  <c r="AC355" i="6"/>
  <c r="AC356" i="6"/>
  <c r="AC357" i="6"/>
  <c r="AC358" i="6"/>
  <c r="AC359" i="6"/>
  <c r="AC360" i="6"/>
  <c r="AC361" i="6"/>
  <c r="AC362" i="6"/>
  <c r="AC363" i="6"/>
  <c r="AC364" i="6"/>
  <c r="AC365" i="6"/>
  <c r="AC366" i="6"/>
  <c r="AC367" i="6"/>
  <c r="AC368" i="6"/>
  <c r="AC369" i="6"/>
  <c r="AC370" i="6"/>
  <c r="AC371" i="6"/>
  <c r="AC372" i="6"/>
  <c r="AC373" i="6"/>
  <c r="AC374" i="6"/>
  <c r="AC375" i="6"/>
  <c r="AC376" i="6"/>
  <c r="AC377" i="6"/>
  <c r="AC378" i="6"/>
  <c r="AC379" i="6"/>
  <c r="AC380" i="6"/>
  <c r="AC381" i="6"/>
  <c r="AC382" i="6"/>
  <c r="AC383" i="6"/>
  <c r="AC384" i="6"/>
  <c r="AC385" i="6"/>
  <c r="AC386" i="6"/>
  <c r="AC387" i="6"/>
  <c r="AC388" i="6"/>
  <c r="AC389" i="6"/>
  <c r="AC390" i="6"/>
  <c r="AC391" i="6"/>
  <c r="AC392" i="6"/>
  <c r="AC393" i="6"/>
  <c r="AC394" i="6"/>
  <c r="AC395" i="6"/>
  <c r="AC396" i="6"/>
  <c r="AC397" i="6"/>
  <c r="AC398" i="6"/>
  <c r="AC399" i="6"/>
  <c r="AC400" i="6"/>
  <c r="AC401" i="6"/>
  <c r="AC402" i="6"/>
  <c r="AC403" i="6"/>
  <c r="AC404" i="6"/>
  <c r="AC405" i="6"/>
  <c r="AC406" i="6"/>
  <c r="AC407" i="6"/>
  <c r="AC408" i="6"/>
  <c r="AC409" i="6"/>
  <c r="AC410" i="6"/>
  <c r="AC411" i="6"/>
  <c r="AC412" i="6"/>
  <c r="AC413" i="6"/>
  <c r="AC414" i="6"/>
  <c r="AC415" i="6"/>
  <c r="AC416" i="6"/>
  <c r="AC417" i="6"/>
  <c r="AC418" i="6"/>
  <c r="AC419" i="6"/>
  <c r="AC420" i="6"/>
  <c r="AC421" i="6"/>
  <c r="AC422" i="6"/>
  <c r="AC423" i="6"/>
  <c r="AC424" i="6"/>
  <c r="AC425" i="6"/>
  <c r="AC426" i="6"/>
  <c r="AC427" i="6"/>
  <c r="AC428" i="6"/>
  <c r="AC429" i="6"/>
  <c r="AC430" i="6"/>
  <c r="AC431" i="6"/>
  <c r="AC432" i="6"/>
  <c r="AC433" i="6"/>
  <c r="AC434" i="6"/>
  <c r="AC435" i="6"/>
  <c r="AC436" i="6"/>
  <c r="AC437" i="6"/>
  <c r="AC438" i="6"/>
  <c r="AC439" i="6"/>
  <c r="AC440" i="6"/>
  <c r="AC441" i="6"/>
  <c r="AC442" i="6"/>
  <c r="AC443" i="6"/>
  <c r="AC444" i="6"/>
  <c r="AC445" i="6"/>
  <c r="AC446" i="6"/>
  <c r="AC447" i="6"/>
  <c r="AC448" i="6"/>
  <c r="AC449" i="6"/>
  <c r="AC450" i="6"/>
  <c r="AC451" i="6"/>
  <c r="AC452" i="6"/>
  <c r="AC453" i="6"/>
  <c r="AC454" i="6"/>
  <c r="AC455" i="6"/>
  <c r="AC456" i="6"/>
  <c r="AC457" i="6"/>
  <c r="AC458" i="6"/>
  <c r="AC459" i="6"/>
  <c r="AC460" i="6"/>
  <c r="AC461" i="6"/>
  <c r="AC462" i="6"/>
  <c r="AC463" i="6"/>
  <c r="AC464" i="6"/>
  <c r="AC465" i="6"/>
  <c r="AC466" i="6"/>
  <c r="AC467" i="6"/>
  <c r="AC468" i="6"/>
  <c r="AC469" i="6"/>
  <c r="AC470" i="6"/>
  <c r="AC471" i="6"/>
  <c r="AC472" i="6"/>
  <c r="AC473" i="6"/>
  <c r="AC474" i="6"/>
  <c r="AC475" i="6"/>
  <c r="AC476" i="6"/>
  <c r="AC477" i="6"/>
  <c r="AC478" i="6"/>
  <c r="AC479" i="6"/>
  <c r="AC480" i="6"/>
  <c r="AC481" i="6"/>
  <c r="AC482" i="6"/>
  <c r="AC483" i="6"/>
  <c r="AC484" i="6"/>
  <c r="AC485" i="6"/>
  <c r="AC486" i="6"/>
  <c r="AC487" i="6"/>
  <c r="AC488" i="6"/>
  <c r="AC489" i="6"/>
  <c r="AC490" i="6"/>
  <c r="AC491" i="6"/>
  <c r="AC492" i="6"/>
  <c r="AC493" i="6"/>
  <c r="AC494" i="6"/>
  <c r="AC495" i="6"/>
  <c r="AC496" i="6"/>
  <c r="AC497" i="6"/>
  <c r="AC498" i="6"/>
  <c r="AC499" i="6"/>
  <c r="AC500" i="6"/>
  <c r="AC501" i="6"/>
  <c r="AC502" i="6"/>
  <c r="AC503" i="6"/>
  <c r="AC504" i="6"/>
  <c r="AC505" i="6"/>
  <c r="AC506" i="6"/>
  <c r="AC507" i="6"/>
  <c r="AC508" i="6"/>
  <c r="AC509" i="6"/>
  <c r="AC510" i="6"/>
  <c r="AC511" i="6"/>
  <c r="AC512" i="6"/>
  <c r="AC513" i="6"/>
  <c r="AC514" i="6"/>
  <c r="AC515" i="6"/>
  <c r="AC516" i="6"/>
  <c r="AC517" i="6"/>
  <c r="AC518" i="6"/>
  <c r="AC519" i="6"/>
  <c r="AC520" i="6"/>
  <c r="AC521" i="6"/>
  <c r="AC522" i="6"/>
  <c r="AC523" i="6"/>
  <c r="AC524" i="6"/>
  <c r="AC525" i="6"/>
  <c r="AC526" i="6"/>
  <c r="AC527" i="6"/>
  <c r="AC528" i="6"/>
  <c r="AC529" i="6"/>
  <c r="AC530" i="6"/>
  <c r="AC531" i="6"/>
  <c r="AC532" i="6"/>
  <c r="AC533" i="6"/>
  <c r="AC534" i="6"/>
  <c r="AC535" i="6"/>
  <c r="AC536" i="6"/>
  <c r="AC537" i="6"/>
  <c r="AC538" i="6"/>
  <c r="AC539" i="6"/>
  <c r="AC540" i="6"/>
  <c r="AC541" i="6"/>
  <c r="AC542" i="6"/>
  <c r="AC543" i="6"/>
  <c r="AC544" i="6"/>
  <c r="AC545" i="6"/>
  <c r="AC546" i="6"/>
  <c r="AC547" i="6"/>
  <c r="AC548" i="6"/>
  <c r="AC549" i="6"/>
  <c r="AC550" i="6"/>
  <c r="AC551" i="6"/>
  <c r="AC552" i="6"/>
  <c r="AC553" i="6"/>
  <c r="AC554" i="6"/>
  <c r="AC555" i="6"/>
  <c r="AC556" i="6"/>
  <c r="AC557" i="6"/>
  <c r="AC558" i="6"/>
  <c r="AC559" i="6"/>
  <c r="AC560" i="6"/>
  <c r="AC561" i="6"/>
  <c r="AC562" i="6"/>
  <c r="AC563" i="6"/>
  <c r="AC564" i="6"/>
  <c r="AC565" i="6"/>
  <c r="AC566" i="6"/>
  <c r="AC567" i="6"/>
  <c r="AC568" i="6"/>
  <c r="AC569" i="6"/>
  <c r="AC570" i="6"/>
  <c r="AC571" i="6"/>
  <c r="AC572" i="6"/>
  <c r="AC573" i="6"/>
  <c r="AC574" i="6"/>
  <c r="AC575" i="6"/>
  <c r="AC576" i="6"/>
  <c r="AC577" i="6"/>
  <c r="AC578" i="6"/>
  <c r="AC579" i="6"/>
  <c r="AC580" i="6"/>
  <c r="AC581" i="6"/>
  <c r="AC582" i="6"/>
  <c r="AC583" i="6"/>
  <c r="AC584" i="6"/>
  <c r="AC585" i="6"/>
  <c r="AC586" i="6"/>
  <c r="AC587" i="6"/>
  <c r="AC588" i="6"/>
  <c r="AC589" i="6"/>
  <c r="AC590" i="6"/>
  <c r="AC591" i="6"/>
  <c r="AC592" i="6"/>
  <c r="AC593" i="6"/>
  <c r="AC594" i="6"/>
  <c r="AC595" i="6"/>
  <c r="AC596" i="6"/>
  <c r="AC597" i="6"/>
  <c r="AC598" i="6"/>
  <c r="AC599" i="6"/>
  <c r="AC600" i="6"/>
  <c r="AC601" i="6"/>
  <c r="AC602" i="6"/>
  <c r="AC603" i="6"/>
  <c r="AC604" i="6"/>
  <c r="AC605" i="6"/>
  <c r="AC606" i="6"/>
  <c r="AC607" i="6"/>
  <c r="AC608" i="6"/>
  <c r="AC609" i="6"/>
  <c r="AC610" i="6"/>
  <c r="AC611" i="6"/>
  <c r="AC612" i="6"/>
  <c r="AC613" i="6"/>
  <c r="AC614" i="6"/>
  <c r="AC615" i="6"/>
  <c r="AC616" i="6"/>
  <c r="AC617" i="6"/>
  <c r="AC618" i="6"/>
  <c r="AC619" i="6"/>
  <c r="AC620" i="6"/>
  <c r="AC621" i="6"/>
  <c r="AC622" i="6"/>
  <c r="AC623" i="6"/>
  <c r="AC624" i="6"/>
  <c r="AC625" i="6"/>
  <c r="AC626" i="6"/>
  <c r="AC627" i="6"/>
  <c r="AC628" i="6"/>
  <c r="AC629" i="6"/>
  <c r="AC630" i="6"/>
  <c r="AC631" i="6"/>
  <c r="AC632" i="6"/>
  <c r="AC633" i="6"/>
  <c r="AC634" i="6"/>
  <c r="AC635" i="6"/>
  <c r="AC636" i="6"/>
  <c r="AC637" i="6"/>
  <c r="AC638" i="6"/>
  <c r="AC639" i="6"/>
  <c r="AC640" i="6"/>
  <c r="AC641" i="6"/>
  <c r="AC642" i="6"/>
  <c r="AC643" i="6"/>
  <c r="AC644" i="6"/>
  <c r="AC645" i="6"/>
  <c r="AC646" i="6"/>
  <c r="AC647" i="6"/>
  <c r="AC648" i="6"/>
  <c r="AC649" i="6"/>
  <c r="AC650" i="6"/>
  <c r="AC651" i="6"/>
  <c r="AC652" i="6"/>
  <c r="AC653" i="6"/>
  <c r="AC654" i="6"/>
  <c r="AC655" i="6"/>
  <c r="AC656" i="6"/>
  <c r="AC657" i="6"/>
  <c r="AC658" i="6"/>
  <c r="AC659" i="6"/>
  <c r="AC660" i="6"/>
  <c r="AC661" i="6"/>
  <c r="AC662" i="6"/>
  <c r="AC663" i="6"/>
  <c r="AC664" i="6"/>
  <c r="AC2" i="6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7" i="6"/>
  <c r="AA118" i="6"/>
  <c r="AA119" i="6"/>
  <c r="AA120" i="6"/>
  <c r="AA121" i="6"/>
  <c r="AA122" i="6"/>
  <c r="AA123" i="6"/>
  <c r="AA124" i="6"/>
  <c r="AA125" i="6"/>
  <c r="AA126" i="6"/>
  <c r="AA127" i="6"/>
  <c r="AA128" i="6"/>
  <c r="AA129" i="6"/>
  <c r="AA130" i="6"/>
  <c r="AA131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A146" i="6"/>
  <c r="AA147" i="6"/>
  <c r="AA148" i="6"/>
  <c r="AA149" i="6"/>
  <c r="AA150" i="6"/>
  <c r="AA151" i="6"/>
  <c r="AA152" i="6"/>
  <c r="AA153" i="6"/>
  <c r="AA154" i="6"/>
  <c r="AA155" i="6"/>
  <c r="AA156" i="6"/>
  <c r="AA157" i="6"/>
  <c r="AA158" i="6"/>
  <c r="AA159" i="6"/>
  <c r="AA160" i="6"/>
  <c r="AA161" i="6"/>
  <c r="AA162" i="6"/>
  <c r="AA163" i="6"/>
  <c r="AA164" i="6"/>
  <c r="AA165" i="6"/>
  <c r="AA166" i="6"/>
  <c r="AA167" i="6"/>
  <c r="AA168" i="6"/>
  <c r="AA169" i="6"/>
  <c r="AA170" i="6"/>
  <c r="AA171" i="6"/>
  <c r="AA172" i="6"/>
  <c r="AA173" i="6"/>
  <c r="AA174" i="6"/>
  <c r="AA175" i="6"/>
  <c r="AA176" i="6"/>
  <c r="AA177" i="6"/>
  <c r="AA178" i="6"/>
  <c r="AA179" i="6"/>
  <c r="AA180" i="6"/>
  <c r="AA181" i="6"/>
  <c r="AA182" i="6"/>
  <c r="AA183" i="6"/>
  <c r="AA184" i="6"/>
  <c r="AA185" i="6"/>
  <c r="AA186" i="6"/>
  <c r="AA187" i="6"/>
  <c r="AA188" i="6"/>
  <c r="AA189" i="6"/>
  <c r="AA190" i="6"/>
  <c r="AA191" i="6"/>
  <c r="AA192" i="6"/>
  <c r="AA193" i="6"/>
  <c r="AA194" i="6"/>
  <c r="AA195" i="6"/>
  <c r="AA196" i="6"/>
  <c r="AA197" i="6"/>
  <c r="AA198" i="6"/>
  <c r="AA199" i="6"/>
  <c r="AA200" i="6"/>
  <c r="AA201" i="6"/>
  <c r="AA202" i="6"/>
  <c r="AA203" i="6"/>
  <c r="AA204" i="6"/>
  <c r="AA205" i="6"/>
  <c r="AA206" i="6"/>
  <c r="AA207" i="6"/>
  <c r="AA208" i="6"/>
  <c r="AA209" i="6"/>
  <c r="AA210" i="6"/>
  <c r="AA211" i="6"/>
  <c r="AA212" i="6"/>
  <c r="AA213" i="6"/>
  <c r="AA214" i="6"/>
  <c r="AA215" i="6"/>
  <c r="AA216" i="6"/>
  <c r="AA217" i="6"/>
  <c r="AA218" i="6"/>
  <c r="AA219" i="6"/>
  <c r="AA220" i="6"/>
  <c r="AA221" i="6"/>
  <c r="AA222" i="6"/>
  <c r="AA223" i="6"/>
  <c r="AA224" i="6"/>
  <c r="AA225" i="6"/>
  <c r="AA226" i="6"/>
  <c r="AA227" i="6"/>
  <c r="AA228" i="6"/>
  <c r="AA229" i="6"/>
  <c r="AA230" i="6"/>
  <c r="AA231" i="6"/>
  <c r="AA232" i="6"/>
  <c r="AA233" i="6"/>
  <c r="AA234" i="6"/>
  <c r="AA235" i="6"/>
  <c r="AA236" i="6"/>
  <c r="AA237" i="6"/>
  <c r="AA238" i="6"/>
  <c r="AA239" i="6"/>
  <c r="AA240" i="6"/>
  <c r="AA241" i="6"/>
  <c r="AA242" i="6"/>
  <c r="AA243" i="6"/>
  <c r="AA244" i="6"/>
  <c r="AA245" i="6"/>
  <c r="AA246" i="6"/>
  <c r="AA247" i="6"/>
  <c r="AA248" i="6"/>
  <c r="AA249" i="6"/>
  <c r="AA250" i="6"/>
  <c r="AA251" i="6"/>
  <c r="AA252" i="6"/>
  <c r="AA253" i="6"/>
  <c r="AA254" i="6"/>
  <c r="AA255" i="6"/>
  <c r="AA256" i="6"/>
  <c r="AA257" i="6"/>
  <c r="AA258" i="6"/>
  <c r="AA259" i="6"/>
  <c r="AA260" i="6"/>
  <c r="AA261" i="6"/>
  <c r="AA262" i="6"/>
  <c r="AA263" i="6"/>
  <c r="AA264" i="6"/>
  <c r="AA265" i="6"/>
  <c r="AA266" i="6"/>
  <c r="AA267" i="6"/>
  <c r="AA268" i="6"/>
  <c r="AA269" i="6"/>
  <c r="AA270" i="6"/>
  <c r="AA271" i="6"/>
  <c r="AA272" i="6"/>
  <c r="AA273" i="6"/>
  <c r="AA274" i="6"/>
  <c r="AA275" i="6"/>
  <c r="AA276" i="6"/>
  <c r="AA277" i="6"/>
  <c r="AA278" i="6"/>
  <c r="AA279" i="6"/>
  <c r="AA280" i="6"/>
  <c r="AA281" i="6"/>
  <c r="AA282" i="6"/>
  <c r="AA283" i="6"/>
  <c r="AA284" i="6"/>
  <c r="AA285" i="6"/>
  <c r="AA286" i="6"/>
  <c r="AA287" i="6"/>
  <c r="AA288" i="6"/>
  <c r="AA289" i="6"/>
  <c r="AA290" i="6"/>
  <c r="AA291" i="6"/>
  <c r="AA292" i="6"/>
  <c r="AA293" i="6"/>
  <c r="AA294" i="6"/>
  <c r="AA295" i="6"/>
  <c r="AA296" i="6"/>
  <c r="AA297" i="6"/>
  <c r="AA298" i="6"/>
  <c r="AA299" i="6"/>
  <c r="AA300" i="6"/>
  <c r="AA301" i="6"/>
  <c r="AA302" i="6"/>
  <c r="AA303" i="6"/>
  <c r="AA304" i="6"/>
  <c r="AA305" i="6"/>
  <c r="AA306" i="6"/>
  <c r="AA307" i="6"/>
  <c r="AA308" i="6"/>
  <c r="AA309" i="6"/>
  <c r="AA310" i="6"/>
  <c r="AA311" i="6"/>
  <c r="AA312" i="6"/>
  <c r="AA313" i="6"/>
  <c r="AA314" i="6"/>
  <c r="AA315" i="6"/>
  <c r="AA316" i="6"/>
  <c r="AA317" i="6"/>
  <c r="AA318" i="6"/>
  <c r="AA319" i="6"/>
  <c r="AA320" i="6"/>
  <c r="AA321" i="6"/>
  <c r="AA322" i="6"/>
  <c r="AA323" i="6"/>
  <c r="AA324" i="6"/>
  <c r="AA325" i="6"/>
  <c r="AA326" i="6"/>
  <c r="AA327" i="6"/>
  <c r="AA328" i="6"/>
  <c r="AA329" i="6"/>
  <c r="AA330" i="6"/>
  <c r="AA331" i="6"/>
  <c r="AA332" i="6"/>
  <c r="AA333" i="6"/>
  <c r="AA334" i="6"/>
  <c r="AA335" i="6"/>
  <c r="AA336" i="6"/>
  <c r="AA337" i="6"/>
  <c r="AA338" i="6"/>
  <c r="AA339" i="6"/>
  <c r="AA340" i="6"/>
  <c r="AA341" i="6"/>
  <c r="AA342" i="6"/>
  <c r="AA343" i="6"/>
  <c r="AA344" i="6"/>
  <c r="AA345" i="6"/>
  <c r="AA346" i="6"/>
  <c r="AA347" i="6"/>
  <c r="AA348" i="6"/>
  <c r="AA349" i="6"/>
  <c r="AA350" i="6"/>
  <c r="AA351" i="6"/>
  <c r="AA352" i="6"/>
  <c r="AA353" i="6"/>
  <c r="AA354" i="6"/>
  <c r="AA355" i="6"/>
  <c r="AA356" i="6"/>
  <c r="AA357" i="6"/>
  <c r="AA358" i="6"/>
  <c r="AA359" i="6"/>
  <c r="AA360" i="6"/>
  <c r="AA361" i="6"/>
  <c r="AA362" i="6"/>
  <c r="AA363" i="6"/>
  <c r="AA364" i="6"/>
  <c r="AA365" i="6"/>
  <c r="AA366" i="6"/>
  <c r="AA367" i="6"/>
  <c r="AA368" i="6"/>
  <c r="AA369" i="6"/>
  <c r="AA370" i="6"/>
  <c r="AA371" i="6"/>
  <c r="AA372" i="6"/>
  <c r="AA373" i="6"/>
  <c r="AA374" i="6"/>
  <c r="AA375" i="6"/>
  <c r="AA376" i="6"/>
  <c r="AA377" i="6"/>
  <c r="AA378" i="6"/>
  <c r="AA379" i="6"/>
  <c r="AA380" i="6"/>
  <c r="AA381" i="6"/>
  <c r="AA382" i="6"/>
  <c r="AA383" i="6"/>
  <c r="AA384" i="6"/>
  <c r="AA385" i="6"/>
  <c r="AA386" i="6"/>
  <c r="AA387" i="6"/>
  <c r="AA388" i="6"/>
  <c r="AA389" i="6"/>
  <c r="AA390" i="6"/>
  <c r="AA391" i="6"/>
  <c r="AA392" i="6"/>
  <c r="AA393" i="6"/>
  <c r="AA394" i="6"/>
  <c r="AA395" i="6"/>
  <c r="AA396" i="6"/>
  <c r="AA397" i="6"/>
  <c r="AA398" i="6"/>
  <c r="AA399" i="6"/>
  <c r="AA400" i="6"/>
  <c r="AA401" i="6"/>
  <c r="AA402" i="6"/>
  <c r="AA403" i="6"/>
  <c r="AA404" i="6"/>
  <c r="AA405" i="6"/>
  <c r="AA406" i="6"/>
  <c r="AA407" i="6"/>
  <c r="AA408" i="6"/>
  <c r="AA409" i="6"/>
  <c r="AA410" i="6"/>
  <c r="AA411" i="6"/>
  <c r="AA412" i="6"/>
  <c r="AA413" i="6"/>
  <c r="AA414" i="6"/>
  <c r="AA415" i="6"/>
  <c r="AA416" i="6"/>
  <c r="AA417" i="6"/>
  <c r="AA418" i="6"/>
  <c r="AA419" i="6"/>
  <c r="AA420" i="6"/>
  <c r="AA421" i="6"/>
  <c r="AA422" i="6"/>
  <c r="AA423" i="6"/>
  <c r="AA424" i="6"/>
  <c r="AA425" i="6"/>
  <c r="AA426" i="6"/>
  <c r="AA427" i="6"/>
  <c r="AA428" i="6"/>
  <c r="AA429" i="6"/>
  <c r="AA430" i="6"/>
  <c r="AA431" i="6"/>
  <c r="AA432" i="6"/>
  <c r="AA433" i="6"/>
  <c r="AA434" i="6"/>
  <c r="AA435" i="6"/>
  <c r="AA436" i="6"/>
  <c r="AA437" i="6"/>
  <c r="AA438" i="6"/>
  <c r="AA439" i="6"/>
  <c r="AA440" i="6"/>
  <c r="AA441" i="6"/>
  <c r="AA442" i="6"/>
  <c r="AA443" i="6"/>
  <c r="AA444" i="6"/>
  <c r="AA445" i="6"/>
  <c r="AA446" i="6"/>
  <c r="AA447" i="6"/>
  <c r="AA448" i="6"/>
  <c r="AA449" i="6"/>
  <c r="AA450" i="6"/>
  <c r="AA451" i="6"/>
  <c r="AA452" i="6"/>
  <c r="AA453" i="6"/>
  <c r="AA454" i="6"/>
  <c r="AA455" i="6"/>
  <c r="AA456" i="6"/>
  <c r="AA457" i="6"/>
  <c r="AA458" i="6"/>
  <c r="AA459" i="6"/>
  <c r="AA460" i="6"/>
  <c r="AA461" i="6"/>
  <c r="AA462" i="6"/>
  <c r="AA463" i="6"/>
  <c r="AA464" i="6"/>
  <c r="AA465" i="6"/>
  <c r="AA466" i="6"/>
  <c r="AA467" i="6"/>
  <c r="AA468" i="6"/>
  <c r="AA469" i="6"/>
  <c r="AA470" i="6"/>
  <c r="AA471" i="6"/>
  <c r="AA472" i="6"/>
  <c r="AA473" i="6"/>
  <c r="AA474" i="6"/>
  <c r="AA475" i="6"/>
  <c r="AA476" i="6"/>
  <c r="AA477" i="6"/>
  <c r="AA478" i="6"/>
  <c r="AA479" i="6"/>
  <c r="AA480" i="6"/>
  <c r="AA481" i="6"/>
  <c r="AA482" i="6"/>
  <c r="AA483" i="6"/>
  <c r="AA484" i="6"/>
  <c r="AA485" i="6"/>
  <c r="AA486" i="6"/>
  <c r="AA487" i="6"/>
  <c r="AA488" i="6"/>
  <c r="AA489" i="6"/>
  <c r="AA490" i="6"/>
  <c r="AA491" i="6"/>
  <c r="AA492" i="6"/>
  <c r="AA493" i="6"/>
  <c r="AA494" i="6"/>
  <c r="AA495" i="6"/>
  <c r="AA496" i="6"/>
  <c r="AA497" i="6"/>
  <c r="AA498" i="6"/>
  <c r="AA499" i="6"/>
  <c r="AA500" i="6"/>
  <c r="AA501" i="6"/>
  <c r="AA502" i="6"/>
  <c r="AA503" i="6"/>
  <c r="AA504" i="6"/>
  <c r="AA505" i="6"/>
  <c r="AA506" i="6"/>
  <c r="AA507" i="6"/>
  <c r="AA508" i="6"/>
  <c r="AA509" i="6"/>
  <c r="AA510" i="6"/>
  <c r="AA511" i="6"/>
  <c r="AA512" i="6"/>
  <c r="AA513" i="6"/>
  <c r="AA514" i="6"/>
  <c r="AA515" i="6"/>
  <c r="AA516" i="6"/>
  <c r="AA517" i="6"/>
  <c r="AA518" i="6"/>
  <c r="AA519" i="6"/>
  <c r="AA520" i="6"/>
  <c r="AA521" i="6"/>
  <c r="AA522" i="6"/>
  <c r="AA523" i="6"/>
  <c r="AA524" i="6"/>
  <c r="AA525" i="6"/>
  <c r="AA526" i="6"/>
  <c r="AA527" i="6"/>
  <c r="AA528" i="6"/>
  <c r="AA529" i="6"/>
  <c r="AA530" i="6"/>
  <c r="AA531" i="6"/>
  <c r="AA532" i="6"/>
  <c r="AA533" i="6"/>
  <c r="AA534" i="6"/>
  <c r="AA535" i="6"/>
  <c r="AA536" i="6"/>
  <c r="AA537" i="6"/>
  <c r="AA538" i="6"/>
  <c r="AA539" i="6"/>
  <c r="AA540" i="6"/>
  <c r="AA541" i="6"/>
  <c r="AA542" i="6"/>
  <c r="AA543" i="6"/>
  <c r="AA544" i="6"/>
  <c r="AA545" i="6"/>
  <c r="AA546" i="6"/>
  <c r="AA547" i="6"/>
  <c r="AA548" i="6"/>
  <c r="AA549" i="6"/>
  <c r="AA550" i="6"/>
  <c r="AA551" i="6"/>
  <c r="AA552" i="6"/>
  <c r="AA553" i="6"/>
  <c r="AA554" i="6"/>
  <c r="AA555" i="6"/>
  <c r="AA556" i="6"/>
  <c r="AA557" i="6"/>
  <c r="AA558" i="6"/>
  <c r="AA559" i="6"/>
  <c r="AA560" i="6"/>
  <c r="AA561" i="6"/>
  <c r="AA562" i="6"/>
  <c r="AA563" i="6"/>
  <c r="AA564" i="6"/>
  <c r="AA565" i="6"/>
  <c r="AA566" i="6"/>
  <c r="AA567" i="6"/>
  <c r="AA568" i="6"/>
  <c r="AA569" i="6"/>
  <c r="AA570" i="6"/>
  <c r="AA571" i="6"/>
  <c r="AA572" i="6"/>
  <c r="AA573" i="6"/>
  <c r="AA574" i="6"/>
  <c r="AA575" i="6"/>
  <c r="AA576" i="6"/>
  <c r="AA577" i="6"/>
  <c r="AA578" i="6"/>
  <c r="AA579" i="6"/>
  <c r="AA580" i="6"/>
  <c r="AA581" i="6"/>
  <c r="AA582" i="6"/>
  <c r="AA583" i="6"/>
  <c r="AA584" i="6"/>
  <c r="AA585" i="6"/>
  <c r="AA586" i="6"/>
  <c r="AA587" i="6"/>
  <c r="AA588" i="6"/>
  <c r="AA589" i="6"/>
  <c r="AA590" i="6"/>
  <c r="AA591" i="6"/>
  <c r="AA592" i="6"/>
  <c r="AA593" i="6"/>
  <c r="AA594" i="6"/>
  <c r="AA595" i="6"/>
  <c r="AA596" i="6"/>
  <c r="AA597" i="6"/>
  <c r="AA598" i="6"/>
  <c r="AA599" i="6"/>
  <c r="AA600" i="6"/>
  <c r="AA601" i="6"/>
  <c r="AA602" i="6"/>
  <c r="AA603" i="6"/>
  <c r="AA604" i="6"/>
  <c r="AA605" i="6"/>
  <c r="AA606" i="6"/>
  <c r="AA607" i="6"/>
  <c r="AA608" i="6"/>
  <c r="AA609" i="6"/>
  <c r="AA610" i="6"/>
  <c r="AA611" i="6"/>
  <c r="AA612" i="6"/>
  <c r="AA613" i="6"/>
  <c r="AA614" i="6"/>
  <c r="AA615" i="6"/>
  <c r="AA616" i="6"/>
  <c r="AA617" i="6"/>
  <c r="AA618" i="6"/>
  <c r="AA619" i="6"/>
  <c r="AA620" i="6"/>
  <c r="AA621" i="6"/>
  <c r="AA622" i="6"/>
  <c r="AA623" i="6"/>
  <c r="AA624" i="6"/>
  <c r="AA625" i="6"/>
  <c r="AA626" i="6"/>
  <c r="AA627" i="6"/>
  <c r="AA628" i="6"/>
  <c r="AA629" i="6"/>
  <c r="AA630" i="6"/>
  <c r="AA631" i="6"/>
  <c r="AA632" i="6"/>
  <c r="AA633" i="6"/>
  <c r="AA634" i="6"/>
  <c r="AA635" i="6"/>
  <c r="AA636" i="6"/>
  <c r="AA637" i="6"/>
  <c r="AA638" i="6"/>
  <c r="AA639" i="6"/>
  <c r="AA640" i="6"/>
  <c r="AA641" i="6"/>
  <c r="AA642" i="6"/>
  <c r="AA643" i="6"/>
  <c r="AA644" i="6"/>
  <c r="AA645" i="6"/>
  <c r="AA646" i="6"/>
  <c r="AA647" i="6"/>
  <c r="AA648" i="6"/>
  <c r="AA649" i="6"/>
  <c r="AA650" i="6"/>
  <c r="AA651" i="6"/>
  <c r="AA652" i="6"/>
  <c r="AA653" i="6"/>
  <c r="AA654" i="6"/>
  <c r="AA655" i="6"/>
  <c r="AA656" i="6"/>
  <c r="AA657" i="6"/>
  <c r="AA658" i="6"/>
  <c r="AA659" i="6"/>
  <c r="AA660" i="6"/>
  <c r="AA661" i="6"/>
  <c r="AA662" i="6"/>
  <c r="AA663" i="6"/>
  <c r="AA664" i="6"/>
  <c r="AA2" i="6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154" i="6"/>
  <c r="Z155" i="6"/>
  <c r="Z156" i="6"/>
  <c r="Z157" i="6"/>
  <c r="Z158" i="6"/>
  <c r="Z159" i="6"/>
  <c r="Z160" i="6"/>
  <c r="Z161" i="6"/>
  <c r="Z162" i="6"/>
  <c r="Z163" i="6"/>
  <c r="Z164" i="6"/>
  <c r="Z165" i="6"/>
  <c r="Z166" i="6"/>
  <c r="Z167" i="6"/>
  <c r="Z168" i="6"/>
  <c r="Z169" i="6"/>
  <c r="Z170" i="6"/>
  <c r="Z171" i="6"/>
  <c r="Z172" i="6"/>
  <c r="Z173" i="6"/>
  <c r="Z174" i="6"/>
  <c r="Z175" i="6"/>
  <c r="Z176" i="6"/>
  <c r="Z177" i="6"/>
  <c r="Z178" i="6"/>
  <c r="Z179" i="6"/>
  <c r="Z180" i="6"/>
  <c r="Z181" i="6"/>
  <c r="Z182" i="6"/>
  <c r="Z183" i="6"/>
  <c r="Z184" i="6"/>
  <c r="Z185" i="6"/>
  <c r="Z186" i="6"/>
  <c r="Z187" i="6"/>
  <c r="Z188" i="6"/>
  <c r="Z189" i="6"/>
  <c r="Z190" i="6"/>
  <c r="Z191" i="6"/>
  <c r="Z192" i="6"/>
  <c r="Z193" i="6"/>
  <c r="Z194" i="6"/>
  <c r="Z195" i="6"/>
  <c r="Z196" i="6"/>
  <c r="Z197" i="6"/>
  <c r="Z198" i="6"/>
  <c r="Z199" i="6"/>
  <c r="Z200" i="6"/>
  <c r="Z201" i="6"/>
  <c r="Z202" i="6"/>
  <c r="Z203" i="6"/>
  <c r="Z204" i="6"/>
  <c r="Z205" i="6"/>
  <c r="Z206" i="6"/>
  <c r="Z207" i="6"/>
  <c r="Z208" i="6"/>
  <c r="Z209" i="6"/>
  <c r="Z210" i="6"/>
  <c r="Z211" i="6"/>
  <c r="Z212" i="6"/>
  <c r="Z213" i="6"/>
  <c r="Z214" i="6"/>
  <c r="Z215" i="6"/>
  <c r="Z216" i="6"/>
  <c r="Z217" i="6"/>
  <c r="Z218" i="6"/>
  <c r="Z219" i="6"/>
  <c r="Z220" i="6"/>
  <c r="Z221" i="6"/>
  <c r="Z222" i="6"/>
  <c r="Z223" i="6"/>
  <c r="Z224" i="6"/>
  <c r="Z225" i="6"/>
  <c r="Z226" i="6"/>
  <c r="Z227" i="6"/>
  <c r="Z228" i="6"/>
  <c r="Z229" i="6"/>
  <c r="Z230" i="6"/>
  <c r="Z231" i="6"/>
  <c r="Z232" i="6"/>
  <c r="Z233" i="6"/>
  <c r="Z234" i="6"/>
  <c r="Z235" i="6"/>
  <c r="Z236" i="6"/>
  <c r="Z237" i="6"/>
  <c r="Z238" i="6"/>
  <c r="Z239" i="6"/>
  <c r="Z240" i="6"/>
  <c r="Z241" i="6"/>
  <c r="Z242" i="6"/>
  <c r="Z243" i="6"/>
  <c r="Z244" i="6"/>
  <c r="Z245" i="6"/>
  <c r="Z246" i="6"/>
  <c r="Z247" i="6"/>
  <c r="Z248" i="6"/>
  <c r="Z249" i="6"/>
  <c r="Z250" i="6"/>
  <c r="Z251" i="6"/>
  <c r="Z252" i="6"/>
  <c r="Z253" i="6"/>
  <c r="Z254" i="6"/>
  <c r="Z255" i="6"/>
  <c r="Z256" i="6"/>
  <c r="Z257" i="6"/>
  <c r="Z258" i="6"/>
  <c r="Z259" i="6"/>
  <c r="Z260" i="6"/>
  <c r="Z261" i="6"/>
  <c r="Z262" i="6"/>
  <c r="Z263" i="6"/>
  <c r="Z264" i="6"/>
  <c r="Z265" i="6"/>
  <c r="Z266" i="6"/>
  <c r="Z267" i="6"/>
  <c r="Z268" i="6"/>
  <c r="Z269" i="6"/>
  <c r="Z270" i="6"/>
  <c r="Z271" i="6"/>
  <c r="Z272" i="6"/>
  <c r="Z273" i="6"/>
  <c r="Z274" i="6"/>
  <c r="Z275" i="6"/>
  <c r="Z276" i="6"/>
  <c r="Z277" i="6"/>
  <c r="Z278" i="6"/>
  <c r="Z279" i="6"/>
  <c r="Z280" i="6"/>
  <c r="Z281" i="6"/>
  <c r="Z282" i="6"/>
  <c r="Z283" i="6"/>
  <c r="Z284" i="6"/>
  <c r="Z285" i="6"/>
  <c r="Z286" i="6"/>
  <c r="Z287" i="6"/>
  <c r="Z288" i="6"/>
  <c r="Z289" i="6"/>
  <c r="Z290" i="6"/>
  <c r="Z291" i="6"/>
  <c r="Z292" i="6"/>
  <c r="Z293" i="6"/>
  <c r="Z294" i="6"/>
  <c r="Z295" i="6"/>
  <c r="Z296" i="6"/>
  <c r="Z297" i="6"/>
  <c r="Z298" i="6"/>
  <c r="Z299" i="6"/>
  <c r="Z300" i="6"/>
  <c r="Z301" i="6"/>
  <c r="Z302" i="6"/>
  <c r="Z303" i="6"/>
  <c r="Z304" i="6"/>
  <c r="Z305" i="6"/>
  <c r="Z306" i="6"/>
  <c r="Z307" i="6"/>
  <c r="Z308" i="6"/>
  <c r="Z309" i="6"/>
  <c r="Z310" i="6"/>
  <c r="Z311" i="6"/>
  <c r="Z312" i="6"/>
  <c r="Z313" i="6"/>
  <c r="Z314" i="6"/>
  <c r="Z315" i="6"/>
  <c r="Z316" i="6"/>
  <c r="Z317" i="6"/>
  <c r="Z318" i="6"/>
  <c r="Z319" i="6"/>
  <c r="Z320" i="6"/>
  <c r="Z321" i="6"/>
  <c r="Z322" i="6"/>
  <c r="Z323" i="6"/>
  <c r="Z324" i="6"/>
  <c r="Z325" i="6"/>
  <c r="Z326" i="6"/>
  <c r="Z327" i="6"/>
  <c r="Z328" i="6"/>
  <c r="Z329" i="6"/>
  <c r="Z330" i="6"/>
  <c r="Z331" i="6"/>
  <c r="Z332" i="6"/>
  <c r="Z333" i="6"/>
  <c r="Z334" i="6"/>
  <c r="Z335" i="6"/>
  <c r="Z336" i="6"/>
  <c r="Z337" i="6"/>
  <c r="Z338" i="6"/>
  <c r="Z339" i="6"/>
  <c r="Z340" i="6"/>
  <c r="Z341" i="6"/>
  <c r="Z342" i="6"/>
  <c r="Z343" i="6"/>
  <c r="Z344" i="6"/>
  <c r="Z345" i="6"/>
  <c r="Z346" i="6"/>
  <c r="Z347" i="6"/>
  <c r="Z348" i="6"/>
  <c r="Z349" i="6"/>
  <c r="Z350" i="6"/>
  <c r="Z351" i="6"/>
  <c r="Z352" i="6"/>
  <c r="Z353" i="6"/>
  <c r="Z354" i="6"/>
  <c r="Z355" i="6"/>
  <c r="Z356" i="6"/>
  <c r="Z357" i="6"/>
  <c r="Z358" i="6"/>
  <c r="Z359" i="6"/>
  <c r="Z360" i="6"/>
  <c r="Z361" i="6"/>
  <c r="Z362" i="6"/>
  <c r="Z363" i="6"/>
  <c r="Z364" i="6"/>
  <c r="Z365" i="6"/>
  <c r="Z366" i="6"/>
  <c r="Z367" i="6"/>
  <c r="Z368" i="6"/>
  <c r="Z369" i="6"/>
  <c r="Z370" i="6"/>
  <c r="Z371" i="6"/>
  <c r="Z372" i="6"/>
  <c r="Z373" i="6"/>
  <c r="Z374" i="6"/>
  <c r="Z375" i="6"/>
  <c r="Z376" i="6"/>
  <c r="Z377" i="6"/>
  <c r="Z378" i="6"/>
  <c r="Z379" i="6"/>
  <c r="Z380" i="6"/>
  <c r="Z381" i="6"/>
  <c r="Z382" i="6"/>
  <c r="Z383" i="6"/>
  <c r="Z384" i="6"/>
  <c r="Z385" i="6"/>
  <c r="Z386" i="6"/>
  <c r="Z387" i="6"/>
  <c r="Z388" i="6"/>
  <c r="Z389" i="6"/>
  <c r="Z390" i="6"/>
  <c r="Z391" i="6"/>
  <c r="Z392" i="6"/>
  <c r="Z393" i="6"/>
  <c r="Z394" i="6"/>
  <c r="Z395" i="6"/>
  <c r="Z396" i="6"/>
  <c r="Z397" i="6"/>
  <c r="Z398" i="6"/>
  <c r="Z399" i="6"/>
  <c r="Z400" i="6"/>
  <c r="Z401" i="6"/>
  <c r="Z402" i="6"/>
  <c r="Z403" i="6"/>
  <c r="Z404" i="6"/>
  <c r="Z405" i="6"/>
  <c r="Z406" i="6"/>
  <c r="Z407" i="6"/>
  <c r="Z408" i="6"/>
  <c r="Z409" i="6"/>
  <c r="Z410" i="6"/>
  <c r="Z411" i="6"/>
  <c r="Z412" i="6"/>
  <c r="Z413" i="6"/>
  <c r="Z414" i="6"/>
  <c r="Z415" i="6"/>
  <c r="Z416" i="6"/>
  <c r="Z417" i="6"/>
  <c r="Z418" i="6"/>
  <c r="Z419" i="6"/>
  <c r="Z420" i="6"/>
  <c r="Z421" i="6"/>
  <c r="Z422" i="6"/>
  <c r="Z423" i="6"/>
  <c r="Z424" i="6"/>
  <c r="Z425" i="6"/>
  <c r="Z426" i="6"/>
  <c r="Z427" i="6"/>
  <c r="Z428" i="6"/>
  <c r="Z429" i="6"/>
  <c r="Z430" i="6"/>
  <c r="Z431" i="6"/>
  <c r="Z432" i="6"/>
  <c r="Z433" i="6"/>
  <c r="Z434" i="6"/>
  <c r="Z435" i="6"/>
  <c r="Z436" i="6"/>
  <c r="Z437" i="6"/>
  <c r="Z438" i="6"/>
  <c r="Z439" i="6"/>
  <c r="Z440" i="6"/>
  <c r="Z441" i="6"/>
  <c r="Z442" i="6"/>
  <c r="Z443" i="6"/>
  <c r="Z444" i="6"/>
  <c r="Z445" i="6"/>
  <c r="Z446" i="6"/>
  <c r="Z447" i="6"/>
  <c r="Z448" i="6"/>
  <c r="Z449" i="6"/>
  <c r="Z450" i="6"/>
  <c r="Z451" i="6"/>
  <c r="Z452" i="6"/>
  <c r="Z453" i="6"/>
  <c r="Z454" i="6"/>
  <c r="Z455" i="6"/>
  <c r="Z456" i="6"/>
  <c r="Z457" i="6"/>
  <c r="Z458" i="6"/>
  <c r="Z459" i="6"/>
  <c r="Z460" i="6"/>
  <c r="Z461" i="6"/>
  <c r="Z462" i="6"/>
  <c r="Z463" i="6"/>
  <c r="Z464" i="6"/>
  <c r="Z465" i="6"/>
  <c r="Z466" i="6"/>
  <c r="Z467" i="6"/>
  <c r="Z468" i="6"/>
  <c r="Z469" i="6"/>
  <c r="Z470" i="6"/>
  <c r="Z471" i="6"/>
  <c r="Z472" i="6"/>
  <c r="Z473" i="6"/>
  <c r="Z474" i="6"/>
  <c r="Z475" i="6"/>
  <c r="Z476" i="6"/>
  <c r="Z477" i="6"/>
  <c r="Z478" i="6"/>
  <c r="Z479" i="6"/>
  <c r="Z480" i="6"/>
  <c r="Z481" i="6"/>
  <c r="Z482" i="6"/>
  <c r="Z483" i="6"/>
  <c r="Z484" i="6"/>
  <c r="Z485" i="6"/>
  <c r="Z486" i="6"/>
  <c r="Z487" i="6"/>
  <c r="Z488" i="6"/>
  <c r="Z489" i="6"/>
  <c r="Z490" i="6"/>
  <c r="Z491" i="6"/>
  <c r="Z492" i="6"/>
  <c r="Z493" i="6"/>
  <c r="Z494" i="6"/>
  <c r="Z495" i="6"/>
  <c r="Z496" i="6"/>
  <c r="Z497" i="6"/>
  <c r="Z498" i="6"/>
  <c r="Z499" i="6"/>
  <c r="Z500" i="6"/>
  <c r="Z501" i="6"/>
  <c r="Z502" i="6"/>
  <c r="Z503" i="6"/>
  <c r="Z504" i="6"/>
  <c r="Z505" i="6"/>
  <c r="Z506" i="6"/>
  <c r="Z507" i="6"/>
  <c r="Z508" i="6"/>
  <c r="Z509" i="6"/>
  <c r="Z510" i="6"/>
  <c r="Z511" i="6"/>
  <c r="Z512" i="6"/>
  <c r="Z513" i="6"/>
  <c r="Z514" i="6"/>
  <c r="Z515" i="6"/>
  <c r="Z516" i="6"/>
  <c r="Z517" i="6"/>
  <c r="Z518" i="6"/>
  <c r="Z519" i="6"/>
  <c r="Z520" i="6"/>
  <c r="Z521" i="6"/>
  <c r="Z522" i="6"/>
  <c r="Z523" i="6"/>
  <c r="Z524" i="6"/>
  <c r="Z525" i="6"/>
  <c r="Z526" i="6"/>
  <c r="Z527" i="6"/>
  <c r="Z528" i="6"/>
  <c r="Z529" i="6"/>
  <c r="Z530" i="6"/>
  <c r="Z531" i="6"/>
  <c r="Z532" i="6"/>
  <c r="Z533" i="6"/>
  <c r="Z534" i="6"/>
  <c r="Z535" i="6"/>
  <c r="Z536" i="6"/>
  <c r="Z537" i="6"/>
  <c r="Z538" i="6"/>
  <c r="Z539" i="6"/>
  <c r="Z540" i="6"/>
  <c r="Z541" i="6"/>
  <c r="Z542" i="6"/>
  <c r="Z543" i="6"/>
  <c r="Z544" i="6"/>
  <c r="Z545" i="6"/>
  <c r="Z546" i="6"/>
  <c r="Z547" i="6"/>
  <c r="Z548" i="6"/>
  <c r="Z549" i="6"/>
  <c r="Z550" i="6"/>
  <c r="Z551" i="6"/>
  <c r="Z552" i="6"/>
  <c r="Z553" i="6"/>
  <c r="Z554" i="6"/>
  <c r="Z555" i="6"/>
  <c r="Z556" i="6"/>
  <c r="Z557" i="6"/>
  <c r="Z558" i="6"/>
  <c r="Z559" i="6"/>
  <c r="Z560" i="6"/>
  <c r="Z561" i="6"/>
  <c r="Z562" i="6"/>
  <c r="Z563" i="6"/>
  <c r="Z564" i="6"/>
  <c r="Z565" i="6"/>
  <c r="Z566" i="6"/>
  <c r="Z567" i="6"/>
  <c r="Z568" i="6"/>
  <c r="Z569" i="6"/>
  <c r="Z570" i="6"/>
  <c r="Z571" i="6"/>
  <c r="Z572" i="6"/>
  <c r="Z573" i="6"/>
  <c r="Z574" i="6"/>
  <c r="Z575" i="6"/>
  <c r="Z576" i="6"/>
  <c r="Z577" i="6"/>
  <c r="Z578" i="6"/>
  <c r="Z579" i="6"/>
  <c r="Z580" i="6"/>
  <c r="Z581" i="6"/>
  <c r="Z582" i="6"/>
  <c r="Z583" i="6"/>
  <c r="Z584" i="6"/>
  <c r="Z585" i="6"/>
  <c r="Z586" i="6"/>
  <c r="Z587" i="6"/>
  <c r="Z588" i="6"/>
  <c r="Z589" i="6"/>
  <c r="Z590" i="6"/>
  <c r="Z591" i="6"/>
  <c r="Z592" i="6"/>
  <c r="Z593" i="6"/>
  <c r="Z594" i="6"/>
  <c r="Z595" i="6"/>
  <c r="Z596" i="6"/>
  <c r="Z597" i="6"/>
  <c r="Z598" i="6"/>
  <c r="Z599" i="6"/>
  <c r="Z600" i="6"/>
  <c r="Z601" i="6"/>
  <c r="Z602" i="6"/>
  <c r="Z603" i="6"/>
  <c r="Z604" i="6"/>
  <c r="Z605" i="6"/>
  <c r="Z606" i="6"/>
  <c r="Z607" i="6"/>
  <c r="Z608" i="6"/>
  <c r="Z609" i="6"/>
  <c r="Z610" i="6"/>
  <c r="Z611" i="6"/>
  <c r="Z612" i="6"/>
  <c r="Z613" i="6"/>
  <c r="Z614" i="6"/>
  <c r="Z615" i="6"/>
  <c r="Z616" i="6"/>
  <c r="Z617" i="6"/>
  <c r="Z618" i="6"/>
  <c r="Z619" i="6"/>
  <c r="Z620" i="6"/>
  <c r="Z621" i="6"/>
  <c r="Z622" i="6"/>
  <c r="Z623" i="6"/>
  <c r="Z624" i="6"/>
  <c r="Z625" i="6"/>
  <c r="Z626" i="6"/>
  <c r="Z627" i="6"/>
  <c r="Z628" i="6"/>
  <c r="Z629" i="6"/>
  <c r="Z630" i="6"/>
  <c r="Z631" i="6"/>
  <c r="Z632" i="6"/>
  <c r="Z633" i="6"/>
  <c r="Z634" i="6"/>
  <c r="Z635" i="6"/>
  <c r="Z636" i="6"/>
  <c r="Z637" i="6"/>
  <c r="Z638" i="6"/>
  <c r="Z639" i="6"/>
  <c r="Z640" i="6"/>
  <c r="Z641" i="6"/>
  <c r="Z642" i="6"/>
  <c r="Z643" i="6"/>
  <c r="Z644" i="6"/>
  <c r="Z645" i="6"/>
  <c r="Z646" i="6"/>
  <c r="Z647" i="6"/>
  <c r="Z648" i="6"/>
  <c r="Z649" i="6"/>
  <c r="Z650" i="6"/>
  <c r="Z651" i="6"/>
  <c r="Z652" i="6"/>
  <c r="Z653" i="6"/>
  <c r="Z654" i="6"/>
  <c r="Z655" i="6"/>
  <c r="Z656" i="6"/>
  <c r="Z657" i="6"/>
  <c r="Z658" i="6"/>
  <c r="Z659" i="6"/>
  <c r="Z660" i="6"/>
  <c r="Z661" i="6"/>
  <c r="Z662" i="6"/>
  <c r="Z663" i="6"/>
  <c r="Z664" i="6"/>
  <c r="Z2" i="6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254" i="6"/>
  <c r="Y255" i="6"/>
  <c r="Y256" i="6"/>
  <c r="Y257" i="6"/>
  <c r="Y258" i="6"/>
  <c r="Y259" i="6"/>
  <c r="Y260" i="6"/>
  <c r="Y261" i="6"/>
  <c r="Y262" i="6"/>
  <c r="Y263" i="6"/>
  <c r="Y264" i="6"/>
  <c r="Y265" i="6"/>
  <c r="Y266" i="6"/>
  <c r="Y267" i="6"/>
  <c r="Y268" i="6"/>
  <c r="Y269" i="6"/>
  <c r="Y270" i="6"/>
  <c r="Y271" i="6"/>
  <c r="Y272" i="6"/>
  <c r="Y273" i="6"/>
  <c r="Y274" i="6"/>
  <c r="Y275" i="6"/>
  <c r="Y276" i="6"/>
  <c r="Y277" i="6"/>
  <c r="Y278" i="6"/>
  <c r="Y279" i="6"/>
  <c r="Y280" i="6"/>
  <c r="Y281" i="6"/>
  <c r="Y282" i="6"/>
  <c r="Y283" i="6"/>
  <c r="Y284" i="6"/>
  <c r="Y285" i="6"/>
  <c r="Y286" i="6"/>
  <c r="Y287" i="6"/>
  <c r="Y288" i="6"/>
  <c r="Y289" i="6"/>
  <c r="Y290" i="6"/>
  <c r="Y291" i="6"/>
  <c r="Y292" i="6"/>
  <c r="Y293" i="6"/>
  <c r="Y294" i="6"/>
  <c r="Y295" i="6"/>
  <c r="Y296" i="6"/>
  <c r="Y297" i="6"/>
  <c r="Y298" i="6"/>
  <c r="Y299" i="6"/>
  <c r="Y300" i="6"/>
  <c r="Y301" i="6"/>
  <c r="Y302" i="6"/>
  <c r="Y303" i="6"/>
  <c r="Y304" i="6"/>
  <c r="Y305" i="6"/>
  <c r="Y306" i="6"/>
  <c r="Y307" i="6"/>
  <c r="Y308" i="6"/>
  <c r="Y309" i="6"/>
  <c r="Y310" i="6"/>
  <c r="Y311" i="6"/>
  <c r="Y312" i="6"/>
  <c r="Y313" i="6"/>
  <c r="Y314" i="6"/>
  <c r="Y315" i="6"/>
  <c r="Y316" i="6"/>
  <c r="Y317" i="6"/>
  <c r="Y318" i="6"/>
  <c r="Y319" i="6"/>
  <c r="Y320" i="6"/>
  <c r="Y321" i="6"/>
  <c r="Y322" i="6"/>
  <c r="Y323" i="6"/>
  <c r="Y324" i="6"/>
  <c r="Y325" i="6"/>
  <c r="Y326" i="6"/>
  <c r="Y327" i="6"/>
  <c r="Y328" i="6"/>
  <c r="Y329" i="6"/>
  <c r="Y330" i="6"/>
  <c r="Y331" i="6"/>
  <c r="Y332" i="6"/>
  <c r="Y333" i="6"/>
  <c r="Y334" i="6"/>
  <c r="Y335" i="6"/>
  <c r="Y336" i="6"/>
  <c r="Y337" i="6"/>
  <c r="Y338" i="6"/>
  <c r="Y339" i="6"/>
  <c r="Y340" i="6"/>
  <c r="Y341" i="6"/>
  <c r="Y342" i="6"/>
  <c r="Y343" i="6"/>
  <c r="Y344" i="6"/>
  <c r="Y345" i="6"/>
  <c r="Y346" i="6"/>
  <c r="Y347" i="6"/>
  <c r="Y348" i="6"/>
  <c r="Y349" i="6"/>
  <c r="Y350" i="6"/>
  <c r="Y351" i="6"/>
  <c r="Y352" i="6"/>
  <c r="Y353" i="6"/>
  <c r="Y354" i="6"/>
  <c r="Y355" i="6"/>
  <c r="Y356" i="6"/>
  <c r="Y357" i="6"/>
  <c r="Y358" i="6"/>
  <c r="Y359" i="6"/>
  <c r="Y360" i="6"/>
  <c r="Y361" i="6"/>
  <c r="Y362" i="6"/>
  <c r="Y363" i="6"/>
  <c r="Y364" i="6"/>
  <c r="Y365" i="6"/>
  <c r="Y366" i="6"/>
  <c r="Y367" i="6"/>
  <c r="Y368" i="6"/>
  <c r="Y369" i="6"/>
  <c r="Y370" i="6"/>
  <c r="Y371" i="6"/>
  <c r="Y372" i="6"/>
  <c r="Y373" i="6"/>
  <c r="Y374" i="6"/>
  <c r="Y375" i="6"/>
  <c r="Y376" i="6"/>
  <c r="Y377" i="6"/>
  <c r="Y378" i="6"/>
  <c r="Y379" i="6"/>
  <c r="Y380" i="6"/>
  <c r="Y381" i="6"/>
  <c r="Y382" i="6"/>
  <c r="Y383" i="6"/>
  <c r="Y384" i="6"/>
  <c r="Y385" i="6"/>
  <c r="Y386" i="6"/>
  <c r="Y387" i="6"/>
  <c r="Y388" i="6"/>
  <c r="Y389" i="6"/>
  <c r="Y390" i="6"/>
  <c r="Y391" i="6"/>
  <c r="Y392" i="6"/>
  <c r="Y393" i="6"/>
  <c r="Y394" i="6"/>
  <c r="Y395" i="6"/>
  <c r="Y396" i="6"/>
  <c r="Y397" i="6"/>
  <c r="Y398" i="6"/>
  <c r="Y399" i="6"/>
  <c r="Y400" i="6"/>
  <c r="Y401" i="6"/>
  <c r="Y402" i="6"/>
  <c r="Y403" i="6"/>
  <c r="Y404" i="6"/>
  <c r="Y405" i="6"/>
  <c r="Y406" i="6"/>
  <c r="Y407" i="6"/>
  <c r="Y408" i="6"/>
  <c r="Y409" i="6"/>
  <c r="Y410" i="6"/>
  <c r="Y411" i="6"/>
  <c r="Y412" i="6"/>
  <c r="Y413" i="6"/>
  <c r="Y414" i="6"/>
  <c r="Y415" i="6"/>
  <c r="Y416" i="6"/>
  <c r="Y417" i="6"/>
  <c r="Y418" i="6"/>
  <c r="Y419" i="6"/>
  <c r="Y420" i="6"/>
  <c r="Y421" i="6"/>
  <c r="Y422" i="6"/>
  <c r="Y423" i="6"/>
  <c r="Y424" i="6"/>
  <c r="Y425" i="6"/>
  <c r="Y426" i="6"/>
  <c r="Y427" i="6"/>
  <c r="Y428" i="6"/>
  <c r="Y429" i="6"/>
  <c r="Y430" i="6"/>
  <c r="Y431" i="6"/>
  <c r="Y432" i="6"/>
  <c r="Y433" i="6"/>
  <c r="Y434" i="6"/>
  <c r="Y435" i="6"/>
  <c r="Y436" i="6"/>
  <c r="Y437" i="6"/>
  <c r="Y438" i="6"/>
  <c r="Y439" i="6"/>
  <c r="Y440" i="6"/>
  <c r="Y441" i="6"/>
  <c r="Y442" i="6"/>
  <c r="Y443" i="6"/>
  <c r="Y444" i="6"/>
  <c r="Y445" i="6"/>
  <c r="Y446" i="6"/>
  <c r="Y447" i="6"/>
  <c r="Y448" i="6"/>
  <c r="Y449" i="6"/>
  <c r="Y450" i="6"/>
  <c r="Y451" i="6"/>
  <c r="Y452" i="6"/>
  <c r="Y453" i="6"/>
  <c r="Y454" i="6"/>
  <c r="Y455" i="6"/>
  <c r="Y456" i="6"/>
  <c r="Y457" i="6"/>
  <c r="Y458" i="6"/>
  <c r="Y459" i="6"/>
  <c r="Y460" i="6"/>
  <c r="Y461" i="6"/>
  <c r="Y462" i="6"/>
  <c r="Y463" i="6"/>
  <c r="Y464" i="6"/>
  <c r="Y465" i="6"/>
  <c r="Y466" i="6"/>
  <c r="Y467" i="6"/>
  <c r="Y468" i="6"/>
  <c r="Y469" i="6"/>
  <c r="Y470" i="6"/>
  <c r="Y471" i="6"/>
  <c r="Y472" i="6"/>
  <c r="Y473" i="6"/>
  <c r="Y474" i="6"/>
  <c r="Y475" i="6"/>
  <c r="Y476" i="6"/>
  <c r="Y477" i="6"/>
  <c r="Y478" i="6"/>
  <c r="Y479" i="6"/>
  <c r="Y480" i="6"/>
  <c r="Y481" i="6"/>
  <c r="Y482" i="6"/>
  <c r="Y483" i="6"/>
  <c r="Y484" i="6"/>
  <c r="Y485" i="6"/>
  <c r="Y486" i="6"/>
  <c r="Y487" i="6"/>
  <c r="Y488" i="6"/>
  <c r="Y489" i="6"/>
  <c r="Y490" i="6"/>
  <c r="Y491" i="6"/>
  <c r="Y492" i="6"/>
  <c r="Y493" i="6"/>
  <c r="Y494" i="6"/>
  <c r="Y495" i="6"/>
  <c r="Y496" i="6"/>
  <c r="Y497" i="6"/>
  <c r="Y498" i="6"/>
  <c r="Y499" i="6"/>
  <c r="Y500" i="6"/>
  <c r="Y501" i="6"/>
  <c r="Y502" i="6"/>
  <c r="Y503" i="6"/>
  <c r="Y504" i="6"/>
  <c r="Y505" i="6"/>
  <c r="Y506" i="6"/>
  <c r="Y507" i="6"/>
  <c r="Y508" i="6"/>
  <c r="Y509" i="6"/>
  <c r="Y510" i="6"/>
  <c r="Y511" i="6"/>
  <c r="Y512" i="6"/>
  <c r="Y513" i="6"/>
  <c r="Y514" i="6"/>
  <c r="Y515" i="6"/>
  <c r="Y516" i="6"/>
  <c r="Y517" i="6"/>
  <c r="Y518" i="6"/>
  <c r="Y519" i="6"/>
  <c r="Y520" i="6"/>
  <c r="Y521" i="6"/>
  <c r="Y522" i="6"/>
  <c r="Y523" i="6"/>
  <c r="Y524" i="6"/>
  <c r="Y525" i="6"/>
  <c r="Y526" i="6"/>
  <c r="Y527" i="6"/>
  <c r="Y528" i="6"/>
  <c r="Y529" i="6"/>
  <c r="Y530" i="6"/>
  <c r="Y531" i="6"/>
  <c r="Y532" i="6"/>
  <c r="Y533" i="6"/>
  <c r="Y534" i="6"/>
  <c r="Y535" i="6"/>
  <c r="Y536" i="6"/>
  <c r="Y537" i="6"/>
  <c r="Y538" i="6"/>
  <c r="Y539" i="6"/>
  <c r="Y540" i="6"/>
  <c r="Y541" i="6"/>
  <c r="Y542" i="6"/>
  <c r="Y543" i="6"/>
  <c r="Y544" i="6"/>
  <c r="Y545" i="6"/>
  <c r="Y546" i="6"/>
  <c r="Y547" i="6"/>
  <c r="Y548" i="6"/>
  <c r="Y549" i="6"/>
  <c r="Y550" i="6"/>
  <c r="Y551" i="6"/>
  <c r="Y552" i="6"/>
  <c r="Y553" i="6"/>
  <c r="Y554" i="6"/>
  <c r="Y555" i="6"/>
  <c r="Y556" i="6"/>
  <c r="Y557" i="6"/>
  <c r="Y558" i="6"/>
  <c r="Y559" i="6"/>
  <c r="Y560" i="6"/>
  <c r="Y561" i="6"/>
  <c r="Y562" i="6"/>
  <c r="Y563" i="6"/>
  <c r="Y564" i="6"/>
  <c r="Y565" i="6"/>
  <c r="Y566" i="6"/>
  <c r="Y567" i="6"/>
  <c r="Y568" i="6"/>
  <c r="Y569" i="6"/>
  <c r="Y570" i="6"/>
  <c r="Y571" i="6"/>
  <c r="Y572" i="6"/>
  <c r="Y573" i="6"/>
  <c r="Y574" i="6"/>
  <c r="Y575" i="6"/>
  <c r="Y576" i="6"/>
  <c r="Y577" i="6"/>
  <c r="Y578" i="6"/>
  <c r="Y579" i="6"/>
  <c r="Y580" i="6"/>
  <c r="Y581" i="6"/>
  <c r="Y582" i="6"/>
  <c r="Y583" i="6"/>
  <c r="Y584" i="6"/>
  <c r="Y585" i="6"/>
  <c r="Y586" i="6"/>
  <c r="Y587" i="6"/>
  <c r="Y588" i="6"/>
  <c r="Y589" i="6"/>
  <c r="Y590" i="6"/>
  <c r="Y591" i="6"/>
  <c r="Y592" i="6"/>
  <c r="Y593" i="6"/>
  <c r="Y594" i="6"/>
  <c r="Y595" i="6"/>
  <c r="Y596" i="6"/>
  <c r="Y597" i="6"/>
  <c r="Y598" i="6"/>
  <c r="Y599" i="6"/>
  <c r="Y600" i="6"/>
  <c r="Y601" i="6"/>
  <c r="Y602" i="6"/>
  <c r="Y603" i="6"/>
  <c r="Y604" i="6"/>
  <c r="Y605" i="6"/>
  <c r="Y606" i="6"/>
  <c r="Y607" i="6"/>
  <c r="Y608" i="6"/>
  <c r="Y609" i="6"/>
  <c r="Y610" i="6"/>
  <c r="Y611" i="6"/>
  <c r="Y612" i="6"/>
  <c r="Y613" i="6"/>
  <c r="Y614" i="6"/>
  <c r="Y615" i="6"/>
  <c r="Y616" i="6"/>
  <c r="Y617" i="6"/>
  <c r="Y618" i="6"/>
  <c r="Y619" i="6"/>
  <c r="Y620" i="6"/>
  <c r="Y621" i="6"/>
  <c r="Y622" i="6"/>
  <c r="Y623" i="6"/>
  <c r="Y624" i="6"/>
  <c r="Y625" i="6"/>
  <c r="Y626" i="6"/>
  <c r="Y627" i="6"/>
  <c r="Y628" i="6"/>
  <c r="Y629" i="6"/>
  <c r="Y630" i="6"/>
  <c r="Y631" i="6"/>
  <c r="Y632" i="6"/>
  <c r="Y633" i="6"/>
  <c r="Y634" i="6"/>
  <c r="Y635" i="6"/>
  <c r="Y636" i="6"/>
  <c r="Y637" i="6"/>
  <c r="Y638" i="6"/>
  <c r="Y639" i="6"/>
  <c r="Y640" i="6"/>
  <c r="Y641" i="6"/>
  <c r="Y642" i="6"/>
  <c r="Y643" i="6"/>
  <c r="Y644" i="6"/>
  <c r="Y645" i="6"/>
  <c r="Y646" i="6"/>
  <c r="Y647" i="6"/>
  <c r="Y648" i="6"/>
  <c r="Y649" i="6"/>
  <c r="Y650" i="6"/>
  <c r="Y651" i="6"/>
  <c r="Y652" i="6"/>
  <c r="Y653" i="6"/>
  <c r="Y654" i="6"/>
  <c r="Y655" i="6"/>
  <c r="Y656" i="6"/>
  <c r="Y657" i="6"/>
  <c r="Y658" i="6"/>
  <c r="Y659" i="6"/>
  <c r="Y660" i="6"/>
  <c r="Y661" i="6"/>
  <c r="Y662" i="6"/>
  <c r="Y663" i="6"/>
  <c r="Y664" i="6"/>
  <c r="Y2" i="6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0" i="6"/>
  <c r="X181" i="6"/>
  <c r="X182" i="6"/>
  <c r="X183" i="6"/>
  <c r="X184" i="6"/>
  <c r="X185" i="6"/>
  <c r="X186" i="6"/>
  <c r="X187" i="6"/>
  <c r="X188" i="6"/>
  <c r="X189" i="6"/>
  <c r="X190" i="6"/>
  <c r="X191" i="6"/>
  <c r="X192" i="6"/>
  <c r="X193" i="6"/>
  <c r="X194" i="6"/>
  <c r="X195" i="6"/>
  <c r="X196" i="6"/>
  <c r="X197" i="6"/>
  <c r="X198" i="6"/>
  <c r="X199" i="6"/>
  <c r="X200" i="6"/>
  <c r="X201" i="6"/>
  <c r="X202" i="6"/>
  <c r="X203" i="6"/>
  <c r="X204" i="6"/>
  <c r="X205" i="6"/>
  <c r="X206" i="6"/>
  <c r="X207" i="6"/>
  <c r="X208" i="6"/>
  <c r="X209" i="6"/>
  <c r="X210" i="6"/>
  <c r="X211" i="6"/>
  <c r="X212" i="6"/>
  <c r="X213" i="6"/>
  <c r="X214" i="6"/>
  <c r="X215" i="6"/>
  <c r="X216" i="6"/>
  <c r="X217" i="6"/>
  <c r="X218" i="6"/>
  <c r="X219" i="6"/>
  <c r="X220" i="6"/>
  <c r="X221" i="6"/>
  <c r="X222" i="6"/>
  <c r="X223" i="6"/>
  <c r="X224" i="6"/>
  <c r="X225" i="6"/>
  <c r="X226" i="6"/>
  <c r="X227" i="6"/>
  <c r="X228" i="6"/>
  <c r="X229" i="6"/>
  <c r="X230" i="6"/>
  <c r="X231" i="6"/>
  <c r="X232" i="6"/>
  <c r="X233" i="6"/>
  <c r="X234" i="6"/>
  <c r="X235" i="6"/>
  <c r="X236" i="6"/>
  <c r="X237" i="6"/>
  <c r="X238" i="6"/>
  <c r="X239" i="6"/>
  <c r="X240" i="6"/>
  <c r="X241" i="6"/>
  <c r="X242" i="6"/>
  <c r="X243" i="6"/>
  <c r="X244" i="6"/>
  <c r="X245" i="6"/>
  <c r="X246" i="6"/>
  <c r="X247" i="6"/>
  <c r="X248" i="6"/>
  <c r="X249" i="6"/>
  <c r="X250" i="6"/>
  <c r="X251" i="6"/>
  <c r="X252" i="6"/>
  <c r="X253" i="6"/>
  <c r="X254" i="6"/>
  <c r="X255" i="6"/>
  <c r="X256" i="6"/>
  <c r="X257" i="6"/>
  <c r="X258" i="6"/>
  <c r="X259" i="6"/>
  <c r="X260" i="6"/>
  <c r="X261" i="6"/>
  <c r="X262" i="6"/>
  <c r="X263" i="6"/>
  <c r="X264" i="6"/>
  <c r="X265" i="6"/>
  <c r="X266" i="6"/>
  <c r="X267" i="6"/>
  <c r="X268" i="6"/>
  <c r="X269" i="6"/>
  <c r="X270" i="6"/>
  <c r="X271" i="6"/>
  <c r="X272" i="6"/>
  <c r="X273" i="6"/>
  <c r="X274" i="6"/>
  <c r="X275" i="6"/>
  <c r="X276" i="6"/>
  <c r="X277" i="6"/>
  <c r="X278" i="6"/>
  <c r="X279" i="6"/>
  <c r="X280" i="6"/>
  <c r="X281" i="6"/>
  <c r="X282" i="6"/>
  <c r="X283" i="6"/>
  <c r="X284" i="6"/>
  <c r="X285" i="6"/>
  <c r="X286" i="6"/>
  <c r="X287" i="6"/>
  <c r="X288" i="6"/>
  <c r="X289" i="6"/>
  <c r="X290" i="6"/>
  <c r="X291" i="6"/>
  <c r="X292" i="6"/>
  <c r="X293" i="6"/>
  <c r="X294" i="6"/>
  <c r="X295" i="6"/>
  <c r="X296" i="6"/>
  <c r="X297" i="6"/>
  <c r="X298" i="6"/>
  <c r="X299" i="6"/>
  <c r="X300" i="6"/>
  <c r="X301" i="6"/>
  <c r="X302" i="6"/>
  <c r="X303" i="6"/>
  <c r="X304" i="6"/>
  <c r="X305" i="6"/>
  <c r="X306" i="6"/>
  <c r="X307" i="6"/>
  <c r="X308" i="6"/>
  <c r="X309" i="6"/>
  <c r="X310" i="6"/>
  <c r="X311" i="6"/>
  <c r="X312" i="6"/>
  <c r="X313" i="6"/>
  <c r="X314" i="6"/>
  <c r="X315" i="6"/>
  <c r="X316" i="6"/>
  <c r="X317" i="6"/>
  <c r="X318" i="6"/>
  <c r="X319" i="6"/>
  <c r="X320" i="6"/>
  <c r="X321" i="6"/>
  <c r="X322" i="6"/>
  <c r="X323" i="6"/>
  <c r="X324" i="6"/>
  <c r="X325" i="6"/>
  <c r="X326" i="6"/>
  <c r="X327" i="6"/>
  <c r="X328" i="6"/>
  <c r="X329" i="6"/>
  <c r="X330" i="6"/>
  <c r="X331" i="6"/>
  <c r="X332" i="6"/>
  <c r="X333" i="6"/>
  <c r="X334" i="6"/>
  <c r="X335" i="6"/>
  <c r="X336" i="6"/>
  <c r="X337" i="6"/>
  <c r="X338" i="6"/>
  <c r="X339" i="6"/>
  <c r="X340" i="6"/>
  <c r="X341" i="6"/>
  <c r="X342" i="6"/>
  <c r="X343" i="6"/>
  <c r="X344" i="6"/>
  <c r="X345" i="6"/>
  <c r="X346" i="6"/>
  <c r="X347" i="6"/>
  <c r="X348" i="6"/>
  <c r="X349" i="6"/>
  <c r="X350" i="6"/>
  <c r="X351" i="6"/>
  <c r="X352" i="6"/>
  <c r="X353" i="6"/>
  <c r="X354" i="6"/>
  <c r="X355" i="6"/>
  <c r="X356" i="6"/>
  <c r="X357" i="6"/>
  <c r="X358" i="6"/>
  <c r="X359" i="6"/>
  <c r="X360" i="6"/>
  <c r="X361" i="6"/>
  <c r="X362" i="6"/>
  <c r="X363" i="6"/>
  <c r="X364" i="6"/>
  <c r="X365" i="6"/>
  <c r="X366" i="6"/>
  <c r="X367" i="6"/>
  <c r="X368" i="6"/>
  <c r="X369" i="6"/>
  <c r="X370" i="6"/>
  <c r="X371" i="6"/>
  <c r="X372" i="6"/>
  <c r="X373" i="6"/>
  <c r="X374" i="6"/>
  <c r="X375" i="6"/>
  <c r="X376" i="6"/>
  <c r="X377" i="6"/>
  <c r="X378" i="6"/>
  <c r="X379" i="6"/>
  <c r="X380" i="6"/>
  <c r="X381" i="6"/>
  <c r="X382" i="6"/>
  <c r="X383" i="6"/>
  <c r="X384" i="6"/>
  <c r="X385" i="6"/>
  <c r="X386" i="6"/>
  <c r="X387" i="6"/>
  <c r="X388" i="6"/>
  <c r="X389" i="6"/>
  <c r="X390" i="6"/>
  <c r="X391" i="6"/>
  <c r="X392" i="6"/>
  <c r="X393" i="6"/>
  <c r="X394" i="6"/>
  <c r="X395" i="6"/>
  <c r="X396" i="6"/>
  <c r="X397" i="6"/>
  <c r="X398" i="6"/>
  <c r="X399" i="6"/>
  <c r="X400" i="6"/>
  <c r="X401" i="6"/>
  <c r="X402" i="6"/>
  <c r="X403" i="6"/>
  <c r="X404" i="6"/>
  <c r="X405" i="6"/>
  <c r="X406" i="6"/>
  <c r="X407" i="6"/>
  <c r="X408" i="6"/>
  <c r="X409" i="6"/>
  <c r="X410" i="6"/>
  <c r="X411" i="6"/>
  <c r="X412" i="6"/>
  <c r="X413" i="6"/>
  <c r="X414" i="6"/>
  <c r="X415" i="6"/>
  <c r="X416" i="6"/>
  <c r="X417" i="6"/>
  <c r="X418" i="6"/>
  <c r="X419" i="6"/>
  <c r="X420" i="6"/>
  <c r="X421" i="6"/>
  <c r="X422" i="6"/>
  <c r="X423" i="6"/>
  <c r="X424" i="6"/>
  <c r="X425" i="6"/>
  <c r="X426" i="6"/>
  <c r="X427" i="6"/>
  <c r="X428" i="6"/>
  <c r="X429" i="6"/>
  <c r="X430" i="6"/>
  <c r="X431" i="6"/>
  <c r="X432" i="6"/>
  <c r="X433" i="6"/>
  <c r="X434" i="6"/>
  <c r="X435" i="6"/>
  <c r="X436" i="6"/>
  <c r="X437" i="6"/>
  <c r="X438" i="6"/>
  <c r="X439" i="6"/>
  <c r="X440" i="6"/>
  <c r="X441" i="6"/>
  <c r="X442" i="6"/>
  <c r="X443" i="6"/>
  <c r="X444" i="6"/>
  <c r="X445" i="6"/>
  <c r="X446" i="6"/>
  <c r="X447" i="6"/>
  <c r="X448" i="6"/>
  <c r="X449" i="6"/>
  <c r="X450" i="6"/>
  <c r="X451" i="6"/>
  <c r="X452" i="6"/>
  <c r="X453" i="6"/>
  <c r="X454" i="6"/>
  <c r="X455" i="6"/>
  <c r="X456" i="6"/>
  <c r="X457" i="6"/>
  <c r="X458" i="6"/>
  <c r="X459" i="6"/>
  <c r="X460" i="6"/>
  <c r="X461" i="6"/>
  <c r="X462" i="6"/>
  <c r="X463" i="6"/>
  <c r="X464" i="6"/>
  <c r="X465" i="6"/>
  <c r="X466" i="6"/>
  <c r="X467" i="6"/>
  <c r="X468" i="6"/>
  <c r="X469" i="6"/>
  <c r="X470" i="6"/>
  <c r="X471" i="6"/>
  <c r="X472" i="6"/>
  <c r="X473" i="6"/>
  <c r="X474" i="6"/>
  <c r="X475" i="6"/>
  <c r="X476" i="6"/>
  <c r="X477" i="6"/>
  <c r="X478" i="6"/>
  <c r="X479" i="6"/>
  <c r="X480" i="6"/>
  <c r="X481" i="6"/>
  <c r="X482" i="6"/>
  <c r="X483" i="6"/>
  <c r="X484" i="6"/>
  <c r="X485" i="6"/>
  <c r="X486" i="6"/>
  <c r="X487" i="6"/>
  <c r="X488" i="6"/>
  <c r="X489" i="6"/>
  <c r="X490" i="6"/>
  <c r="X491" i="6"/>
  <c r="X492" i="6"/>
  <c r="X493" i="6"/>
  <c r="X494" i="6"/>
  <c r="X495" i="6"/>
  <c r="X496" i="6"/>
  <c r="X497" i="6"/>
  <c r="X498" i="6"/>
  <c r="X499" i="6"/>
  <c r="X500" i="6"/>
  <c r="X501" i="6"/>
  <c r="X502" i="6"/>
  <c r="X503" i="6"/>
  <c r="X504" i="6"/>
  <c r="X505" i="6"/>
  <c r="X506" i="6"/>
  <c r="X507" i="6"/>
  <c r="X508" i="6"/>
  <c r="X509" i="6"/>
  <c r="X510" i="6"/>
  <c r="X511" i="6"/>
  <c r="X512" i="6"/>
  <c r="X513" i="6"/>
  <c r="X514" i="6"/>
  <c r="X515" i="6"/>
  <c r="X516" i="6"/>
  <c r="X517" i="6"/>
  <c r="X518" i="6"/>
  <c r="X519" i="6"/>
  <c r="X520" i="6"/>
  <c r="X521" i="6"/>
  <c r="X522" i="6"/>
  <c r="X523" i="6"/>
  <c r="X524" i="6"/>
  <c r="X525" i="6"/>
  <c r="X526" i="6"/>
  <c r="X527" i="6"/>
  <c r="X528" i="6"/>
  <c r="X529" i="6"/>
  <c r="X530" i="6"/>
  <c r="X531" i="6"/>
  <c r="X532" i="6"/>
  <c r="X533" i="6"/>
  <c r="X534" i="6"/>
  <c r="X535" i="6"/>
  <c r="X536" i="6"/>
  <c r="X537" i="6"/>
  <c r="X538" i="6"/>
  <c r="X539" i="6"/>
  <c r="X540" i="6"/>
  <c r="X541" i="6"/>
  <c r="X542" i="6"/>
  <c r="X543" i="6"/>
  <c r="X544" i="6"/>
  <c r="X545" i="6"/>
  <c r="X546" i="6"/>
  <c r="X547" i="6"/>
  <c r="X548" i="6"/>
  <c r="X549" i="6"/>
  <c r="X550" i="6"/>
  <c r="X551" i="6"/>
  <c r="X552" i="6"/>
  <c r="X553" i="6"/>
  <c r="X554" i="6"/>
  <c r="X555" i="6"/>
  <c r="X556" i="6"/>
  <c r="X557" i="6"/>
  <c r="X558" i="6"/>
  <c r="X559" i="6"/>
  <c r="X560" i="6"/>
  <c r="X561" i="6"/>
  <c r="X562" i="6"/>
  <c r="X563" i="6"/>
  <c r="X564" i="6"/>
  <c r="X565" i="6"/>
  <c r="X566" i="6"/>
  <c r="X567" i="6"/>
  <c r="X568" i="6"/>
  <c r="X569" i="6"/>
  <c r="X570" i="6"/>
  <c r="X571" i="6"/>
  <c r="X572" i="6"/>
  <c r="X573" i="6"/>
  <c r="X574" i="6"/>
  <c r="X575" i="6"/>
  <c r="X576" i="6"/>
  <c r="X577" i="6"/>
  <c r="X578" i="6"/>
  <c r="X579" i="6"/>
  <c r="X580" i="6"/>
  <c r="X581" i="6"/>
  <c r="X582" i="6"/>
  <c r="X583" i="6"/>
  <c r="X584" i="6"/>
  <c r="X585" i="6"/>
  <c r="X586" i="6"/>
  <c r="X587" i="6"/>
  <c r="X588" i="6"/>
  <c r="X589" i="6"/>
  <c r="X590" i="6"/>
  <c r="X591" i="6"/>
  <c r="X592" i="6"/>
  <c r="X593" i="6"/>
  <c r="X594" i="6"/>
  <c r="X595" i="6"/>
  <c r="X596" i="6"/>
  <c r="X597" i="6"/>
  <c r="X598" i="6"/>
  <c r="X599" i="6"/>
  <c r="X600" i="6"/>
  <c r="X601" i="6"/>
  <c r="X602" i="6"/>
  <c r="X603" i="6"/>
  <c r="X604" i="6"/>
  <c r="X605" i="6"/>
  <c r="X606" i="6"/>
  <c r="X607" i="6"/>
  <c r="X608" i="6"/>
  <c r="X609" i="6"/>
  <c r="X610" i="6"/>
  <c r="X611" i="6"/>
  <c r="X612" i="6"/>
  <c r="X613" i="6"/>
  <c r="X614" i="6"/>
  <c r="X615" i="6"/>
  <c r="X616" i="6"/>
  <c r="X617" i="6"/>
  <c r="X618" i="6"/>
  <c r="X619" i="6"/>
  <c r="X620" i="6"/>
  <c r="X621" i="6"/>
  <c r="X622" i="6"/>
  <c r="X623" i="6"/>
  <c r="X624" i="6"/>
  <c r="X625" i="6"/>
  <c r="X626" i="6"/>
  <c r="X627" i="6"/>
  <c r="X628" i="6"/>
  <c r="X629" i="6"/>
  <c r="X630" i="6"/>
  <c r="X631" i="6"/>
  <c r="X632" i="6"/>
  <c r="X633" i="6"/>
  <c r="X634" i="6"/>
  <c r="X635" i="6"/>
  <c r="X636" i="6"/>
  <c r="X637" i="6"/>
  <c r="X638" i="6"/>
  <c r="X639" i="6"/>
  <c r="X640" i="6"/>
  <c r="X641" i="6"/>
  <c r="X642" i="6"/>
  <c r="X643" i="6"/>
  <c r="X644" i="6"/>
  <c r="X645" i="6"/>
  <c r="X646" i="6"/>
  <c r="X647" i="6"/>
  <c r="X648" i="6"/>
  <c r="X649" i="6"/>
  <c r="X650" i="6"/>
  <c r="X651" i="6"/>
  <c r="X652" i="6"/>
  <c r="X653" i="6"/>
  <c r="X654" i="6"/>
  <c r="X655" i="6"/>
  <c r="X656" i="6"/>
  <c r="X657" i="6"/>
  <c r="X658" i="6"/>
  <c r="X659" i="6"/>
  <c r="X660" i="6"/>
  <c r="X661" i="6"/>
  <c r="X662" i="6"/>
  <c r="X663" i="6"/>
  <c r="X664" i="6"/>
  <c r="X2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W182" i="6"/>
  <c r="W183" i="6"/>
  <c r="W184" i="6"/>
  <c r="W185" i="6"/>
  <c r="W186" i="6"/>
  <c r="W187" i="6"/>
  <c r="W188" i="6"/>
  <c r="W189" i="6"/>
  <c r="W190" i="6"/>
  <c r="W191" i="6"/>
  <c r="W192" i="6"/>
  <c r="W193" i="6"/>
  <c r="W194" i="6"/>
  <c r="W195" i="6"/>
  <c r="W196" i="6"/>
  <c r="W197" i="6"/>
  <c r="W198" i="6"/>
  <c r="W199" i="6"/>
  <c r="W200" i="6"/>
  <c r="W201" i="6"/>
  <c r="W202" i="6"/>
  <c r="W203" i="6"/>
  <c r="W204" i="6"/>
  <c r="W205" i="6"/>
  <c r="W206" i="6"/>
  <c r="W207" i="6"/>
  <c r="W208" i="6"/>
  <c r="W209" i="6"/>
  <c r="W210" i="6"/>
  <c r="W211" i="6"/>
  <c r="W212" i="6"/>
  <c r="W213" i="6"/>
  <c r="W214" i="6"/>
  <c r="W215" i="6"/>
  <c r="W216" i="6"/>
  <c r="W217" i="6"/>
  <c r="W218" i="6"/>
  <c r="W219" i="6"/>
  <c r="W220" i="6"/>
  <c r="W221" i="6"/>
  <c r="W222" i="6"/>
  <c r="W223" i="6"/>
  <c r="W224" i="6"/>
  <c r="W225" i="6"/>
  <c r="W226" i="6"/>
  <c r="W227" i="6"/>
  <c r="W228" i="6"/>
  <c r="W229" i="6"/>
  <c r="W230" i="6"/>
  <c r="W231" i="6"/>
  <c r="W232" i="6"/>
  <c r="W233" i="6"/>
  <c r="W234" i="6"/>
  <c r="W235" i="6"/>
  <c r="W236" i="6"/>
  <c r="W237" i="6"/>
  <c r="W238" i="6"/>
  <c r="W239" i="6"/>
  <c r="W240" i="6"/>
  <c r="W241" i="6"/>
  <c r="W242" i="6"/>
  <c r="W243" i="6"/>
  <c r="W244" i="6"/>
  <c r="W245" i="6"/>
  <c r="W246" i="6"/>
  <c r="W247" i="6"/>
  <c r="W248" i="6"/>
  <c r="W249" i="6"/>
  <c r="W250" i="6"/>
  <c r="W251" i="6"/>
  <c r="W252" i="6"/>
  <c r="W253" i="6"/>
  <c r="W254" i="6"/>
  <c r="W255" i="6"/>
  <c r="W256" i="6"/>
  <c r="W257" i="6"/>
  <c r="W258" i="6"/>
  <c r="W259" i="6"/>
  <c r="W260" i="6"/>
  <c r="W261" i="6"/>
  <c r="W262" i="6"/>
  <c r="W263" i="6"/>
  <c r="W264" i="6"/>
  <c r="W265" i="6"/>
  <c r="W266" i="6"/>
  <c r="W267" i="6"/>
  <c r="W268" i="6"/>
  <c r="W269" i="6"/>
  <c r="W270" i="6"/>
  <c r="W271" i="6"/>
  <c r="W272" i="6"/>
  <c r="W273" i="6"/>
  <c r="W274" i="6"/>
  <c r="W275" i="6"/>
  <c r="W276" i="6"/>
  <c r="W277" i="6"/>
  <c r="W278" i="6"/>
  <c r="W279" i="6"/>
  <c r="W280" i="6"/>
  <c r="W281" i="6"/>
  <c r="W282" i="6"/>
  <c r="W283" i="6"/>
  <c r="W284" i="6"/>
  <c r="W285" i="6"/>
  <c r="W286" i="6"/>
  <c r="W287" i="6"/>
  <c r="W288" i="6"/>
  <c r="W289" i="6"/>
  <c r="W290" i="6"/>
  <c r="W291" i="6"/>
  <c r="W292" i="6"/>
  <c r="W293" i="6"/>
  <c r="W294" i="6"/>
  <c r="W295" i="6"/>
  <c r="W296" i="6"/>
  <c r="W297" i="6"/>
  <c r="W298" i="6"/>
  <c r="W299" i="6"/>
  <c r="W300" i="6"/>
  <c r="W301" i="6"/>
  <c r="W302" i="6"/>
  <c r="W303" i="6"/>
  <c r="W304" i="6"/>
  <c r="W305" i="6"/>
  <c r="W306" i="6"/>
  <c r="W307" i="6"/>
  <c r="W308" i="6"/>
  <c r="W309" i="6"/>
  <c r="W310" i="6"/>
  <c r="W311" i="6"/>
  <c r="W312" i="6"/>
  <c r="W313" i="6"/>
  <c r="W314" i="6"/>
  <c r="W315" i="6"/>
  <c r="W316" i="6"/>
  <c r="W317" i="6"/>
  <c r="W318" i="6"/>
  <c r="W319" i="6"/>
  <c r="W320" i="6"/>
  <c r="W321" i="6"/>
  <c r="W322" i="6"/>
  <c r="W323" i="6"/>
  <c r="W324" i="6"/>
  <c r="W325" i="6"/>
  <c r="W326" i="6"/>
  <c r="W327" i="6"/>
  <c r="W328" i="6"/>
  <c r="W329" i="6"/>
  <c r="W330" i="6"/>
  <c r="W331" i="6"/>
  <c r="W332" i="6"/>
  <c r="W333" i="6"/>
  <c r="W334" i="6"/>
  <c r="W335" i="6"/>
  <c r="W336" i="6"/>
  <c r="W337" i="6"/>
  <c r="W338" i="6"/>
  <c r="W339" i="6"/>
  <c r="W340" i="6"/>
  <c r="W341" i="6"/>
  <c r="W342" i="6"/>
  <c r="W343" i="6"/>
  <c r="W344" i="6"/>
  <c r="W345" i="6"/>
  <c r="W346" i="6"/>
  <c r="W347" i="6"/>
  <c r="W348" i="6"/>
  <c r="W349" i="6"/>
  <c r="W350" i="6"/>
  <c r="W351" i="6"/>
  <c r="W352" i="6"/>
  <c r="W353" i="6"/>
  <c r="W354" i="6"/>
  <c r="W355" i="6"/>
  <c r="W356" i="6"/>
  <c r="W357" i="6"/>
  <c r="W358" i="6"/>
  <c r="W359" i="6"/>
  <c r="W360" i="6"/>
  <c r="W361" i="6"/>
  <c r="W362" i="6"/>
  <c r="W363" i="6"/>
  <c r="W364" i="6"/>
  <c r="W365" i="6"/>
  <c r="W366" i="6"/>
  <c r="W367" i="6"/>
  <c r="W368" i="6"/>
  <c r="W369" i="6"/>
  <c r="W370" i="6"/>
  <c r="W371" i="6"/>
  <c r="W372" i="6"/>
  <c r="W373" i="6"/>
  <c r="W374" i="6"/>
  <c r="W375" i="6"/>
  <c r="W376" i="6"/>
  <c r="W377" i="6"/>
  <c r="W378" i="6"/>
  <c r="W379" i="6"/>
  <c r="W380" i="6"/>
  <c r="W381" i="6"/>
  <c r="W382" i="6"/>
  <c r="W383" i="6"/>
  <c r="W384" i="6"/>
  <c r="W385" i="6"/>
  <c r="W386" i="6"/>
  <c r="W387" i="6"/>
  <c r="W388" i="6"/>
  <c r="W389" i="6"/>
  <c r="W390" i="6"/>
  <c r="W391" i="6"/>
  <c r="W392" i="6"/>
  <c r="W393" i="6"/>
  <c r="W394" i="6"/>
  <c r="W395" i="6"/>
  <c r="W396" i="6"/>
  <c r="W397" i="6"/>
  <c r="W398" i="6"/>
  <c r="W399" i="6"/>
  <c r="W400" i="6"/>
  <c r="W401" i="6"/>
  <c r="W402" i="6"/>
  <c r="W403" i="6"/>
  <c r="W404" i="6"/>
  <c r="W405" i="6"/>
  <c r="W406" i="6"/>
  <c r="W407" i="6"/>
  <c r="W408" i="6"/>
  <c r="W409" i="6"/>
  <c r="W410" i="6"/>
  <c r="W411" i="6"/>
  <c r="W412" i="6"/>
  <c r="W413" i="6"/>
  <c r="W414" i="6"/>
  <c r="W415" i="6"/>
  <c r="W416" i="6"/>
  <c r="W417" i="6"/>
  <c r="W418" i="6"/>
  <c r="W419" i="6"/>
  <c r="W420" i="6"/>
  <c r="W421" i="6"/>
  <c r="W422" i="6"/>
  <c r="W423" i="6"/>
  <c r="W424" i="6"/>
  <c r="W425" i="6"/>
  <c r="W426" i="6"/>
  <c r="W427" i="6"/>
  <c r="W428" i="6"/>
  <c r="W429" i="6"/>
  <c r="W430" i="6"/>
  <c r="W431" i="6"/>
  <c r="W432" i="6"/>
  <c r="W433" i="6"/>
  <c r="W434" i="6"/>
  <c r="W435" i="6"/>
  <c r="W436" i="6"/>
  <c r="W437" i="6"/>
  <c r="W438" i="6"/>
  <c r="W439" i="6"/>
  <c r="W440" i="6"/>
  <c r="W441" i="6"/>
  <c r="W442" i="6"/>
  <c r="W443" i="6"/>
  <c r="W444" i="6"/>
  <c r="W445" i="6"/>
  <c r="W446" i="6"/>
  <c r="W447" i="6"/>
  <c r="W448" i="6"/>
  <c r="W449" i="6"/>
  <c r="W450" i="6"/>
  <c r="W451" i="6"/>
  <c r="W452" i="6"/>
  <c r="W453" i="6"/>
  <c r="W454" i="6"/>
  <c r="W455" i="6"/>
  <c r="W456" i="6"/>
  <c r="W457" i="6"/>
  <c r="W458" i="6"/>
  <c r="W459" i="6"/>
  <c r="W460" i="6"/>
  <c r="W461" i="6"/>
  <c r="W462" i="6"/>
  <c r="W463" i="6"/>
  <c r="W464" i="6"/>
  <c r="W465" i="6"/>
  <c r="W466" i="6"/>
  <c r="W467" i="6"/>
  <c r="W468" i="6"/>
  <c r="W469" i="6"/>
  <c r="W470" i="6"/>
  <c r="W471" i="6"/>
  <c r="W472" i="6"/>
  <c r="W473" i="6"/>
  <c r="W474" i="6"/>
  <c r="W475" i="6"/>
  <c r="W476" i="6"/>
  <c r="W477" i="6"/>
  <c r="W478" i="6"/>
  <c r="W479" i="6"/>
  <c r="W480" i="6"/>
  <c r="W481" i="6"/>
  <c r="W482" i="6"/>
  <c r="W483" i="6"/>
  <c r="W484" i="6"/>
  <c r="W485" i="6"/>
  <c r="W486" i="6"/>
  <c r="W487" i="6"/>
  <c r="W488" i="6"/>
  <c r="W489" i="6"/>
  <c r="W490" i="6"/>
  <c r="W491" i="6"/>
  <c r="W492" i="6"/>
  <c r="W493" i="6"/>
  <c r="W494" i="6"/>
  <c r="W495" i="6"/>
  <c r="W496" i="6"/>
  <c r="W497" i="6"/>
  <c r="W498" i="6"/>
  <c r="W499" i="6"/>
  <c r="W500" i="6"/>
  <c r="W501" i="6"/>
  <c r="W502" i="6"/>
  <c r="W503" i="6"/>
  <c r="W504" i="6"/>
  <c r="W505" i="6"/>
  <c r="W506" i="6"/>
  <c r="W507" i="6"/>
  <c r="W508" i="6"/>
  <c r="W509" i="6"/>
  <c r="W510" i="6"/>
  <c r="W511" i="6"/>
  <c r="W512" i="6"/>
  <c r="W513" i="6"/>
  <c r="W514" i="6"/>
  <c r="W515" i="6"/>
  <c r="W516" i="6"/>
  <c r="W517" i="6"/>
  <c r="W518" i="6"/>
  <c r="W519" i="6"/>
  <c r="W520" i="6"/>
  <c r="W521" i="6"/>
  <c r="W522" i="6"/>
  <c r="W523" i="6"/>
  <c r="W524" i="6"/>
  <c r="W525" i="6"/>
  <c r="W526" i="6"/>
  <c r="W527" i="6"/>
  <c r="W528" i="6"/>
  <c r="W529" i="6"/>
  <c r="W530" i="6"/>
  <c r="W531" i="6"/>
  <c r="W532" i="6"/>
  <c r="W533" i="6"/>
  <c r="W534" i="6"/>
  <c r="W535" i="6"/>
  <c r="W536" i="6"/>
  <c r="W537" i="6"/>
  <c r="W538" i="6"/>
  <c r="W539" i="6"/>
  <c r="W540" i="6"/>
  <c r="W541" i="6"/>
  <c r="W542" i="6"/>
  <c r="W543" i="6"/>
  <c r="W544" i="6"/>
  <c r="W545" i="6"/>
  <c r="W546" i="6"/>
  <c r="W547" i="6"/>
  <c r="W548" i="6"/>
  <c r="W549" i="6"/>
  <c r="W550" i="6"/>
  <c r="W551" i="6"/>
  <c r="W552" i="6"/>
  <c r="W553" i="6"/>
  <c r="W554" i="6"/>
  <c r="W555" i="6"/>
  <c r="W556" i="6"/>
  <c r="W557" i="6"/>
  <c r="W558" i="6"/>
  <c r="W559" i="6"/>
  <c r="W560" i="6"/>
  <c r="W561" i="6"/>
  <c r="W562" i="6"/>
  <c r="W563" i="6"/>
  <c r="W564" i="6"/>
  <c r="W565" i="6"/>
  <c r="W566" i="6"/>
  <c r="W567" i="6"/>
  <c r="W568" i="6"/>
  <c r="W569" i="6"/>
  <c r="W570" i="6"/>
  <c r="W571" i="6"/>
  <c r="W572" i="6"/>
  <c r="W573" i="6"/>
  <c r="W574" i="6"/>
  <c r="W575" i="6"/>
  <c r="W576" i="6"/>
  <c r="W577" i="6"/>
  <c r="W578" i="6"/>
  <c r="W579" i="6"/>
  <c r="W580" i="6"/>
  <c r="W581" i="6"/>
  <c r="W582" i="6"/>
  <c r="W583" i="6"/>
  <c r="W584" i="6"/>
  <c r="W585" i="6"/>
  <c r="W586" i="6"/>
  <c r="W587" i="6"/>
  <c r="W588" i="6"/>
  <c r="W589" i="6"/>
  <c r="W590" i="6"/>
  <c r="W591" i="6"/>
  <c r="W592" i="6"/>
  <c r="W593" i="6"/>
  <c r="W594" i="6"/>
  <c r="W595" i="6"/>
  <c r="W596" i="6"/>
  <c r="W597" i="6"/>
  <c r="W598" i="6"/>
  <c r="W599" i="6"/>
  <c r="W600" i="6"/>
  <c r="W601" i="6"/>
  <c r="W602" i="6"/>
  <c r="W603" i="6"/>
  <c r="W604" i="6"/>
  <c r="W605" i="6"/>
  <c r="W606" i="6"/>
  <c r="W607" i="6"/>
  <c r="W608" i="6"/>
  <c r="W609" i="6"/>
  <c r="W610" i="6"/>
  <c r="W611" i="6"/>
  <c r="W612" i="6"/>
  <c r="W613" i="6"/>
  <c r="W614" i="6"/>
  <c r="W615" i="6"/>
  <c r="W616" i="6"/>
  <c r="W617" i="6"/>
  <c r="W618" i="6"/>
  <c r="W619" i="6"/>
  <c r="W620" i="6"/>
  <c r="W621" i="6"/>
  <c r="W622" i="6"/>
  <c r="W623" i="6"/>
  <c r="W624" i="6"/>
  <c r="W625" i="6"/>
  <c r="W626" i="6"/>
  <c r="W627" i="6"/>
  <c r="W628" i="6"/>
  <c r="W629" i="6"/>
  <c r="W630" i="6"/>
  <c r="W631" i="6"/>
  <c r="W632" i="6"/>
  <c r="W633" i="6"/>
  <c r="W634" i="6"/>
  <c r="W635" i="6"/>
  <c r="W636" i="6"/>
  <c r="W637" i="6"/>
  <c r="W638" i="6"/>
  <c r="W639" i="6"/>
  <c r="W640" i="6"/>
  <c r="W641" i="6"/>
  <c r="W642" i="6"/>
  <c r="W643" i="6"/>
  <c r="W644" i="6"/>
  <c r="W645" i="6"/>
  <c r="W646" i="6"/>
  <c r="W647" i="6"/>
  <c r="W648" i="6"/>
  <c r="W649" i="6"/>
  <c r="W650" i="6"/>
  <c r="W651" i="6"/>
  <c r="W652" i="6"/>
  <c r="W653" i="6"/>
  <c r="W654" i="6"/>
  <c r="W655" i="6"/>
  <c r="W656" i="6"/>
  <c r="W657" i="6"/>
  <c r="W658" i="6"/>
  <c r="W659" i="6"/>
  <c r="W660" i="6"/>
  <c r="W661" i="6"/>
  <c r="W662" i="6"/>
  <c r="W663" i="6"/>
  <c r="W664" i="6"/>
  <c r="W2" i="6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V201" i="6"/>
  <c r="V202" i="6"/>
  <c r="V203" i="6"/>
  <c r="V204" i="6"/>
  <c r="V205" i="6"/>
  <c r="V206" i="6"/>
  <c r="V207" i="6"/>
  <c r="V208" i="6"/>
  <c r="V209" i="6"/>
  <c r="V210" i="6"/>
  <c r="V211" i="6"/>
  <c r="V212" i="6"/>
  <c r="V213" i="6"/>
  <c r="V214" i="6"/>
  <c r="V215" i="6"/>
  <c r="V216" i="6"/>
  <c r="V217" i="6"/>
  <c r="V218" i="6"/>
  <c r="V219" i="6"/>
  <c r="V220" i="6"/>
  <c r="V221" i="6"/>
  <c r="V222" i="6"/>
  <c r="V223" i="6"/>
  <c r="V224" i="6"/>
  <c r="V225" i="6"/>
  <c r="V226" i="6"/>
  <c r="V227" i="6"/>
  <c r="V228" i="6"/>
  <c r="V229" i="6"/>
  <c r="V230" i="6"/>
  <c r="V231" i="6"/>
  <c r="V232" i="6"/>
  <c r="V233" i="6"/>
  <c r="V234" i="6"/>
  <c r="V235" i="6"/>
  <c r="V236" i="6"/>
  <c r="V237" i="6"/>
  <c r="V238" i="6"/>
  <c r="V239" i="6"/>
  <c r="V240" i="6"/>
  <c r="V241" i="6"/>
  <c r="V242" i="6"/>
  <c r="V243" i="6"/>
  <c r="V244" i="6"/>
  <c r="V245" i="6"/>
  <c r="V246" i="6"/>
  <c r="V247" i="6"/>
  <c r="V248" i="6"/>
  <c r="V249" i="6"/>
  <c r="V250" i="6"/>
  <c r="V251" i="6"/>
  <c r="V252" i="6"/>
  <c r="V253" i="6"/>
  <c r="V254" i="6"/>
  <c r="V255" i="6"/>
  <c r="V256" i="6"/>
  <c r="V257" i="6"/>
  <c r="V258" i="6"/>
  <c r="V259" i="6"/>
  <c r="V260" i="6"/>
  <c r="V261" i="6"/>
  <c r="V262" i="6"/>
  <c r="V263" i="6"/>
  <c r="V264" i="6"/>
  <c r="V265" i="6"/>
  <c r="V266" i="6"/>
  <c r="V267" i="6"/>
  <c r="V268" i="6"/>
  <c r="V269" i="6"/>
  <c r="V270" i="6"/>
  <c r="V271" i="6"/>
  <c r="V272" i="6"/>
  <c r="V273" i="6"/>
  <c r="V274" i="6"/>
  <c r="V275" i="6"/>
  <c r="V276" i="6"/>
  <c r="V277" i="6"/>
  <c r="V278" i="6"/>
  <c r="V279" i="6"/>
  <c r="V280" i="6"/>
  <c r="V281" i="6"/>
  <c r="V282" i="6"/>
  <c r="V283" i="6"/>
  <c r="V284" i="6"/>
  <c r="V285" i="6"/>
  <c r="V286" i="6"/>
  <c r="V287" i="6"/>
  <c r="V288" i="6"/>
  <c r="V289" i="6"/>
  <c r="V290" i="6"/>
  <c r="V291" i="6"/>
  <c r="V292" i="6"/>
  <c r="V293" i="6"/>
  <c r="V294" i="6"/>
  <c r="V295" i="6"/>
  <c r="V296" i="6"/>
  <c r="V297" i="6"/>
  <c r="V298" i="6"/>
  <c r="V299" i="6"/>
  <c r="V300" i="6"/>
  <c r="V301" i="6"/>
  <c r="V302" i="6"/>
  <c r="V303" i="6"/>
  <c r="V304" i="6"/>
  <c r="V305" i="6"/>
  <c r="V306" i="6"/>
  <c r="V307" i="6"/>
  <c r="V308" i="6"/>
  <c r="V309" i="6"/>
  <c r="V310" i="6"/>
  <c r="V311" i="6"/>
  <c r="V312" i="6"/>
  <c r="V313" i="6"/>
  <c r="V314" i="6"/>
  <c r="V315" i="6"/>
  <c r="V316" i="6"/>
  <c r="V317" i="6"/>
  <c r="V318" i="6"/>
  <c r="V319" i="6"/>
  <c r="V320" i="6"/>
  <c r="V321" i="6"/>
  <c r="V322" i="6"/>
  <c r="V323" i="6"/>
  <c r="V324" i="6"/>
  <c r="V325" i="6"/>
  <c r="V326" i="6"/>
  <c r="V327" i="6"/>
  <c r="V328" i="6"/>
  <c r="V329" i="6"/>
  <c r="V330" i="6"/>
  <c r="V331" i="6"/>
  <c r="V332" i="6"/>
  <c r="V333" i="6"/>
  <c r="V334" i="6"/>
  <c r="V335" i="6"/>
  <c r="V336" i="6"/>
  <c r="V337" i="6"/>
  <c r="V338" i="6"/>
  <c r="V339" i="6"/>
  <c r="V340" i="6"/>
  <c r="V341" i="6"/>
  <c r="V342" i="6"/>
  <c r="V343" i="6"/>
  <c r="V344" i="6"/>
  <c r="V345" i="6"/>
  <c r="V346" i="6"/>
  <c r="V347" i="6"/>
  <c r="V348" i="6"/>
  <c r="V349" i="6"/>
  <c r="V350" i="6"/>
  <c r="V351" i="6"/>
  <c r="V352" i="6"/>
  <c r="V353" i="6"/>
  <c r="V354" i="6"/>
  <c r="V355" i="6"/>
  <c r="V356" i="6"/>
  <c r="V357" i="6"/>
  <c r="V358" i="6"/>
  <c r="V359" i="6"/>
  <c r="V360" i="6"/>
  <c r="V361" i="6"/>
  <c r="V362" i="6"/>
  <c r="V363" i="6"/>
  <c r="V364" i="6"/>
  <c r="V365" i="6"/>
  <c r="V366" i="6"/>
  <c r="V367" i="6"/>
  <c r="V368" i="6"/>
  <c r="V369" i="6"/>
  <c r="V370" i="6"/>
  <c r="V371" i="6"/>
  <c r="V372" i="6"/>
  <c r="V373" i="6"/>
  <c r="V374" i="6"/>
  <c r="V375" i="6"/>
  <c r="V376" i="6"/>
  <c r="V377" i="6"/>
  <c r="V378" i="6"/>
  <c r="V379" i="6"/>
  <c r="V380" i="6"/>
  <c r="V381" i="6"/>
  <c r="V382" i="6"/>
  <c r="V383" i="6"/>
  <c r="V384" i="6"/>
  <c r="V385" i="6"/>
  <c r="V386" i="6"/>
  <c r="V387" i="6"/>
  <c r="V388" i="6"/>
  <c r="V389" i="6"/>
  <c r="V390" i="6"/>
  <c r="V391" i="6"/>
  <c r="V392" i="6"/>
  <c r="V393" i="6"/>
  <c r="V394" i="6"/>
  <c r="V395" i="6"/>
  <c r="V396" i="6"/>
  <c r="V397" i="6"/>
  <c r="V398" i="6"/>
  <c r="V399" i="6"/>
  <c r="V400" i="6"/>
  <c r="V401" i="6"/>
  <c r="V402" i="6"/>
  <c r="V403" i="6"/>
  <c r="V404" i="6"/>
  <c r="V405" i="6"/>
  <c r="V406" i="6"/>
  <c r="V407" i="6"/>
  <c r="V408" i="6"/>
  <c r="V409" i="6"/>
  <c r="V410" i="6"/>
  <c r="V411" i="6"/>
  <c r="V412" i="6"/>
  <c r="V413" i="6"/>
  <c r="V414" i="6"/>
  <c r="V415" i="6"/>
  <c r="V416" i="6"/>
  <c r="V417" i="6"/>
  <c r="V418" i="6"/>
  <c r="V419" i="6"/>
  <c r="V420" i="6"/>
  <c r="V421" i="6"/>
  <c r="V422" i="6"/>
  <c r="V423" i="6"/>
  <c r="V424" i="6"/>
  <c r="V425" i="6"/>
  <c r="V426" i="6"/>
  <c r="V427" i="6"/>
  <c r="V428" i="6"/>
  <c r="V429" i="6"/>
  <c r="V430" i="6"/>
  <c r="V431" i="6"/>
  <c r="V432" i="6"/>
  <c r="V433" i="6"/>
  <c r="V434" i="6"/>
  <c r="V435" i="6"/>
  <c r="V436" i="6"/>
  <c r="V437" i="6"/>
  <c r="V438" i="6"/>
  <c r="V439" i="6"/>
  <c r="V440" i="6"/>
  <c r="V441" i="6"/>
  <c r="V442" i="6"/>
  <c r="V443" i="6"/>
  <c r="V444" i="6"/>
  <c r="V445" i="6"/>
  <c r="V446" i="6"/>
  <c r="V447" i="6"/>
  <c r="V448" i="6"/>
  <c r="V449" i="6"/>
  <c r="V450" i="6"/>
  <c r="V451" i="6"/>
  <c r="V452" i="6"/>
  <c r="V453" i="6"/>
  <c r="V454" i="6"/>
  <c r="V455" i="6"/>
  <c r="V456" i="6"/>
  <c r="V457" i="6"/>
  <c r="V458" i="6"/>
  <c r="V459" i="6"/>
  <c r="V460" i="6"/>
  <c r="V461" i="6"/>
  <c r="V462" i="6"/>
  <c r="V463" i="6"/>
  <c r="V464" i="6"/>
  <c r="V465" i="6"/>
  <c r="V466" i="6"/>
  <c r="V467" i="6"/>
  <c r="V468" i="6"/>
  <c r="V469" i="6"/>
  <c r="V470" i="6"/>
  <c r="V471" i="6"/>
  <c r="V472" i="6"/>
  <c r="V473" i="6"/>
  <c r="V474" i="6"/>
  <c r="V475" i="6"/>
  <c r="V476" i="6"/>
  <c r="V477" i="6"/>
  <c r="V478" i="6"/>
  <c r="V479" i="6"/>
  <c r="V480" i="6"/>
  <c r="V481" i="6"/>
  <c r="V482" i="6"/>
  <c r="V483" i="6"/>
  <c r="V484" i="6"/>
  <c r="V485" i="6"/>
  <c r="V486" i="6"/>
  <c r="V487" i="6"/>
  <c r="V488" i="6"/>
  <c r="V489" i="6"/>
  <c r="V490" i="6"/>
  <c r="V491" i="6"/>
  <c r="V492" i="6"/>
  <c r="V493" i="6"/>
  <c r="V494" i="6"/>
  <c r="V495" i="6"/>
  <c r="V496" i="6"/>
  <c r="V497" i="6"/>
  <c r="V498" i="6"/>
  <c r="V499" i="6"/>
  <c r="V500" i="6"/>
  <c r="V501" i="6"/>
  <c r="V502" i="6"/>
  <c r="V503" i="6"/>
  <c r="V504" i="6"/>
  <c r="V505" i="6"/>
  <c r="V506" i="6"/>
  <c r="V507" i="6"/>
  <c r="V508" i="6"/>
  <c r="V509" i="6"/>
  <c r="V510" i="6"/>
  <c r="V511" i="6"/>
  <c r="V512" i="6"/>
  <c r="V513" i="6"/>
  <c r="V514" i="6"/>
  <c r="V515" i="6"/>
  <c r="V516" i="6"/>
  <c r="V517" i="6"/>
  <c r="V518" i="6"/>
  <c r="V519" i="6"/>
  <c r="V520" i="6"/>
  <c r="V521" i="6"/>
  <c r="V522" i="6"/>
  <c r="V523" i="6"/>
  <c r="V524" i="6"/>
  <c r="V525" i="6"/>
  <c r="V526" i="6"/>
  <c r="V527" i="6"/>
  <c r="V528" i="6"/>
  <c r="V529" i="6"/>
  <c r="V530" i="6"/>
  <c r="V531" i="6"/>
  <c r="V532" i="6"/>
  <c r="V533" i="6"/>
  <c r="V534" i="6"/>
  <c r="V535" i="6"/>
  <c r="V536" i="6"/>
  <c r="V537" i="6"/>
  <c r="V538" i="6"/>
  <c r="V539" i="6"/>
  <c r="V540" i="6"/>
  <c r="V541" i="6"/>
  <c r="V542" i="6"/>
  <c r="V543" i="6"/>
  <c r="V544" i="6"/>
  <c r="V545" i="6"/>
  <c r="V546" i="6"/>
  <c r="V547" i="6"/>
  <c r="V548" i="6"/>
  <c r="V549" i="6"/>
  <c r="V550" i="6"/>
  <c r="V551" i="6"/>
  <c r="V552" i="6"/>
  <c r="V553" i="6"/>
  <c r="V554" i="6"/>
  <c r="V555" i="6"/>
  <c r="V556" i="6"/>
  <c r="V557" i="6"/>
  <c r="V558" i="6"/>
  <c r="V559" i="6"/>
  <c r="V560" i="6"/>
  <c r="V561" i="6"/>
  <c r="V562" i="6"/>
  <c r="V563" i="6"/>
  <c r="V564" i="6"/>
  <c r="V565" i="6"/>
  <c r="V566" i="6"/>
  <c r="V567" i="6"/>
  <c r="V568" i="6"/>
  <c r="V569" i="6"/>
  <c r="V570" i="6"/>
  <c r="V571" i="6"/>
  <c r="V572" i="6"/>
  <c r="V573" i="6"/>
  <c r="V574" i="6"/>
  <c r="V575" i="6"/>
  <c r="V576" i="6"/>
  <c r="V577" i="6"/>
  <c r="V578" i="6"/>
  <c r="V579" i="6"/>
  <c r="V580" i="6"/>
  <c r="V581" i="6"/>
  <c r="V582" i="6"/>
  <c r="V583" i="6"/>
  <c r="V584" i="6"/>
  <c r="V585" i="6"/>
  <c r="V586" i="6"/>
  <c r="V587" i="6"/>
  <c r="V588" i="6"/>
  <c r="V589" i="6"/>
  <c r="V590" i="6"/>
  <c r="V591" i="6"/>
  <c r="V592" i="6"/>
  <c r="V593" i="6"/>
  <c r="V594" i="6"/>
  <c r="V595" i="6"/>
  <c r="V596" i="6"/>
  <c r="V597" i="6"/>
  <c r="V598" i="6"/>
  <c r="V599" i="6"/>
  <c r="V600" i="6"/>
  <c r="V601" i="6"/>
  <c r="V602" i="6"/>
  <c r="V603" i="6"/>
  <c r="V604" i="6"/>
  <c r="V605" i="6"/>
  <c r="V606" i="6"/>
  <c r="V607" i="6"/>
  <c r="V608" i="6"/>
  <c r="V609" i="6"/>
  <c r="V610" i="6"/>
  <c r="V611" i="6"/>
  <c r="V612" i="6"/>
  <c r="V613" i="6"/>
  <c r="V614" i="6"/>
  <c r="V615" i="6"/>
  <c r="V616" i="6"/>
  <c r="V617" i="6"/>
  <c r="V618" i="6"/>
  <c r="V619" i="6"/>
  <c r="V620" i="6"/>
  <c r="V621" i="6"/>
  <c r="V622" i="6"/>
  <c r="V623" i="6"/>
  <c r="V624" i="6"/>
  <c r="V625" i="6"/>
  <c r="V626" i="6"/>
  <c r="V627" i="6"/>
  <c r="V628" i="6"/>
  <c r="V629" i="6"/>
  <c r="V630" i="6"/>
  <c r="V631" i="6"/>
  <c r="V632" i="6"/>
  <c r="V633" i="6"/>
  <c r="V634" i="6"/>
  <c r="V635" i="6"/>
  <c r="V636" i="6"/>
  <c r="V637" i="6"/>
  <c r="V638" i="6"/>
  <c r="V639" i="6"/>
  <c r="V640" i="6"/>
  <c r="V641" i="6"/>
  <c r="V642" i="6"/>
  <c r="V643" i="6"/>
  <c r="V644" i="6"/>
  <c r="V645" i="6"/>
  <c r="V646" i="6"/>
  <c r="V647" i="6"/>
  <c r="V648" i="6"/>
  <c r="V649" i="6"/>
  <c r="V650" i="6"/>
  <c r="V651" i="6"/>
  <c r="V652" i="6"/>
  <c r="V653" i="6"/>
  <c r="V654" i="6"/>
  <c r="V655" i="6"/>
  <c r="V656" i="6"/>
  <c r="V657" i="6"/>
  <c r="V658" i="6"/>
  <c r="V659" i="6"/>
  <c r="V660" i="6"/>
  <c r="V661" i="6"/>
  <c r="V662" i="6"/>
  <c r="V663" i="6"/>
  <c r="V664" i="6"/>
  <c r="V2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U272" i="6"/>
  <c r="U273" i="6"/>
  <c r="U274" i="6"/>
  <c r="U275" i="6"/>
  <c r="U276" i="6"/>
  <c r="U277" i="6"/>
  <c r="U278" i="6"/>
  <c r="U279" i="6"/>
  <c r="U280" i="6"/>
  <c r="U281" i="6"/>
  <c r="U282" i="6"/>
  <c r="U283" i="6"/>
  <c r="U284" i="6"/>
  <c r="U285" i="6"/>
  <c r="U286" i="6"/>
  <c r="U287" i="6"/>
  <c r="U288" i="6"/>
  <c r="U289" i="6"/>
  <c r="U290" i="6"/>
  <c r="U291" i="6"/>
  <c r="U292" i="6"/>
  <c r="U293" i="6"/>
  <c r="U294" i="6"/>
  <c r="U295" i="6"/>
  <c r="U296" i="6"/>
  <c r="U297" i="6"/>
  <c r="U298" i="6"/>
  <c r="U299" i="6"/>
  <c r="U300" i="6"/>
  <c r="U301" i="6"/>
  <c r="U302" i="6"/>
  <c r="U303" i="6"/>
  <c r="U304" i="6"/>
  <c r="U305" i="6"/>
  <c r="U306" i="6"/>
  <c r="U307" i="6"/>
  <c r="U308" i="6"/>
  <c r="U309" i="6"/>
  <c r="U310" i="6"/>
  <c r="U311" i="6"/>
  <c r="U312" i="6"/>
  <c r="U313" i="6"/>
  <c r="U314" i="6"/>
  <c r="U315" i="6"/>
  <c r="U316" i="6"/>
  <c r="U317" i="6"/>
  <c r="U318" i="6"/>
  <c r="U319" i="6"/>
  <c r="U320" i="6"/>
  <c r="U321" i="6"/>
  <c r="U322" i="6"/>
  <c r="U323" i="6"/>
  <c r="U324" i="6"/>
  <c r="U325" i="6"/>
  <c r="U326" i="6"/>
  <c r="U327" i="6"/>
  <c r="U328" i="6"/>
  <c r="U329" i="6"/>
  <c r="U330" i="6"/>
  <c r="U331" i="6"/>
  <c r="U332" i="6"/>
  <c r="U333" i="6"/>
  <c r="U334" i="6"/>
  <c r="U335" i="6"/>
  <c r="U336" i="6"/>
  <c r="U337" i="6"/>
  <c r="U338" i="6"/>
  <c r="U339" i="6"/>
  <c r="U340" i="6"/>
  <c r="U341" i="6"/>
  <c r="U342" i="6"/>
  <c r="U343" i="6"/>
  <c r="U344" i="6"/>
  <c r="U345" i="6"/>
  <c r="U346" i="6"/>
  <c r="U347" i="6"/>
  <c r="U348" i="6"/>
  <c r="U349" i="6"/>
  <c r="U350" i="6"/>
  <c r="U351" i="6"/>
  <c r="U352" i="6"/>
  <c r="U353" i="6"/>
  <c r="U354" i="6"/>
  <c r="U355" i="6"/>
  <c r="U356" i="6"/>
  <c r="U357" i="6"/>
  <c r="U358" i="6"/>
  <c r="U359" i="6"/>
  <c r="U360" i="6"/>
  <c r="U361" i="6"/>
  <c r="U362" i="6"/>
  <c r="U363" i="6"/>
  <c r="U364" i="6"/>
  <c r="U365" i="6"/>
  <c r="U366" i="6"/>
  <c r="U367" i="6"/>
  <c r="U368" i="6"/>
  <c r="U369" i="6"/>
  <c r="U370" i="6"/>
  <c r="U371" i="6"/>
  <c r="U372" i="6"/>
  <c r="U373" i="6"/>
  <c r="U374" i="6"/>
  <c r="U375" i="6"/>
  <c r="U376" i="6"/>
  <c r="U377" i="6"/>
  <c r="U378" i="6"/>
  <c r="U379" i="6"/>
  <c r="U380" i="6"/>
  <c r="U381" i="6"/>
  <c r="U382" i="6"/>
  <c r="U383" i="6"/>
  <c r="U384" i="6"/>
  <c r="U385" i="6"/>
  <c r="U386" i="6"/>
  <c r="U387" i="6"/>
  <c r="U388" i="6"/>
  <c r="U389" i="6"/>
  <c r="U390" i="6"/>
  <c r="U391" i="6"/>
  <c r="U392" i="6"/>
  <c r="U393" i="6"/>
  <c r="U394" i="6"/>
  <c r="U395" i="6"/>
  <c r="U396" i="6"/>
  <c r="U397" i="6"/>
  <c r="U398" i="6"/>
  <c r="U399" i="6"/>
  <c r="U400" i="6"/>
  <c r="U401" i="6"/>
  <c r="U402" i="6"/>
  <c r="U403" i="6"/>
  <c r="U404" i="6"/>
  <c r="U405" i="6"/>
  <c r="U406" i="6"/>
  <c r="U407" i="6"/>
  <c r="U408" i="6"/>
  <c r="U409" i="6"/>
  <c r="U410" i="6"/>
  <c r="U411" i="6"/>
  <c r="U412" i="6"/>
  <c r="U413" i="6"/>
  <c r="U414" i="6"/>
  <c r="U415" i="6"/>
  <c r="U416" i="6"/>
  <c r="U417" i="6"/>
  <c r="U418" i="6"/>
  <c r="U419" i="6"/>
  <c r="U420" i="6"/>
  <c r="U421" i="6"/>
  <c r="U422" i="6"/>
  <c r="U423" i="6"/>
  <c r="U424" i="6"/>
  <c r="U425" i="6"/>
  <c r="U426" i="6"/>
  <c r="U427" i="6"/>
  <c r="U428" i="6"/>
  <c r="U429" i="6"/>
  <c r="U430" i="6"/>
  <c r="U431" i="6"/>
  <c r="U432" i="6"/>
  <c r="U433" i="6"/>
  <c r="U434" i="6"/>
  <c r="U435" i="6"/>
  <c r="U436" i="6"/>
  <c r="U437" i="6"/>
  <c r="U438" i="6"/>
  <c r="U439" i="6"/>
  <c r="U440" i="6"/>
  <c r="U441" i="6"/>
  <c r="U442" i="6"/>
  <c r="U443" i="6"/>
  <c r="U444" i="6"/>
  <c r="U445" i="6"/>
  <c r="U446" i="6"/>
  <c r="U447" i="6"/>
  <c r="U448" i="6"/>
  <c r="U449" i="6"/>
  <c r="U450" i="6"/>
  <c r="U451" i="6"/>
  <c r="U452" i="6"/>
  <c r="U453" i="6"/>
  <c r="U454" i="6"/>
  <c r="U455" i="6"/>
  <c r="U456" i="6"/>
  <c r="U457" i="6"/>
  <c r="U458" i="6"/>
  <c r="U459" i="6"/>
  <c r="U460" i="6"/>
  <c r="U461" i="6"/>
  <c r="U462" i="6"/>
  <c r="U463" i="6"/>
  <c r="U464" i="6"/>
  <c r="U465" i="6"/>
  <c r="U466" i="6"/>
  <c r="U467" i="6"/>
  <c r="U468" i="6"/>
  <c r="U469" i="6"/>
  <c r="U470" i="6"/>
  <c r="U471" i="6"/>
  <c r="U472" i="6"/>
  <c r="U473" i="6"/>
  <c r="U474" i="6"/>
  <c r="U475" i="6"/>
  <c r="U476" i="6"/>
  <c r="U477" i="6"/>
  <c r="U478" i="6"/>
  <c r="U479" i="6"/>
  <c r="U480" i="6"/>
  <c r="U481" i="6"/>
  <c r="U482" i="6"/>
  <c r="U483" i="6"/>
  <c r="U484" i="6"/>
  <c r="U485" i="6"/>
  <c r="U486" i="6"/>
  <c r="U487" i="6"/>
  <c r="U488" i="6"/>
  <c r="U489" i="6"/>
  <c r="U490" i="6"/>
  <c r="U491" i="6"/>
  <c r="U492" i="6"/>
  <c r="U493" i="6"/>
  <c r="U494" i="6"/>
  <c r="U495" i="6"/>
  <c r="U496" i="6"/>
  <c r="U497" i="6"/>
  <c r="U498" i="6"/>
  <c r="U499" i="6"/>
  <c r="U500" i="6"/>
  <c r="U501" i="6"/>
  <c r="U502" i="6"/>
  <c r="U503" i="6"/>
  <c r="U504" i="6"/>
  <c r="U505" i="6"/>
  <c r="U506" i="6"/>
  <c r="U507" i="6"/>
  <c r="U508" i="6"/>
  <c r="U509" i="6"/>
  <c r="U510" i="6"/>
  <c r="U511" i="6"/>
  <c r="U512" i="6"/>
  <c r="U513" i="6"/>
  <c r="U514" i="6"/>
  <c r="U515" i="6"/>
  <c r="U516" i="6"/>
  <c r="U517" i="6"/>
  <c r="U518" i="6"/>
  <c r="U519" i="6"/>
  <c r="U520" i="6"/>
  <c r="U521" i="6"/>
  <c r="U522" i="6"/>
  <c r="U523" i="6"/>
  <c r="U524" i="6"/>
  <c r="U525" i="6"/>
  <c r="U526" i="6"/>
  <c r="U527" i="6"/>
  <c r="U528" i="6"/>
  <c r="U529" i="6"/>
  <c r="U530" i="6"/>
  <c r="U531" i="6"/>
  <c r="U532" i="6"/>
  <c r="U533" i="6"/>
  <c r="U534" i="6"/>
  <c r="U535" i="6"/>
  <c r="U536" i="6"/>
  <c r="U537" i="6"/>
  <c r="U538" i="6"/>
  <c r="U539" i="6"/>
  <c r="U540" i="6"/>
  <c r="U541" i="6"/>
  <c r="U542" i="6"/>
  <c r="U543" i="6"/>
  <c r="U544" i="6"/>
  <c r="U545" i="6"/>
  <c r="U546" i="6"/>
  <c r="U547" i="6"/>
  <c r="U548" i="6"/>
  <c r="U549" i="6"/>
  <c r="U550" i="6"/>
  <c r="U551" i="6"/>
  <c r="U552" i="6"/>
  <c r="U553" i="6"/>
  <c r="U554" i="6"/>
  <c r="U555" i="6"/>
  <c r="U556" i="6"/>
  <c r="U557" i="6"/>
  <c r="U558" i="6"/>
  <c r="U559" i="6"/>
  <c r="U560" i="6"/>
  <c r="U561" i="6"/>
  <c r="U562" i="6"/>
  <c r="U563" i="6"/>
  <c r="U564" i="6"/>
  <c r="U565" i="6"/>
  <c r="U566" i="6"/>
  <c r="U567" i="6"/>
  <c r="U568" i="6"/>
  <c r="U569" i="6"/>
  <c r="U570" i="6"/>
  <c r="U571" i="6"/>
  <c r="U572" i="6"/>
  <c r="U573" i="6"/>
  <c r="U574" i="6"/>
  <c r="U575" i="6"/>
  <c r="U576" i="6"/>
  <c r="U577" i="6"/>
  <c r="U578" i="6"/>
  <c r="U579" i="6"/>
  <c r="U580" i="6"/>
  <c r="U581" i="6"/>
  <c r="U582" i="6"/>
  <c r="U583" i="6"/>
  <c r="U584" i="6"/>
  <c r="U585" i="6"/>
  <c r="U586" i="6"/>
  <c r="U587" i="6"/>
  <c r="U588" i="6"/>
  <c r="U589" i="6"/>
  <c r="U590" i="6"/>
  <c r="U591" i="6"/>
  <c r="U592" i="6"/>
  <c r="U593" i="6"/>
  <c r="U594" i="6"/>
  <c r="U595" i="6"/>
  <c r="U596" i="6"/>
  <c r="U597" i="6"/>
  <c r="U598" i="6"/>
  <c r="U599" i="6"/>
  <c r="U600" i="6"/>
  <c r="U601" i="6"/>
  <c r="U602" i="6"/>
  <c r="U603" i="6"/>
  <c r="U604" i="6"/>
  <c r="U605" i="6"/>
  <c r="U606" i="6"/>
  <c r="U607" i="6"/>
  <c r="U608" i="6"/>
  <c r="U609" i="6"/>
  <c r="U610" i="6"/>
  <c r="U611" i="6"/>
  <c r="U612" i="6"/>
  <c r="U613" i="6"/>
  <c r="U614" i="6"/>
  <c r="U615" i="6"/>
  <c r="U616" i="6"/>
  <c r="U617" i="6"/>
  <c r="U618" i="6"/>
  <c r="U619" i="6"/>
  <c r="U620" i="6"/>
  <c r="U621" i="6"/>
  <c r="U622" i="6"/>
  <c r="U623" i="6"/>
  <c r="U624" i="6"/>
  <c r="U625" i="6"/>
  <c r="U626" i="6"/>
  <c r="U627" i="6"/>
  <c r="U628" i="6"/>
  <c r="U629" i="6"/>
  <c r="U630" i="6"/>
  <c r="U631" i="6"/>
  <c r="U632" i="6"/>
  <c r="U633" i="6"/>
  <c r="U634" i="6"/>
  <c r="U635" i="6"/>
  <c r="U636" i="6"/>
  <c r="U637" i="6"/>
  <c r="U638" i="6"/>
  <c r="U639" i="6"/>
  <c r="U640" i="6"/>
  <c r="U641" i="6"/>
  <c r="U642" i="6"/>
  <c r="U643" i="6"/>
  <c r="U644" i="6"/>
  <c r="U645" i="6"/>
  <c r="U646" i="6"/>
  <c r="U647" i="6"/>
  <c r="U648" i="6"/>
  <c r="U649" i="6"/>
  <c r="U650" i="6"/>
  <c r="U651" i="6"/>
  <c r="U652" i="6"/>
  <c r="U653" i="6"/>
  <c r="U654" i="6"/>
  <c r="U655" i="6"/>
  <c r="U656" i="6"/>
  <c r="U657" i="6"/>
  <c r="U658" i="6"/>
  <c r="U659" i="6"/>
  <c r="U660" i="6"/>
  <c r="U661" i="6"/>
  <c r="U662" i="6"/>
  <c r="U663" i="6"/>
  <c r="U664" i="6"/>
  <c r="U2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366" i="6"/>
  <c r="T367" i="6"/>
  <c r="T368" i="6"/>
  <c r="T369" i="6"/>
  <c r="T370" i="6"/>
  <c r="T371" i="6"/>
  <c r="T372" i="6"/>
  <c r="T373" i="6"/>
  <c r="T374" i="6"/>
  <c r="T375" i="6"/>
  <c r="T376" i="6"/>
  <c r="T377" i="6"/>
  <c r="T378" i="6"/>
  <c r="T379" i="6"/>
  <c r="T380" i="6"/>
  <c r="T381" i="6"/>
  <c r="T382" i="6"/>
  <c r="T383" i="6"/>
  <c r="T384" i="6"/>
  <c r="T385" i="6"/>
  <c r="T386" i="6"/>
  <c r="T387" i="6"/>
  <c r="T388" i="6"/>
  <c r="T389" i="6"/>
  <c r="T390" i="6"/>
  <c r="T391" i="6"/>
  <c r="T392" i="6"/>
  <c r="T393" i="6"/>
  <c r="T394" i="6"/>
  <c r="T395" i="6"/>
  <c r="T396" i="6"/>
  <c r="T397" i="6"/>
  <c r="T398" i="6"/>
  <c r="T399" i="6"/>
  <c r="T400" i="6"/>
  <c r="T401" i="6"/>
  <c r="T402" i="6"/>
  <c r="T403" i="6"/>
  <c r="T404" i="6"/>
  <c r="T405" i="6"/>
  <c r="T406" i="6"/>
  <c r="T407" i="6"/>
  <c r="T408" i="6"/>
  <c r="T409" i="6"/>
  <c r="T410" i="6"/>
  <c r="T411" i="6"/>
  <c r="T412" i="6"/>
  <c r="T413" i="6"/>
  <c r="T414" i="6"/>
  <c r="T415" i="6"/>
  <c r="T416" i="6"/>
  <c r="T417" i="6"/>
  <c r="T418" i="6"/>
  <c r="T419" i="6"/>
  <c r="T420" i="6"/>
  <c r="T421" i="6"/>
  <c r="T422" i="6"/>
  <c r="T423" i="6"/>
  <c r="T424" i="6"/>
  <c r="T425" i="6"/>
  <c r="T426" i="6"/>
  <c r="T427" i="6"/>
  <c r="T428" i="6"/>
  <c r="T429" i="6"/>
  <c r="T430" i="6"/>
  <c r="T431" i="6"/>
  <c r="T432" i="6"/>
  <c r="T433" i="6"/>
  <c r="T434" i="6"/>
  <c r="T435" i="6"/>
  <c r="T436" i="6"/>
  <c r="T437" i="6"/>
  <c r="T438" i="6"/>
  <c r="T439" i="6"/>
  <c r="T440" i="6"/>
  <c r="T441" i="6"/>
  <c r="T442" i="6"/>
  <c r="T443" i="6"/>
  <c r="T444" i="6"/>
  <c r="T445" i="6"/>
  <c r="T446" i="6"/>
  <c r="T447" i="6"/>
  <c r="T448" i="6"/>
  <c r="T449" i="6"/>
  <c r="T450" i="6"/>
  <c r="T451" i="6"/>
  <c r="T452" i="6"/>
  <c r="T453" i="6"/>
  <c r="T454" i="6"/>
  <c r="T455" i="6"/>
  <c r="T456" i="6"/>
  <c r="T457" i="6"/>
  <c r="T458" i="6"/>
  <c r="T459" i="6"/>
  <c r="T460" i="6"/>
  <c r="T461" i="6"/>
  <c r="T462" i="6"/>
  <c r="T463" i="6"/>
  <c r="T464" i="6"/>
  <c r="T465" i="6"/>
  <c r="T466" i="6"/>
  <c r="T467" i="6"/>
  <c r="T468" i="6"/>
  <c r="T469" i="6"/>
  <c r="T470" i="6"/>
  <c r="T471" i="6"/>
  <c r="T472" i="6"/>
  <c r="T473" i="6"/>
  <c r="T474" i="6"/>
  <c r="T475" i="6"/>
  <c r="T476" i="6"/>
  <c r="T477" i="6"/>
  <c r="T478" i="6"/>
  <c r="T479" i="6"/>
  <c r="T480" i="6"/>
  <c r="T481" i="6"/>
  <c r="T482" i="6"/>
  <c r="T483" i="6"/>
  <c r="T484" i="6"/>
  <c r="T485" i="6"/>
  <c r="T486" i="6"/>
  <c r="T487" i="6"/>
  <c r="T488" i="6"/>
  <c r="T489" i="6"/>
  <c r="T490" i="6"/>
  <c r="T491" i="6"/>
  <c r="T492" i="6"/>
  <c r="T493" i="6"/>
  <c r="T494" i="6"/>
  <c r="T495" i="6"/>
  <c r="T496" i="6"/>
  <c r="T497" i="6"/>
  <c r="T498" i="6"/>
  <c r="T499" i="6"/>
  <c r="T500" i="6"/>
  <c r="T501" i="6"/>
  <c r="T502" i="6"/>
  <c r="T503" i="6"/>
  <c r="T504" i="6"/>
  <c r="T505" i="6"/>
  <c r="T506" i="6"/>
  <c r="T507" i="6"/>
  <c r="T508" i="6"/>
  <c r="T509" i="6"/>
  <c r="T510" i="6"/>
  <c r="T511" i="6"/>
  <c r="T512" i="6"/>
  <c r="T513" i="6"/>
  <c r="T514" i="6"/>
  <c r="T515" i="6"/>
  <c r="T516" i="6"/>
  <c r="T517" i="6"/>
  <c r="T518" i="6"/>
  <c r="T519" i="6"/>
  <c r="T520" i="6"/>
  <c r="T521" i="6"/>
  <c r="T522" i="6"/>
  <c r="T523" i="6"/>
  <c r="T524" i="6"/>
  <c r="T525" i="6"/>
  <c r="T526" i="6"/>
  <c r="T527" i="6"/>
  <c r="T528" i="6"/>
  <c r="T529" i="6"/>
  <c r="T530" i="6"/>
  <c r="T531" i="6"/>
  <c r="T532" i="6"/>
  <c r="T533" i="6"/>
  <c r="T534" i="6"/>
  <c r="T535" i="6"/>
  <c r="T536" i="6"/>
  <c r="T537" i="6"/>
  <c r="T538" i="6"/>
  <c r="T539" i="6"/>
  <c r="T540" i="6"/>
  <c r="T541" i="6"/>
  <c r="T542" i="6"/>
  <c r="T543" i="6"/>
  <c r="T544" i="6"/>
  <c r="T545" i="6"/>
  <c r="T546" i="6"/>
  <c r="T547" i="6"/>
  <c r="T548" i="6"/>
  <c r="T549" i="6"/>
  <c r="T550" i="6"/>
  <c r="T551" i="6"/>
  <c r="T552" i="6"/>
  <c r="T553" i="6"/>
  <c r="T554" i="6"/>
  <c r="T555" i="6"/>
  <c r="T556" i="6"/>
  <c r="T557" i="6"/>
  <c r="T558" i="6"/>
  <c r="T559" i="6"/>
  <c r="T560" i="6"/>
  <c r="T561" i="6"/>
  <c r="T562" i="6"/>
  <c r="T563" i="6"/>
  <c r="T564" i="6"/>
  <c r="T565" i="6"/>
  <c r="T566" i="6"/>
  <c r="T567" i="6"/>
  <c r="T568" i="6"/>
  <c r="T569" i="6"/>
  <c r="T570" i="6"/>
  <c r="T571" i="6"/>
  <c r="T572" i="6"/>
  <c r="T573" i="6"/>
  <c r="T574" i="6"/>
  <c r="T575" i="6"/>
  <c r="T576" i="6"/>
  <c r="T577" i="6"/>
  <c r="T578" i="6"/>
  <c r="T579" i="6"/>
  <c r="T580" i="6"/>
  <c r="T581" i="6"/>
  <c r="T582" i="6"/>
  <c r="T583" i="6"/>
  <c r="T584" i="6"/>
  <c r="T585" i="6"/>
  <c r="T586" i="6"/>
  <c r="T587" i="6"/>
  <c r="T588" i="6"/>
  <c r="T589" i="6"/>
  <c r="T590" i="6"/>
  <c r="T591" i="6"/>
  <c r="T592" i="6"/>
  <c r="T593" i="6"/>
  <c r="T594" i="6"/>
  <c r="T595" i="6"/>
  <c r="T596" i="6"/>
  <c r="T597" i="6"/>
  <c r="T598" i="6"/>
  <c r="T599" i="6"/>
  <c r="T600" i="6"/>
  <c r="T601" i="6"/>
  <c r="T602" i="6"/>
  <c r="T603" i="6"/>
  <c r="T604" i="6"/>
  <c r="T605" i="6"/>
  <c r="T606" i="6"/>
  <c r="T607" i="6"/>
  <c r="T608" i="6"/>
  <c r="T609" i="6"/>
  <c r="T610" i="6"/>
  <c r="T611" i="6"/>
  <c r="T612" i="6"/>
  <c r="T613" i="6"/>
  <c r="T614" i="6"/>
  <c r="T615" i="6"/>
  <c r="T616" i="6"/>
  <c r="T617" i="6"/>
  <c r="T618" i="6"/>
  <c r="T619" i="6"/>
  <c r="T620" i="6"/>
  <c r="T621" i="6"/>
  <c r="T622" i="6"/>
  <c r="T623" i="6"/>
  <c r="T624" i="6"/>
  <c r="T625" i="6"/>
  <c r="T626" i="6"/>
  <c r="T627" i="6"/>
  <c r="T628" i="6"/>
  <c r="T629" i="6"/>
  <c r="T630" i="6"/>
  <c r="T631" i="6"/>
  <c r="T632" i="6"/>
  <c r="T633" i="6"/>
  <c r="T634" i="6"/>
  <c r="T635" i="6"/>
  <c r="T636" i="6"/>
  <c r="T637" i="6"/>
  <c r="T638" i="6"/>
  <c r="T639" i="6"/>
  <c r="T640" i="6"/>
  <c r="T641" i="6"/>
  <c r="T642" i="6"/>
  <c r="T643" i="6"/>
  <c r="T644" i="6"/>
  <c r="T645" i="6"/>
  <c r="T646" i="6"/>
  <c r="T647" i="6"/>
  <c r="T648" i="6"/>
  <c r="T649" i="6"/>
  <c r="T650" i="6"/>
  <c r="T651" i="6"/>
  <c r="T652" i="6"/>
  <c r="T653" i="6"/>
  <c r="T654" i="6"/>
  <c r="T655" i="6"/>
  <c r="T656" i="6"/>
  <c r="T657" i="6"/>
  <c r="T658" i="6"/>
  <c r="T659" i="6"/>
  <c r="T660" i="6"/>
  <c r="T661" i="6"/>
  <c r="T662" i="6"/>
  <c r="T663" i="6"/>
  <c r="T664" i="6"/>
  <c r="T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S327" i="6"/>
  <c r="S328" i="6"/>
  <c r="S329" i="6"/>
  <c r="S330" i="6"/>
  <c r="S331" i="6"/>
  <c r="S332" i="6"/>
  <c r="S333" i="6"/>
  <c r="S334" i="6"/>
  <c r="S335" i="6"/>
  <c r="S336" i="6"/>
  <c r="S337" i="6"/>
  <c r="S338" i="6"/>
  <c r="S339" i="6"/>
  <c r="S340" i="6"/>
  <c r="S341" i="6"/>
  <c r="S342" i="6"/>
  <c r="S343" i="6"/>
  <c r="S344" i="6"/>
  <c r="S345" i="6"/>
  <c r="S346" i="6"/>
  <c r="S347" i="6"/>
  <c r="S348" i="6"/>
  <c r="S349" i="6"/>
  <c r="S350" i="6"/>
  <c r="S351" i="6"/>
  <c r="S352" i="6"/>
  <c r="S353" i="6"/>
  <c r="S354" i="6"/>
  <c r="S355" i="6"/>
  <c r="S356" i="6"/>
  <c r="S357" i="6"/>
  <c r="S358" i="6"/>
  <c r="S359" i="6"/>
  <c r="S360" i="6"/>
  <c r="S361" i="6"/>
  <c r="S362" i="6"/>
  <c r="S363" i="6"/>
  <c r="S364" i="6"/>
  <c r="S365" i="6"/>
  <c r="S366" i="6"/>
  <c r="S367" i="6"/>
  <c r="S368" i="6"/>
  <c r="S369" i="6"/>
  <c r="S370" i="6"/>
  <c r="S371" i="6"/>
  <c r="S372" i="6"/>
  <c r="S373" i="6"/>
  <c r="S374" i="6"/>
  <c r="S375" i="6"/>
  <c r="S376" i="6"/>
  <c r="S377" i="6"/>
  <c r="S378" i="6"/>
  <c r="S379" i="6"/>
  <c r="S380" i="6"/>
  <c r="S381" i="6"/>
  <c r="S382" i="6"/>
  <c r="S383" i="6"/>
  <c r="S384" i="6"/>
  <c r="S385" i="6"/>
  <c r="S386" i="6"/>
  <c r="S387" i="6"/>
  <c r="S388" i="6"/>
  <c r="S389" i="6"/>
  <c r="S390" i="6"/>
  <c r="S391" i="6"/>
  <c r="S392" i="6"/>
  <c r="S393" i="6"/>
  <c r="S394" i="6"/>
  <c r="S395" i="6"/>
  <c r="S396" i="6"/>
  <c r="S397" i="6"/>
  <c r="S398" i="6"/>
  <c r="S399" i="6"/>
  <c r="S400" i="6"/>
  <c r="S401" i="6"/>
  <c r="S402" i="6"/>
  <c r="S403" i="6"/>
  <c r="S404" i="6"/>
  <c r="S405" i="6"/>
  <c r="S406" i="6"/>
  <c r="S407" i="6"/>
  <c r="S408" i="6"/>
  <c r="S409" i="6"/>
  <c r="S410" i="6"/>
  <c r="S411" i="6"/>
  <c r="S412" i="6"/>
  <c r="S413" i="6"/>
  <c r="S414" i="6"/>
  <c r="S415" i="6"/>
  <c r="S416" i="6"/>
  <c r="S417" i="6"/>
  <c r="S418" i="6"/>
  <c r="S419" i="6"/>
  <c r="S420" i="6"/>
  <c r="S421" i="6"/>
  <c r="S422" i="6"/>
  <c r="S423" i="6"/>
  <c r="S424" i="6"/>
  <c r="S425" i="6"/>
  <c r="S426" i="6"/>
  <c r="S427" i="6"/>
  <c r="S428" i="6"/>
  <c r="S429" i="6"/>
  <c r="S430" i="6"/>
  <c r="S431" i="6"/>
  <c r="S432" i="6"/>
  <c r="S433" i="6"/>
  <c r="S434" i="6"/>
  <c r="S435" i="6"/>
  <c r="S436" i="6"/>
  <c r="S437" i="6"/>
  <c r="S438" i="6"/>
  <c r="S439" i="6"/>
  <c r="S440" i="6"/>
  <c r="S441" i="6"/>
  <c r="S442" i="6"/>
  <c r="S443" i="6"/>
  <c r="S444" i="6"/>
  <c r="S445" i="6"/>
  <c r="S446" i="6"/>
  <c r="S447" i="6"/>
  <c r="S448" i="6"/>
  <c r="S449" i="6"/>
  <c r="S450" i="6"/>
  <c r="S451" i="6"/>
  <c r="S452" i="6"/>
  <c r="S453" i="6"/>
  <c r="S454" i="6"/>
  <c r="S455" i="6"/>
  <c r="S456" i="6"/>
  <c r="S457" i="6"/>
  <c r="S458" i="6"/>
  <c r="S459" i="6"/>
  <c r="S460" i="6"/>
  <c r="S461" i="6"/>
  <c r="S462" i="6"/>
  <c r="S463" i="6"/>
  <c r="S464" i="6"/>
  <c r="S465" i="6"/>
  <c r="S466" i="6"/>
  <c r="S467" i="6"/>
  <c r="S468" i="6"/>
  <c r="S469" i="6"/>
  <c r="S470" i="6"/>
  <c r="S471" i="6"/>
  <c r="S472" i="6"/>
  <c r="S473" i="6"/>
  <c r="S474" i="6"/>
  <c r="S475" i="6"/>
  <c r="S476" i="6"/>
  <c r="S477" i="6"/>
  <c r="S478" i="6"/>
  <c r="S479" i="6"/>
  <c r="S480" i="6"/>
  <c r="S481" i="6"/>
  <c r="S482" i="6"/>
  <c r="S483" i="6"/>
  <c r="S484" i="6"/>
  <c r="S485" i="6"/>
  <c r="S486" i="6"/>
  <c r="S487" i="6"/>
  <c r="S488" i="6"/>
  <c r="S489" i="6"/>
  <c r="S490" i="6"/>
  <c r="S491" i="6"/>
  <c r="S492" i="6"/>
  <c r="S493" i="6"/>
  <c r="S494" i="6"/>
  <c r="S495" i="6"/>
  <c r="S496" i="6"/>
  <c r="S497" i="6"/>
  <c r="S498" i="6"/>
  <c r="S499" i="6"/>
  <c r="S500" i="6"/>
  <c r="S501" i="6"/>
  <c r="S502" i="6"/>
  <c r="S503" i="6"/>
  <c r="S504" i="6"/>
  <c r="S505" i="6"/>
  <c r="S506" i="6"/>
  <c r="S507" i="6"/>
  <c r="S508" i="6"/>
  <c r="S509" i="6"/>
  <c r="S510" i="6"/>
  <c r="S511" i="6"/>
  <c r="S512" i="6"/>
  <c r="S513" i="6"/>
  <c r="S514" i="6"/>
  <c r="S515" i="6"/>
  <c r="S516" i="6"/>
  <c r="S517" i="6"/>
  <c r="S518" i="6"/>
  <c r="S519" i="6"/>
  <c r="S520" i="6"/>
  <c r="S521" i="6"/>
  <c r="S522" i="6"/>
  <c r="S523" i="6"/>
  <c r="S524" i="6"/>
  <c r="S525" i="6"/>
  <c r="S526" i="6"/>
  <c r="S527" i="6"/>
  <c r="S528" i="6"/>
  <c r="S529" i="6"/>
  <c r="S530" i="6"/>
  <c r="S531" i="6"/>
  <c r="S532" i="6"/>
  <c r="S533" i="6"/>
  <c r="S534" i="6"/>
  <c r="S535" i="6"/>
  <c r="S536" i="6"/>
  <c r="S537" i="6"/>
  <c r="S538" i="6"/>
  <c r="S539" i="6"/>
  <c r="S540" i="6"/>
  <c r="S541" i="6"/>
  <c r="S542" i="6"/>
  <c r="S543" i="6"/>
  <c r="S544" i="6"/>
  <c r="S545" i="6"/>
  <c r="S546" i="6"/>
  <c r="S547" i="6"/>
  <c r="S548" i="6"/>
  <c r="S549" i="6"/>
  <c r="S550" i="6"/>
  <c r="S551" i="6"/>
  <c r="S552" i="6"/>
  <c r="S553" i="6"/>
  <c r="S554" i="6"/>
  <c r="S555" i="6"/>
  <c r="S556" i="6"/>
  <c r="S557" i="6"/>
  <c r="S558" i="6"/>
  <c r="S559" i="6"/>
  <c r="S560" i="6"/>
  <c r="S561" i="6"/>
  <c r="S562" i="6"/>
  <c r="S563" i="6"/>
  <c r="S564" i="6"/>
  <c r="S565" i="6"/>
  <c r="S566" i="6"/>
  <c r="S567" i="6"/>
  <c r="S568" i="6"/>
  <c r="S569" i="6"/>
  <c r="S570" i="6"/>
  <c r="S571" i="6"/>
  <c r="S572" i="6"/>
  <c r="S573" i="6"/>
  <c r="S574" i="6"/>
  <c r="S575" i="6"/>
  <c r="S576" i="6"/>
  <c r="S577" i="6"/>
  <c r="S578" i="6"/>
  <c r="S579" i="6"/>
  <c r="S580" i="6"/>
  <c r="S581" i="6"/>
  <c r="S582" i="6"/>
  <c r="S583" i="6"/>
  <c r="S584" i="6"/>
  <c r="S585" i="6"/>
  <c r="S586" i="6"/>
  <c r="S587" i="6"/>
  <c r="S588" i="6"/>
  <c r="S589" i="6"/>
  <c r="S590" i="6"/>
  <c r="S591" i="6"/>
  <c r="S592" i="6"/>
  <c r="S593" i="6"/>
  <c r="S594" i="6"/>
  <c r="S595" i="6"/>
  <c r="S596" i="6"/>
  <c r="S597" i="6"/>
  <c r="S598" i="6"/>
  <c r="S599" i="6"/>
  <c r="S600" i="6"/>
  <c r="S601" i="6"/>
  <c r="S602" i="6"/>
  <c r="S603" i="6"/>
  <c r="S604" i="6"/>
  <c r="S605" i="6"/>
  <c r="S606" i="6"/>
  <c r="S607" i="6"/>
  <c r="S608" i="6"/>
  <c r="S609" i="6"/>
  <c r="S610" i="6"/>
  <c r="S611" i="6"/>
  <c r="S612" i="6"/>
  <c r="S613" i="6"/>
  <c r="S614" i="6"/>
  <c r="S615" i="6"/>
  <c r="S616" i="6"/>
  <c r="S617" i="6"/>
  <c r="S618" i="6"/>
  <c r="S619" i="6"/>
  <c r="S620" i="6"/>
  <c r="S621" i="6"/>
  <c r="S622" i="6"/>
  <c r="S623" i="6"/>
  <c r="S624" i="6"/>
  <c r="S625" i="6"/>
  <c r="S626" i="6"/>
  <c r="S627" i="6"/>
  <c r="S628" i="6"/>
  <c r="S629" i="6"/>
  <c r="S630" i="6"/>
  <c r="S631" i="6"/>
  <c r="S632" i="6"/>
  <c r="S633" i="6"/>
  <c r="S634" i="6"/>
  <c r="S635" i="6"/>
  <c r="S636" i="6"/>
  <c r="S637" i="6"/>
  <c r="S638" i="6"/>
  <c r="S639" i="6"/>
  <c r="S640" i="6"/>
  <c r="S641" i="6"/>
  <c r="S642" i="6"/>
  <c r="S643" i="6"/>
  <c r="S644" i="6"/>
  <c r="S645" i="6"/>
  <c r="S646" i="6"/>
  <c r="S647" i="6"/>
  <c r="S648" i="6"/>
  <c r="S649" i="6"/>
  <c r="S650" i="6"/>
  <c r="S651" i="6"/>
  <c r="S652" i="6"/>
  <c r="S653" i="6"/>
  <c r="S654" i="6"/>
  <c r="S655" i="6"/>
  <c r="S656" i="6"/>
  <c r="S657" i="6"/>
  <c r="S658" i="6"/>
  <c r="S659" i="6"/>
  <c r="S660" i="6"/>
  <c r="S661" i="6"/>
  <c r="S662" i="6"/>
  <c r="S663" i="6"/>
  <c r="S664" i="6"/>
  <c r="S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R260" i="6"/>
  <c r="R261" i="6"/>
  <c r="R262" i="6"/>
  <c r="R263" i="6"/>
  <c r="R264" i="6"/>
  <c r="R265" i="6"/>
  <c r="R266" i="6"/>
  <c r="R267" i="6"/>
  <c r="R268" i="6"/>
  <c r="R269" i="6"/>
  <c r="R270" i="6"/>
  <c r="R271" i="6"/>
  <c r="R272" i="6"/>
  <c r="R273" i="6"/>
  <c r="R274" i="6"/>
  <c r="R275" i="6"/>
  <c r="R276" i="6"/>
  <c r="R277" i="6"/>
  <c r="R278" i="6"/>
  <c r="R279" i="6"/>
  <c r="R280" i="6"/>
  <c r="R281" i="6"/>
  <c r="R282" i="6"/>
  <c r="R283" i="6"/>
  <c r="R284" i="6"/>
  <c r="R285" i="6"/>
  <c r="R286" i="6"/>
  <c r="R287" i="6"/>
  <c r="R288" i="6"/>
  <c r="R289" i="6"/>
  <c r="R290" i="6"/>
  <c r="R291" i="6"/>
  <c r="R292" i="6"/>
  <c r="R293" i="6"/>
  <c r="R294" i="6"/>
  <c r="R295" i="6"/>
  <c r="R296" i="6"/>
  <c r="R297" i="6"/>
  <c r="R298" i="6"/>
  <c r="R299" i="6"/>
  <c r="R300" i="6"/>
  <c r="R301" i="6"/>
  <c r="R302" i="6"/>
  <c r="R303" i="6"/>
  <c r="R304" i="6"/>
  <c r="R305" i="6"/>
  <c r="R306" i="6"/>
  <c r="R307" i="6"/>
  <c r="R308" i="6"/>
  <c r="R309" i="6"/>
  <c r="R310" i="6"/>
  <c r="R311" i="6"/>
  <c r="R312" i="6"/>
  <c r="R313" i="6"/>
  <c r="R314" i="6"/>
  <c r="R315" i="6"/>
  <c r="R316" i="6"/>
  <c r="R317" i="6"/>
  <c r="R318" i="6"/>
  <c r="R319" i="6"/>
  <c r="R320" i="6"/>
  <c r="R321" i="6"/>
  <c r="R322" i="6"/>
  <c r="R323" i="6"/>
  <c r="R324" i="6"/>
  <c r="R325" i="6"/>
  <c r="R326" i="6"/>
  <c r="R327" i="6"/>
  <c r="R328" i="6"/>
  <c r="R329" i="6"/>
  <c r="R330" i="6"/>
  <c r="R331" i="6"/>
  <c r="R332" i="6"/>
  <c r="R333" i="6"/>
  <c r="R334" i="6"/>
  <c r="R335" i="6"/>
  <c r="R336" i="6"/>
  <c r="R337" i="6"/>
  <c r="R338" i="6"/>
  <c r="R339" i="6"/>
  <c r="R340" i="6"/>
  <c r="R341" i="6"/>
  <c r="R342" i="6"/>
  <c r="R343" i="6"/>
  <c r="R344" i="6"/>
  <c r="R345" i="6"/>
  <c r="R346" i="6"/>
  <c r="R347" i="6"/>
  <c r="R348" i="6"/>
  <c r="R349" i="6"/>
  <c r="R350" i="6"/>
  <c r="R351" i="6"/>
  <c r="R352" i="6"/>
  <c r="R353" i="6"/>
  <c r="R354" i="6"/>
  <c r="R355" i="6"/>
  <c r="R356" i="6"/>
  <c r="R357" i="6"/>
  <c r="R358" i="6"/>
  <c r="R359" i="6"/>
  <c r="R360" i="6"/>
  <c r="R361" i="6"/>
  <c r="R362" i="6"/>
  <c r="R363" i="6"/>
  <c r="R364" i="6"/>
  <c r="R365" i="6"/>
  <c r="R366" i="6"/>
  <c r="R367" i="6"/>
  <c r="R368" i="6"/>
  <c r="R369" i="6"/>
  <c r="R370" i="6"/>
  <c r="R371" i="6"/>
  <c r="R372" i="6"/>
  <c r="R373" i="6"/>
  <c r="R374" i="6"/>
  <c r="R375" i="6"/>
  <c r="R376" i="6"/>
  <c r="R377" i="6"/>
  <c r="R378" i="6"/>
  <c r="R379" i="6"/>
  <c r="R380" i="6"/>
  <c r="R381" i="6"/>
  <c r="R382" i="6"/>
  <c r="R383" i="6"/>
  <c r="R384" i="6"/>
  <c r="R385" i="6"/>
  <c r="R386" i="6"/>
  <c r="R387" i="6"/>
  <c r="R388" i="6"/>
  <c r="R389" i="6"/>
  <c r="R390" i="6"/>
  <c r="R391" i="6"/>
  <c r="R392" i="6"/>
  <c r="R393" i="6"/>
  <c r="R394" i="6"/>
  <c r="R395" i="6"/>
  <c r="R396" i="6"/>
  <c r="R397" i="6"/>
  <c r="R398" i="6"/>
  <c r="R399" i="6"/>
  <c r="R400" i="6"/>
  <c r="R401" i="6"/>
  <c r="R402" i="6"/>
  <c r="R403" i="6"/>
  <c r="R404" i="6"/>
  <c r="R405" i="6"/>
  <c r="R406" i="6"/>
  <c r="R407" i="6"/>
  <c r="R408" i="6"/>
  <c r="R409" i="6"/>
  <c r="R410" i="6"/>
  <c r="R411" i="6"/>
  <c r="R412" i="6"/>
  <c r="R413" i="6"/>
  <c r="R414" i="6"/>
  <c r="R415" i="6"/>
  <c r="R416" i="6"/>
  <c r="R417" i="6"/>
  <c r="R418" i="6"/>
  <c r="R419" i="6"/>
  <c r="R420" i="6"/>
  <c r="R421" i="6"/>
  <c r="R422" i="6"/>
  <c r="R423" i="6"/>
  <c r="R424" i="6"/>
  <c r="R425" i="6"/>
  <c r="R426" i="6"/>
  <c r="R427" i="6"/>
  <c r="R428" i="6"/>
  <c r="R429" i="6"/>
  <c r="R430" i="6"/>
  <c r="R431" i="6"/>
  <c r="R432" i="6"/>
  <c r="R433" i="6"/>
  <c r="R434" i="6"/>
  <c r="R435" i="6"/>
  <c r="R436" i="6"/>
  <c r="R437" i="6"/>
  <c r="R438" i="6"/>
  <c r="R439" i="6"/>
  <c r="R440" i="6"/>
  <c r="R441" i="6"/>
  <c r="R442" i="6"/>
  <c r="R443" i="6"/>
  <c r="R444" i="6"/>
  <c r="R445" i="6"/>
  <c r="R446" i="6"/>
  <c r="R447" i="6"/>
  <c r="R448" i="6"/>
  <c r="R449" i="6"/>
  <c r="R450" i="6"/>
  <c r="R451" i="6"/>
  <c r="R452" i="6"/>
  <c r="R453" i="6"/>
  <c r="R454" i="6"/>
  <c r="R455" i="6"/>
  <c r="R456" i="6"/>
  <c r="R457" i="6"/>
  <c r="R458" i="6"/>
  <c r="R459" i="6"/>
  <c r="R460" i="6"/>
  <c r="R461" i="6"/>
  <c r="R462" i="6"/>
  <c r="R463" i="6"/>
  <c r="R464" i="6"/>
  <c r="R465" i="6"/>
  <c r="R466" i="6"/>
  <c r="R467" i="6"/>
  <c r="R468" i="6"/>
  <c r="R469" i="6"/>
  <c r="R470" i="6"/>
  <c r="R471" i="6"/>
  <c r="R472" i="6"/>
  <c r="R473" i="6"/>
  <c r="R474" i="6"/>
  <c r="R475" i="6"/>
  <c r="R476" i="6"/>
  <c r="R477" i="6"/>
  <c r="R478" i="6"/>
  <c r="R479" i="6"/>
  <c r="R480" i="6"/>
  <c r="R481" i="6"/>
  <c r="R482" i="6"/>
  <c r="R483" i="6"/>
  <c r="R484" i="6"/>
  <c r="R485" i="6"/>
  <c r="R486" i="6"/>
  <c r="R487" i="6"/>
  <c r="R488" i="6"/>
  <c r="R489" i="6"/>
  <c r="R490" i="6"/>
  <c r="R491" i="6"/>
  <c r="R492" i="6"/>
  <c r="R493" i="6"/>
  <c r="R494" i="6"/>
  <c r="R495" i="6"/>
  <c r="R496" i="6"/>
  <c r="R497" i="6"/>
  <c r="R498" i="6"/>
  <c r="R499" i="6"/>
  <c r="R500" i="6"/>
  <c r="R501" i="6"/>
  <c r="R502" i="6"/>
  <c r="R503" i="6"/>
  <c r="R504" i="6"/>
  <c r="R505" i="6"/>
  <c r="R506" i="6"/>
  <c r="R507" i="6"/>
  <c r="R508" i="6"/>
  <c r="R509" i="6"/>
  <c r="R510" i="6"/>
  <c r="R511" i="6"/>
  <c r="R512" i="6"/>
  <c r="R513" i="6"/>
  <c r="R514" i="6"/>
  <c r="R515" i="6"/>
  <c r="R516" i="6"/>
  <c r="R517" i="6"/>
  <c r="R518" i="6"/>
  <c r="R519" i="6"/>
  <c r="R520" i="6"/>
  <c r="R521" i="6"/>
  <c r="R522" i="6"/>
  <c r="R523" i="6"/>
  <c r="R524" i="6"/>
  <c r="R525" i="6"/>
  <c r="R526" i="6"/>
  <c r="R527" i="6"/>
  <c r="R528" i="6"/>
  <c r="R529" i="6"/>
  <c r="R530" i="6"/>
  <c r="R531" i="6"/>
  <c r="R532" i="6"/>
  <c r="R533" i="6"/>
  <c r="R534" i="6"/>
  <c r="R535" i="6"/>
  <c r="R536" i="6"/>
  <c r="R537" i="6"/>
  <c r="R538" i="6"/>
  <c r="R539" i="6"/>
  <c r="R540" i="6"/>
  <c r="R541" i="6"/>
  <c r="R542" i="6"/>
  <c r="R543" i="6"/>
  <c r="R544" i="6"/>
  <c r="R545" i="6"/>
  <c r="R546" i="6"/>
  <c r="R547" i="6"/>
  <c r="R548" i="6"/>
  <c r="R549" i="6"/>
  <c r="R550" i="6"/>
  <c r="R551" i="6"/>
  <c r="R552" i="6"/>
  <c r="R553" i="6"/>
  <c r="R554" i="6"/>
  <c r="R555" i="6"/>
  <c r="R556" i="6"/>
  <c r="R557" i="6"/>
  <c r="R558" i="6"/>
  <c r="R559" i="6"/>
  <c r="R560" i="6"/>
  <c r="R561" i="6"/>
  <c r="R562" i="6"/>
  <c r="R563" i="6"/>
  <c r="R564" i="6"/>
  <c r="R565" i="6"/>
  <c r="R566" i="6"/>
  <c r="R567" i="6"/>
  <c r="R568" i="6"/>
  <c r="R569" i="6"/>
  <c r="R570" i="6"/>
  <c r="R571" i="6"/>
  <c r="R572" i="6"/>
  <c r="R573" i="6"/>
  <c r="R574" i="6"/>
  <c r="R575" i="6"/>
  <c r="R576" i="6"/>
  <c r="R577" i="6"/>
  <c r="R578" i="6"/>
  <c r="R579" i="6"/>
  <c r="R580" i="6"/>
  <c r="R581" i="6"/>
  <c r="R582" i="6"/>
  <c r="R583" i="6"/>
  <c r="R584" i="6"/>
  <c r="R585" i="6"/>
  <c r="R586" i="6"/>
  <c r="R587" i="6"/>
  <c r="R588" i="6"/>
  <c r="R589" i="6"/>
  <c r="R590" i="6"/>
  <c r="R591" i="6"/>
  <c r="R592" i="6"/>
  <c r="R593" i="6"/>
  <c r="R594" i="6"/>
  <c r="R595" i="6"/>
  <c r="R596" i="6"/>
  <c r="R597" i="6"/>
  <c r="R598" i="6"/>
  <c r="R599" i="6"/>
  <c r="R600" i="6"/>
  <c r="R601" i="6"/>
  <c r="R602" i="6"/>
  <c r="R603" i="6"/>
  <c r="R604" i="6"/>
  <c r="R605" i="6"/>
  <c r="R606" i="6"/>
  <c r="R607" i="6"/>
  <c r="R608" i="6"/>
  <c r="R609" i="6"/>
  <c r="R610" i="6"/>
  <c r="R611" i="6"/>
  <c r="R612" i="6"/>
  <c r="R613" i="6"/>
  <c r="R614" i="6"/>
  <c r="R615" i="6"/>
  <c r="R616" i="6"/>
  <c r="R617" i="6"/>
  <c r="R618" i="6"/>
  <c r="R619" i="6"/>
  <c r="R620" i="6"/>
  <c r="R621" i="6"/>
  <c r="R622" i="6"/>
  <c r="R623" i="6"/>
  <c r="R624" i="6"/>
  <c r="R625" i="6"/>
  <c r="R626" i="6"/>
  <c r="R627" i="6"/>
  <c r="R628" i="6"/>
  <c r="R629" i="6"/>
  <c r="R630" i="6"/>
  <c r="R631" i="6"/>
  <c r="R632" i="6"/>
  <c r="R633" i="6"/>
  <c r="R634" i="6"/>
  <c r="R635" i="6"/>
  <c r="R636" i="6"/>
  <c r="R637" i="6"/>
  <c r="R638" i="6"/>
  <c r="R639" i="6"/>
  <c r="R640" i="6"/>
  <c r="R641" i="6"/>
  <c r="R642" i="6"/>
  <c r="R643" i="6"/>
  <c r="R644" i="6"/>
  <c r="R645" i="6"/>
  <c r="R646" i="6"/>
  <c r="R647" i="6"/>
  <c r="R648" i="6"/>
  <c r="R649" i="6"/>
  <c r="R650" i="6"/>
  <c r="R651" i="6"/>
  <c r="R652" i="6"/>
  <c r="R653" i="6"/>
  <c r="R654" i="6"/>
  <c r="R655" i="6"/>
  <c r="R656" i="6"/>
  <c r="R657" i="6"/>
  <c r="R658" i="6"/>
  <c r="R659" i="6"/>
  <c r="R660" i="6"/>
  <c r="R661" i="6"/>
  <c r="R662" i="6"/>
  <c r="R663" i="6"/>
  <c r="R664" i="6"/>
  <c r="R2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79" i="6"/>
  <c r="Q380" i="6"/>
  <c r="Q381" i="6"/>
  <c r="Q382" i="6"/>
  <c r="Q383" i="6"/>
  <c r="Q384" i="6"/>
  <c r="Q385" i="6"/>
  <c r="Q386" i="6"/>
  <c r="Q387" i="6"/>
  <c r="Q388" i="6"/>
  <c r="Q389" i="6"/>
  <c r="Q390" i="6"/>
  <c r="Q391" i="6"/>
  <c r="Q392" i="6"/>
  <c r="Q393" i="6"/>
  <c r="Q394" i="6"/>
  <c r="Q395" i="6"/>
  <c r="Q396" i="6"/>
  <c r="Q397" i="6"/>
  <c r="Q398" i="6"/>
  <c r="Q399" i="6"/>
  <c r="Q400" i="6"/>
  <c r="Q401" i="6"/>
  <c r="Q402" i="6"/>
  <c r="Q403" i="6"/>
  <c r="Q404" i="6"/>
  <c r="Q405" i="6"/>
  <c r="Q406" i="6"/>
  <c r="Q407" i="6"/>
  <c r="Q408" i="6"/>
  <c r="Q409" i="6"/>
  <c r="Q410" i="6"/>
  <c r="Q411" i="6"/>
  <c r="Q412" i="6"/>
  <c r="Q413" i="6"/>
  <c r="Q414" i="6"/>
  <c r="Q415" i="6"/>
  <c r="Q416" i="6"/>
  <c r="Q417" i="6"/>
  <c r="Q418" i="6"/>
  <c r="Q419" i="6"/>
  <c r="Q420" i="6"/>
  <c r="Q421" i="6"/>
  <c r="Q422" i="6"/>
  <c r="Q423" i="6"/>
  <c r="Q424" i="6"/>
  <c r="Q425" i="6"/>
  <c r="Q426" i="6"/>
  <c r="Q427" i="6"/>
  <c r="Q428" i="6"/>
  <c r="Q429" i="6"/>
  <c r="Q430" i="6"/>
  <c r="Q431" i="6"/>
  <c r="Q432" i="6"/>
  <c r="Q433" i="6"/>
  <c r="Q434" i="6"/>
  <c r="Q435" i="6"/>
  <c r="Q436" i="6"/>
  <c r="Q437" i="6"/>
  <c r="Q438" i="6"/>
  <c r="Q439" i="6"/>
  <c r="Q440" i="6"/>
  <c r="Q441" i="6"/>
  <c r="Q442" i="6"/>
  <c r="Q443" i="6"/>
  <c r="Q444" i="6"/>
  <c r="Q445" i="6"/>
  <c r="Q446" i="6"/>
  <c r="Q447" i="6"/>
  <c r="Q448" i="6"/>
  <c r="Q449" i="6"/>
  <c r="Q450" i="6"/>
  <c r="Q451" i="6"/>
  <c r="Q452" i="6"/>
  <c r="Q453" i="6"/>
  <c r="Q454" i="6"/>
  <c r="Q455" i="6"/>
  <c r="Q456" i="6"/>
  <c r="Q457" i="6"/>
  <c r="Q458" i="6"/>
  <c r="Q459" i="6"/>
  <c r="Q460" i="6"/>
  <c r="Q461" i="6"/>
  <c r="Q462" i="6"/>
  <c r="Q463" i="6"/>
  <c r="Q464" i="6"/>
  <c r="Q465" i="6"/>
  <c r="Q466" i="6"/>
  <c r="Q467" i="6"/>
  <c r="Q468" i="6"/>
  <c r="Q469" i="6"/>
  <c r="Q470" i="6"/>
  <c r="Q471" i="6"/>
  <c r="Q472" i="6"/>
  <c r="Q473" i="6"/>
  <c r="Q474" i="6"/>
  <c r="Q475" i="6"/>
  <c r="Q476" i="6"/>
  <c r="Q477" i="6"/>
  <c r="Q478" i="6"/>
  <c r="Q479" i="6"/>
  <c r="Q480" i="6"/>
  <c r="Q481" i="6"/>
  <c r="Q482" i="6"/>
  <c r="Q483" i="6"/>
  <c r="Q484" i="6"/>
  <c r="Q485" i="6"/>
  <c r="Q486" i="6"/>
  <c r="Q487" i="6"/>
  <c r="Q488" i="6"/>
  <c r="Q489" i="6"/>
  <c r="Q490" i="6"/>
  <c r="Q491" i="6"/>
  <c r="Q492" i="6"/>
  <c r="Q493" i="6"/>
  <c r="Q494" i="6"/>
  <c r="Q495" i="6"/>
  <c r="Q496" i="6"/>
  <c r="Q497" i="6"/>
  <c r="Q498" i="6"/>
  <c r="Q499" i="6"/>
  <c r="Q500" i="6"/>
  <c r="Q501" i="6"/>
  <c r="Q502" i="6"/>
  <c r="Q503" i="6"/>
  <c r="Q504" i="6"/>
  <c r="Q505" i="6"/>
  <c r="Q506" i="6"/>
  <c r="Q507" i="6"/>
  <c r="Q508" i="6"/>
  <c r="Q509" i="6"/>
  <c r="Q510" i="6"/>
  <c r="Q511" i="6"/>
  <c r="Q512" i="6"/>
  <c r="Q513" i="6"/>
  <c r="Q514" i="6"/>
  <c r="Q515" i="6"/>
  <c r="Q516" i="6"/>
  <c r="Q517" i="6"/>
  <c r="Q518" i="6"/>
  <c r="Q519" i="6"/>
  <c r="Q520" i="6"/>
  <c r="Q521" i="6"/>
  <c r="Q522" i="6"/>
  <c r="Q523" i="6"/>
  <c r="Q524" i="6"/>
  <c r="Q525" i="6"/>
  <c r="Q526" i="6"/>
  <c r="Q527" i="6"/>
  <c r="Q528" i="6"/>
  <c r="Q529" i="6"/>
  <c r="Q530" i="6"/>
  <c r="Q531" i="6"/>
  <c r="Q532" i="6"/>
  <c r="Q533" i="6"/>
  <c r="Q534" i="6"/>
  <c r="Q535" i="6"/>
  <c r="Q536" i="6"/>
  <c r="Q537" i="6"/>
  <c r="Q538" i="6"/>
  <c r="Q539" i="6"/>
  <c r="Q540" i="6"/>
  <c r="Q541" i="6"/>
  <c r="Q542" i="6"/>
  <c r="Q543" i="6"/>
  <c r="Q544" i="6"/>
  <c r="Q545" i="6"/>
  <c r="Q546" i="6"/>
  <c r="Q547" i="6"/>
  <c r="Q548" i="6"/>
  <c r="Q549" i="6"/>
  <c r="Q550" i="6"/>
  <c r="Q551" i="6"/>
  <c r="Q552" i="6"/>
  <c r="Q553" i="6"/>
  <c r="Q554" i="6"/>
  <c r="Q555" i="6"/>
  <c r="Q556" i="6"/>
  <c r="Q557" i="6"/>
  <c r="Q558" i="6"/>
  <c r="Q559" i="6"/>
  <c r="Q560" i="6"/>
  <c r="Q561" i="6"/>
  <c r="Q562" i="6"/>
  <c r="Q563" i="6"/>
  <c r="Q564" i="6"/>
  <c r="Q565" i="6"/>
  <c r="Q566" i="6"/>
  <c r="Q567" i="6"/>
  <c r="Q568" i="6"/>
  <c r="Q569" i="6"/>
  <c r="Q570" i="6"/>
  <c r="Q571" i="6"/>
  <c r="Q572" i="6"/>
  <c r="Q573" i="6"/>
  <c r="Q574" i="6"/>
  <c r="Q575" i="6"/>
  <c r="Q576" i="6"/>
  <c r="Q577" i="6"/>
  <c r="Q578" i="6"/>
  <c r="Q579" i="6"/>
  <c r="Q580" i="6"/>
  <c r="Q581" i="6"/>
  <c r="Q582" i="6"/>
  <c r="Q583" i="6"/>
  <c r="Q584" i="6"/>
  <c r="Q585" i="6"/>
  <c r="Q586" i="6"/>
  <c r="Q587" i="6"/>
  <c r="Q588" i="6"/>
  <c r="Q589" i="6"/>
  <c r="Q590" i="6"/>
  <c r="Q591" i="6"/>
  <c r="Q592" i="6"/>
  <c r="Q593" i="6"/>
  <c r="Q594" i="6"/>
  <c r="Q595" i="6"/>
  <c r="Q596" i="6"/>
  <c r="Q597" i="6"/>
  <c r="Q598" i="6"/>
  <c r="Q599" i="6"/>
  <c r="Q600" i="6"/>
  <c r="Q601" i="6"/>
  <c r="Q602" i="6"/>
  <c r="Q603" i="6"/>
  <c r="Q604" i="6"/>
  <c r="Q605" i="6"/>
  <c r="Q606" i="6"/>
  <c r="Q607" i="6"/>
  <c r="Q608" i="6"/>
  <c r="Q609" i="6"/>
  <c r="Q610" i="6"/>
  <c r="Q611" i="6"/>
  <c r="Q612" i="6"/>
  <c r="Q613" i="6"/>
  <c r="Q614" i="6"/>
  <c r="Q615" i="6"/>
  <c r="Q616" i="6"/>
  <c r="Q617" i="6"/>
  <c r="Q618" i="6"/>
  <c r="Q619" i="6"/>
  <c r="Q620" i="6"/>
  <c r="Q621" i="6"/>
  <c r="Q622" i="6"/>
  <c r="Q623" i="6"/>
  <c r="Q624" i="6"/>
  <c r="Q625" i="6"/>
  <c r="Q626" i="6"/>
  <c r="Q627" i="6"/>
  <c r="Q628" i="6"/>
  <c r="Q629" i="6"/>
  <c r="Q630" i="6"/>
  <c r="Q631" i="6"/>
  <c r="Q632" i="6"/>
  <c r="Q633" i="6"/>
  <c r="Q634" i="6"/>
  <c r="Q635" i="6"/>
  <c r="Q636" i="6"/>
  <c r="Q637" i="6"/>
  <c r="Q638" i="6"/>
  <c r="Q639" i="6"/>
  <c r="Q640" i="6"/>
  <c r="Q641" i="6"/>
  <c r="Q642" i="6"/>
  <c r="Q643" i="6"/>
  <c r="Q644" i="6"/>
  <c r="Q645" i="6"/>
  <c r="Q646" i="6"/>
  <c r="Q647" i="6"/>
  <c r="Q648" i="6"/>
  <c r="Q649" i="6"/>
  <c r="Q650" i="6"/>
  <c r="Q651" i="6"/>
  <c r="Q652" i="6"/>
  <c r="Q653" i="6"/>
  <c r="Q654" i="6"/>
  <c r="Q655" i="6"/>
  <c r="Q656" i="6"/>
  <c r="Q657" i="6"/>
  <c r="Q658" i="6"/>
  <c r="Q659" i="6"/>
  <c r="Q660" i="6"/>
  <c r="Q661" i="6"/>
  <c r="Q662" i="6"/>
  <c r="Q663" i="6"/>
  <c r="Q664" i="6"/>
  <c r="Q3" i="6"/>
  <c r="Q4" i="6"/>
  <c r="Q5" i="6"/>
  <c r="Q6" i="6"/>
  <c r="Q7" i="6"/>
  <c r="Q8" i="6"/>
  <c r="Q9" i="6"/>
  <c r="Q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2" i="6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202" i="5"/>
  <c r="L20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3" i="5"/>
  <c r="L4" i="5"/>
  <c r="L5" i="5"/>
  <c r="L6" i="5"/>
  <c r="L7" i="5"/>
  <c r="L8" i="5"/>
  <c r="L9" i="5"/>
  <c r="L11" i="5"/>
  <c r="L12" i="5"/>
  <c r="L13" i="5"/>
  <c r="L14" i="5"/>
  <c r="L15" i="5"/>
  <c r="L16" i="5"/>
  <c r="L17" i="5"/>
  <c r="L18" i="5"/>
  <c r="L19" i="5"/>
  <c r="L21" i="5"/>
  <c r="L22" i="5"/>
  <c r="L23" i="5"/>
  <c r="L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" i="5"/>
  <c r="W3" i="4"/>
  <c r="AB2" i="4" s="1"/>
  <c r="W4" i="4"/>
  <c r="Y4" i="4" s="1"/>
  <c r="W5" i="4"/>
  <c r="Y5" i="4" s="1"/>
  <c r="W6" i="4"/>
  <c r="Y6" i="4" s="1"/>
  <c r="W7" i="4"/>
  <c r="W8" i="4"/>
  <c r="Z7" i="4" s="1"/>
  <c r="W9" i="4"/>
  <c r="Z8" i="4" s="1"/>
  <c r="W10" i="4"/>
  <c r="AA9" i="4" s="1"/>
  <c r="W11" i="4"/>
  <c r="AC10" i="4" s="1"/>
  <c r="W12" i="4"/>
  <c r="AB11" i="4" s="1"/>
  <c r="W13" i="4"/>
  <c r="W14" i="4"/>
  <c r="W15" i="4"/>
  <c r="W16" i="4"/>
  <c r="AD15" i="4" s="1"/>
  <c r="W17" i="4"/>
  <c r="Z16" i="4" s="1"/>
  <c r="W18" i="4"/>
  <c r="AB17" i="4" s="1"/>
  <c r="W19" i="4"/>
  <c r="AC18" i="4" s="1"/>
  <c r="W20" i="4"/>
  <c r="Z19" i="4" s="1"/>
  <c r="W21" i="4"/>
  <c r="Z20" i="4" s="1"/>
  <c r="W22" i="4"/>
  <c r="W23" i="4"/>
  <c r="W24" i="4"/>
  <c r="Y24" i="4" s="1"/>
  <c r="W25" i="4"/>
  <c r="AA24" i="4" s="1"/>
  <c r="W26" i="4"/>
  <c r="AB25" i="4" s="1"/>
  <c r="W27" i="4"/>
  <c r="Y27" i="4" s="1"/>
  <c r="W28" i="4"/>
  <c r="Y28" i="4" s="1"/>
  <c r="W29" i="4"/>
  <c r="AB28" i="4" s="1"/>
  <c r="W30" i="4"/>
  <c r="W31" i="4"/>
  <c r="W32" i="4"/>
  <c r="W33" i="4"/>
  <c r="AA32" i="4" s="1"/>
  <c r="W34" i="4"/>
  <c r="Y34" i="4" s="1"/>
  <c r="W35" i="4"/>
  <c r="AC34" i="4" s="1"/>
  <c r="W36" i="4"/>
  <c r="AC35" i="4" s="1"/>
  <c r="W37" i="4"/>
  <c r="Y37" i="4" s="1"/>
  <c r="W38" i="4"/>
  <c r="W39" i="4"/>
  <c r="W40" i="4"/>
  <c r="W41" i="4"/>
  <c r="W42" i="4"/>
  <c r="Y42" i="4" s="1"/>
  <c r="W43" i="4"/>
  <c r="Z42" i="4" s="1"/>
  <c r="W44" i="4"/>
  <c r="Y44" i="4" s="1"/>
  <c r="W45" i="4"/>
  <c r="Y45" i="4" s="1"/>
  <c r="W46" i="4"/>
  <c r="AA45" i="4" s="1"/>
  <c r="W47" i="4"/>
  <c r="W48" i="4"/>
  <c r="W49" i="4"/>
  <c r="Z48" i="4" s="1"/>
  <c r="W50" i="4"/>
  <c r="Y50" i="4" s="1"/>
  <c r="W51" i="4"/>
  <c r="Y51" i="4" s="1"/>
  <c r="W52" i="4"/>
  <c r="Y52" i="4" s="1"/>
  <c r="W53" i="4"/>
  <c r="Y53" i="4" s="1"/>
  <c r="W54" i="4"/>
  <c r="Y54" i="4" s="1"/>
  <c r="W55" i="4"/>
  <c r="Y55" i="4" s="1"/>
  <c r="W56" i="4"/>
  <c r="AD55" i="4" s="1"/>
  <c r="W57" i="4"/>
  <c r="AA56" i="4" s="1"/>
  <c r="W58" i="4"/>
  <c r="AA57" i="4" s="1"/>
  <c r="W59" i="4"/>
  <c r="W60" i="4"/>
  <c r="AA59" i="4" s="1"/>
  <c r="W61" i="4"/>
  <c r="AA60" i="4" s="1"/>
  <c r="W62" i="4"/>
  <c r="W63" i="4"/>
  <c r="W64" i="4"/>
  <c r="W65" i="4"/>
  <c r="AD64" i="4" s="1"/>
  <c r="W66" i="4"/>
  <c r="AB65" i="4" s="1"/>
  <c r="W67" i="4"/>
  <c r="AB66" i="4" s="1"/>
  <c r="W68" i="4"/>
  <c r="AB67" i="4" s="1"/>
  <c r="W69" i="4"/>
  <c r="AA68" i="4" s="1"/>
  <c r="W70" i="4"/>
  <c r="Z69" i="4" s="1"/>
  <c r="W71" i="4"/>
  <c r="W72" i="4"/>
  <c r="W73" i="4"/>
  <c r="W74" i="4"/>
  <c r="AB73" i="4" s="1"/>
  <c r="W75" i="4"/>
  <c r="W76" i="4"/>
  <c r="W77" i="4"/>
  <c r="AB76" i="4" s="1"/>
  <c r="W78" i="4"/>
  <c r="W79" i="4"/>
  <c r="W80" i="4"/>
  <c r="W81" i="4"/>
  <c r="Z80" i="4" s="1"/>
  <c r="W82" i="4"/>
  <c r="Z81" i="4" s="1"/>
  <c r="W83" i="4"/>
  <c r="AA82" i="4" s="1"/>
  <c r="W84" i="4"/>
  <c r="AA83" i="4" s="1"/>
  <c r="W85" i="4"/>
  <c r="AA84" i="4" s="1"/>
  <c r="W86" i="4"/>
  <c r="W87" i="4"/>
  <c r="AA86" i="4" s="1"/>
  <c r="W88" i="4"/>
  <c r="W89" i="4"/>
  <c r="AB88" i="4" s="1"/>
  <c r="W90" i="4"/>
  <c r="Z89" i="4" s="1"/>
  <c r="W91" i="4"/>
  <c r="Z90" i="4" s="1"/>
  <c r="W92" i="4"/>
  <c r="Y92" i="4" s="1"/>
  <c r="W93" i="4"/>
  <c r="Z92" i="4" s="1"/>
  <c r="W94" i="4"/>
  <c r="W95" i="4"/>
  <c r="W96" i="4"/>
  <c r="W97" i="4"/>
  <c r="Z96" i="4" s="1"/>
  <c r="W98" i="4"/>
  <c r="Z97" i="4" s="1"/>
  <c r="W99" i="4"/>
  <c r="AD98" i="4" s="1"/>
  <c r="W100" i="4"/>
  <c r="Z99" i="4" s="1"/>
  <c r="W101" i="4"/>
  <c r="Z100" i="4" s="1"/>
  <c r="W102" i="4"/>
  <c r="W103" i="4"/>
  <c r="AA102" i="4" s="1"/>
  <c r="W104" i="4"/>
  <c r="W105" i="4"/>
  <c r="AB104" i="4" s="1"/>
  <c r="W106" i="4"/>
  <c r="Y106" i="4" s="1"/>
  <c r="W107" i="4"/>
  <c r="Y107" i="4" s="1"/>
  <c r="W108" i="4"/>
  <c r="Y108" i="4" s="1"/>
  <c r="W109" i="4"/>
  <c r="Y109" i="4" s="1"/>
  <c r="W110" i="4"/>
  <c r="Y110" i="4" s="1"/>
  <c r="W111" i="4"/>
  <c r="W112" i="4"/>
  <c r="AD111" i="4" s="1"/>
  <c r="W113" i="4"/>
  <c r="Z112" i="4" s="1"/>
  <c r="W114" i="4"/>
  <c r="Y114" i="4" s="1"/>
  <c r="W115" i="4"/>
  <c r="AD114" i="4" s="1"/>
  <c r="W116" i="4"/>
  <c r="Y116" i="4" s="1"/>
  <c r="W117" i="4"/>
  <c r="Y117" i="4" s="1"/>
  <c r="W118" i="4"/>
  <c r="Y118" i="4" s="1"/>
  <c r="W119" i="4"/>
  <c r="Y119" i="4" s="1"/>
  <c r="W120" i="4"/>
  <c r="W121" i="4"/>
  <c r="Z120" i="4" s="1"/>
  <c r="W122" i="4"/>
  <c r="Z121" i="4" s="1"/>
  <c r="W123" i="4"/>
  <c r="Z122" i="4" s="1"/>
  <c r="W124" i="4"/>
  <c r="Z123" i="4" s="1"/>
  <c r="W125" i="4"/>
  <c r="Z124" i="4" s="1"/>
  <c r="W126" i="4"/>
  <c r="W127" i="4"/>
  <c r="W128" i="4"/>
  <c r="W129" i="4"/>
  <c r="AC128" i="4" s="1"/>
  <c r="W130" i="4"/>
  <c r="Z129" i="4" s="1"/>
  <c r="W131" i="4"/>
  <c r="Z130" i="4" s="1"/>
  <c r="W132" i="4"/>
  <c r="AD131" i="4" s="1"/>
  <c r="W133" i="4"/>
  <c r="AA132" i="4" s="1"/>
  <c r="W134" i="4"/>
  <c r="W135" i="4"/>
  <c r="W136" i="4"/>
  <c r="W137" i="4"/>
  <c r="AB136" i="4" s="1"/>
  <c r="W138" i="4"/>
  <c r="AD137" i="4" s="1"/>
  <c r="W139" i="4"/>
  <c r="W140" i="4"/>
  <c r="AB139" i="4" s="1"/>
  <c r="W141" i="4"/>
  <c r="W142" i="4"/>
  <c r="W143" i="4"/>
  <c r="W144" i="4"/>
  <c r="W145" i="4"/>
  <c r="AA144" i="4" s="1"/>
  <c r="W146" i="4"/>
  <c r="AB145" i="4" s="1"/>
  <c r="W147" i="4"/>
  <c r="AD146" i="4" s="1"/>
  <c r="W148" i="4"/>
  <c r="AC147" i="4" s="1"/>
  <c r="W149" i="4"/>
  <c r="W150" i="4"/>
  <c r="W151" i="4"/>
  <c r="AC150" i="4" s="1"/>
  <c r="W152" i="4"/>
  <c r="W153" i="4"/>
  <c r="AB152" i="4" s="1"/>
  <c r="W154" i="4"/>
  <c r="AB153" i="4" s="1"/>
  <c r="W155" i="4"/>
  <c r="AA154" i="4" s="1"/>
  <c r="W156" i="4"/>
  <c r="AA155" i="4" s="1"/>
  <c r="W157" i="4"/>
  <c r="Z156" i="4" s="1"/>
  <c r="W158" i="4"/>
  <c r="W159" i="4"/>
  <c r="W160" i="4"/>
  <c r="W161" i="4"/>
  <c r="Z160" i="4" s="1"/>
  <c r="W162" i="4"/>
  <c r="Z161" i="4" s="1"/>
  <c r="W163" i="4"/>
  <c r="AD162" i="4" s="1"/>
  <c r="W164" i="4"/>
  <c r="AD163" i="4" s="1"/>
  <c r="W165" i="4"/>
  <c r="Z164" i="4" s="1"/>
  <c r="W166" i="4"/>
  <c r="W167" i="4"/>
  <c r="W168" i="4"/>
  <c r="W169" i="4"/>
  <c r="AD168" i="4" s="1"/>
  <c r="W170" i="4"/>
  <c r="AA169" i="4" s="1"/>
  <c r="W171" i="4"/>
  <c r="AA170" i="4" s="1"/>
  <c r="W172" i="4"/>
  <c r="AA171" i="4" s="1"/>
  <c r="W173" i="4"/>
  <c r="W174" i="4"/>
  <c r="W175" i="4"/>
  <c r="W176" i="4"/>
  <c r="W177" i="4"/>
  <c r="Z176" i="4" s="1"/>
  <c r="W178" i="4"/>
  <c r="AB177" i="4" s="1"/>
  <c r="W179" i="4"/>
  <c r="AA178" i="4" s="1"/>
  <c r="W180" i="4"/>
  <c r="AA179" i="4" s="1"/>
  <c r="W181" i="4"/>
  <c r="AA180" i="4" s="1"/>
  <c r="W182" i="4"/>
  <c r="W183" i="4"/>
  <c r="W184" i="4"/>
  <c r="W185" i="4"/>
  <c r="Z184" i="4" s="1"/>
  <c r="W186" i="4"/>
  <c r="Z185" i="4" s="1"/>
  <c r="W187" i="4"/>
  <c r="Z186" i="4" s="1"/>
  <c r="W188" i="4"/>
  <c r="Z187" i="4" s="1"/>
  <c r="W189" i="4"/>
  <c r="Z188" i="4" s="1"/>
  <c r="W190" i="4"/>
  <c r="W191" i="4"/>
  <c r="W192" i="4"/>
  <c r="W193" i="4"/>
  <c r="AB192" i="4" s="1"/>
  <c r="W194" i="4"/>
  <c r="Z193" i="4" s="1"/>
  <c r="W195" i="4"/>
  <c r="Z194" i="4" s="1"/>
  <c r="W196" i="4"/>
  <c r="AD195" i="4" s="1"/>
  <c r="W197" i="4"/>
  <c r="Z196" i="4" s="1"/>
  <c r="W198" i="4"/>
  <c r="W199" i="4"/>
  <c r="W200" i="4"/>
  <c r="W201" i="4"/>
  <c r="AD200" i="4" s="1"/>
  <c r="W202" i="4"/>
  <c r="AD201" i="4" s="1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W515" i="4"/>
  <c r="W516" i="4"/>
  <c r="W517" i="4"/>
  <c r="W518" i="4"/>
  <c r="W519" i="4"/>
  <c r="W520" i="4"/>
  <c r="W521" i="4"/>
  <c r="W522" i="4"/>
  <c r="W523" i="4"/>
  <c r="W524" i="4"/>
  <c r="W525" i="4"/>
  <c r="W526" i="4"/>
  <c r="W527" i="4"/>
  <c r="W528" i="4"/>
  <c r="W529" i="4"/>
  <c r="W530" i="4"/>
  <c r="W531" i="4"/>
  <c r="W532" i="4"/>
  <c r="W533" i="4"/>
  <c r="W534" i="4"/>
  <c r="W535" i="4"/>
  <c r="W536" i="4"/>
  <c r="W537" i="4"/>
  <c r="W538" i="4"/>
  <c r="W539" i="4"/>
  <c r="W540" i="4"/>
  <c r="W541" i="4"/>
  <c r="W542" i="4"/>
  <c r="W543" i="4"/>
  <c r="W544" i="4"/>
  <c r="W545" i="4"/>
  <c r="W546" i="4"/>
  <c r="W547" i="4"/>
  <c r="W548" i="4"/>
  <c r="W549" i="4"/>
  <c r="W550" i="4"/>
  <c r="W551" i="4"/>
  <c r="W552" i="4"/>
  <c r="W553" i="4"/>
  <c r="W554" i="4"/>
  <c r="W555" i="4"/>
  <c r="W556" i="4"/>
  <c r="W557" i="4"/>
  <c r="W558" i="4"/>
  <c r="W559" i="4"/>
  <c r="W560" i="4"/>
  <c r="W561" i="4"/>
  <c r="W562" i="4"/>
  <c r="W563" i="4"/>
  <c r="W564" i="4"/>
  <c r="W565" i="4"/>
  <c r="W566" i="4"/>
  <c r="W567" i="4"/>
  <c r="W568" i="4"/>
  <c r="W569" i="4"/>
  <c r="W570" i="4"/>
  <c r="W571" i="4"/>
  <c r="W572" i="4"/>
  <c r="W573" i="4"/>
  <c r="W574" i="4"/>
  <c r="W575" i="4"/>
  <c r="W576" i="4"/>
  <c r="W577" i="4"/>
  <c r="W578" i="4"/>
  <c r="W579" i="4"/>
  <c r="W580" i="4"/>
  <c r="W581" i="4"/>
  <c r="W582" i="4"/>
  <c r="W583" i="4"/>
  <c r="W584" i="4"/>
  <c r="W585" i="4"/>
  <c r="W586" i="4"/>
  <c r="W587" i="4"/>
  <c r="W588" i="4"/>
  <c r="W589" i="4"/>
  <c r="W590" i="4"/>
  <c r="W591" i="4"/>
  <c r="W592" i="4"/>
  <c r="W593" i="4"/>
  <c r="W594" i="4"/>
  <c r="W595" i="4"/>
  <c r="W596" i="4"/>
  <c r="W597" i="4"/>
  <c r="W598" i="4"/>
  <c r="W599" i="4"/>
  <c r="W600" i="4"/>
  <c r="W601" i="4"/>
  <c r="W602" i="4"/>
  <c r="W603" i="4"/>
  <c r="W604" i="4"/>
  <c r="W605" i="4"/>
  <c r="W606" i="4"/>
  <c r="W607" i="4"/>
  <c r="W608" i="4"/>
  <c r="W609" i="4"/>
  <c r="W610" i="4"/>
  <c r="W611" i="4"/>
  <c r="W612" i="4"/>
  <c r="W613" i="4"/>
  <c r="W614" i="4"/>
  <c r="W615" i="4"/>
  <c r="W616" i="4"/>
  <c r="W617" i="4"/>
  <c r="W618" i="4"/>
  <c r="W619" i="4"/>
  <c r="W620" i="4"/>
  <c r="W621" i="4"/>
  <c r="W622" i="4"/>
  <c r="W623" i="4"/>
  <c r="W624" i="4"/>
  <c r="W625" i="4"/>
  <c r="W626" i="4"/>
  <c r="W627" i="4"/>
  <c r="W628" i="4"/>
  <c r="W629" i="4"/>
  <c r="W630" i="4"/>
  <c r="W631" i="4"/>
  <c r="W632" i="4"/>
  <c r="W633" i="4"/>
  <c r="W634" i="4"/>
  <c r="W635" i="4"/>
  <c r="W636" i="4"/>
  <c r="W637" i="4"/>
  <c r="W638" i="4"/>
  <c r="W639" i="4"/>
  <c r="W640" i="4"/>
  <c r="W641" i="4"/>
  <c r="W642" i="4"/>
  <c r="W643" i="4"/>
  <c r="W644" i="4"/>
  <c r="W645" i="4"/>
  <c r="W646" i="4"/>
  <c r="W647" i="4"/>
  <c r="W648" i="4"/>
  <c r="W649" i="4"/>
  <c r="W650" i="4"/>
  <c r="W651" i="4"/>
  <c r="W652" i="4"/>
  <c r="W653" i="4"/>
  <c r="W654" i="4"/>
  <c r="W655" i="4"/>
  <c r="W656" i="4"/>
  <c r="W657" i="4"/>
  <c r="W658" i="4"/>
  <c r="W659" i="4"/>
  <c r="W660" i="4"/>
  <c r="W661" i="4"/>
  <c r="W662" i="4"/>
  <c r="W663" i="4"/>
  <c r="W664" i="4"/>
  <c r="W2" i="4"/>
  <c r="Y2" i="4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T2" i="1"/>
  <c r="S2" i="1"/>
  <c r="R2" i="1"/>
  <c r="Q2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Y90" i="4" l="1"/>
  <c r="Z44" i="4"/>
  <c r="AB49" i="4"/>
  <c r="Y82" i="4"/>
  <c r="Z43" i="4"/>
  <c r="AA115" i="4"/>
  <c r="AB27" i="4"/>
  <c r="Z33" i="4"/>
  <c r="AA99" i="4"/>
  <c r="AB8" i="4"/>
  <c r="Z91" i="4"/>
  <c r="Z18" i="4"/>
  <c r="Y36" i="4"/>
  <c r="Z17" i="4"/>
  <c r="AA27" i="4"/>
  <c r="Y35" i="4"/>
  <c r="Z56" i="4"/>
  <c r="Z9" i="4"/>
  <c r="Y100" i="4"/>
  <c r="Z55" i="4"/>
  <c r="AD199" i="4"/>
  <c r="AC199" i="4"/>
  <c r="AD191" i="4"/>
  <c r="AB191" i="4"/>
  <c r="AD183" i="4"/>
  <c r="AC183" i="4"/>
  <c r="AD175" i="4"/>
  <c r="AB175" i="4"/>
  <c r="AA175" i="4"/>
  <c r="AC175" i="4"/>
  <c r="AD167" i="4"/>
  <c r="AC167" i="4"/>
  <c r="AA167" i="4"/>
  <c r="AD159" i="4"/>
  <c r="AB159" i="4"/>
  <c r="AC159" i="4"/>
  <c r="AD151" i="4"/>
  <c r="AC151" i="4"/>
  <c r="AD143" i="4"/>
  <c r="AB143" i="4"/>
  <c r="AD135" i="4"/>
  <c r="AC135" i="4"/>
  <c r="AD127" i="4"/>
  <c r="AB127" i="4"/>
  <c r="AC127" i="4"/>
  <c r="AD119" i="4"/>
  <c r="AC119" i="4"/>
  <c r="AD103" i="4"/>
  <c r="AC103" i="4"/>
  <c r="AA103" i="4"/>
  <c r="AD95" i="4"/>
  <c r="AB95" i="4"/>
  <c r="AD87" i="4"/>
  <c r="AC87" i="4"/>
  <c r="AD79" i="4"/>
  <c r="AA79" i="4"/>
  <c r="AD71" i="4"/>
  <c r="AA71" i="4"/>
  <c r="AC71" i="4"/>
  <c r="AD63" i="4"/>
  <c r="AC63" i="4"/>
  <c r="AB63" i="4"/>
  <c r="AA63" i="4"/>
  <c r="AD47" i="4"/>
  <c r="AC47" i="4"/>
  <c r="AD39" i="4"/>
  <c r="AC39" i="4"/>
  <c r="AB39" i="4"/>
  <c r="AD31" i="4"/>
  <c r="AB31" i="4"/>
  <c r="AA31" i="4"/>
  <c r="Z31" i="4"/>
  <c r="AD23" i="4"/>
  <c r="AB23" i="4"/>
  <c r="Z23" i="4"/>
  <c r="AC23" i="4"/>
  <c r="AD7" i="4"/>
  <c r="AA7" i="4"/>
  <c r="AC7" i="4"/>
  <c r="AB7" i="4"/>
  <c r="Y200" i="4"/>
  <c r="Y192" i="4"/>
  <c r="Y184" i="4"/>
  <c r="Y176" i="4"/>
  <c r="Y168" i="4"/>
  <c r="Y160" i="4"/>
  <c r="Y152" i="4"/>
  <c r="Y144" i="4"/>
  <c r="Y136" i="4"/>
  <c r="Y128" i="4"/>
  <c r="Y101" i="4"/>
  <c r="Y83" i="4"/>
  <c r="Y74" i="4"/>
  <c r="Y64" i="4"/>
  <c r="Y46" i="4"/>
  <c r="Y16" i="4"/>
  <c r="Z200" i="4"/>
  <c r="Z178" i="4"/>
  <c r="Z168" i="4"/>
  <c r="Z146" i="4"/>
  <c r="Z136" i="4"/>
  <c r="Z114" i="4"/>
  <c r="Z104" i="4"/>
  <c r="Z82" i="4"/>
  <c r="Z71" i="4"/>
  <c r="Z57" i="4"/>
  <c r="Z45" i="4"/>
  <c r="Z34" i="4"/>
  <c r="AA196" i="4"/>
  <c r="AA183" i="4"/>
  <c r="AA160" i="4"/>
  <c r="AA146" i="4"/>
  <c r="AA135" i="4"/>
  <c r="AA122" i="4"/>
  <c r="AA47" i="4"/>
  <c r="AA28" i="4"/>
  <c r="AA10" i="4"/>
  <c r="AB186" i="4"/>
  <c r="AB168" i="4"/>
  <c r="AB146" i="4"/>
  <c r="AB121" i="4"/>
  <c r="AB99" i="4"/>
  <c r="AB79" i="4"/>
  <c r="AB55" i="4"/>
  <c r="AB33" i="4"/>
  <c r="AC184" i="4"/>
  <c r="AC114" i="4"/>
  <c r="AC57" i="4"/>
  <c r="AD33" i="4"/>
  <c r="AD198" i="4"/>
  <c r="AC198" i="4"/>
  <c r="AB198" i="4"/>
  <c r="Z198" i="4"/>
  <c r="AB190" i="4"/>
  <c r="AC190" i="4"/>
  <c r="Z190" i="4"/>
  <c r="AD182" i="4"/>
  <c r="Z182" i="4"/>
  <c r="AD174" i="4"/>
  <c r="AB174" i="4"/>
  <c r="Z174" i="4"/>
  <c r="AC174" i="4"/>
  <c r="AB166" i="4"/>
  <c r="AC166" i="4"/>
  <c r="AA166" i="4"/>
  <c r="Z166" i="4"/>
  <c r="AB158" i="4"/>
  <c r="AA158" i="4"/>
  <c r="Z158" i="4"/>
  <c r="AC158" i="4"/>
  <c r="AD158" i="4"/>
  <c r="AB150" i="4"/>
  <c r="AD150" i="4"/>
  <c r="Z150" i="4"/>
  <c r="AB142" i="4"/>
  <c r="AD142" i="4"/>
  <c r="Z142" i="4"/>
  <c r="AC142" i="4"/>
  <c r="AB134" i="4"/>
  <c r="AD134" i="4"/>
  <c r="AC134" i="4"/>
  <c r="Z134" i="4"/>
  <c r="AB126" i="4"/>
  <c r="Z126" i="4"/>
  <c r="AC126" i="4"/>
  <c r="AD126" i="4"/>
  <c r="AB118" i="4"/>
  <c r="AD118" i="4"/>
  <c r="AC118" i="4"/>
  <c r="AA118" i="4"/>
  <c r="Z118" i="4"/>
  <c r="AB110" i="4"/>
  <c r="AD110" i="4"/>
  <c r="Z110" i="4"/>
  <c r="AC110" i="4"/>
  <c r="AB102" i="4"/>
  <c r="AC102" i="4"/>
  <c r="Z102" i="4"/>
  <c r="AB94" i="4"/>
  <c r="AD94" i="4"/>
  <c r="Z94" i="4"/>
  <c r="AB86" i="4"/>
  <c r="Z86" i="4"/>
  <c r="AD86" i="4"/>
  <c r="AC86" i="4"/>
  <c r="AA78" i="4"/>
  <c r="AB78" i="4"/>
  <c r="AC78" i="4"/>
  <c r="AD78" i="4"/>
  <c r="Z78" i="4"/>
  <c r="AA70" i="4"/>
  <c r="AB70" i="4"/>
  <c r="AD70" i="4"/>
  <c r="Z70" i="4"/>
  <c r="AC70" i="4"/>
  <c r="AA62" i="4"/>
  <c r="AB62" i="4"/>
  <c r="Z62" i="4"/>
  <c r="AC62" i="4"/>
  <c r="AA54" i="4"/>
  <c r="AB54" i="4"/>
  <c r="AD54" i="4"/>
  <c r="Z54" i="4"/>
  <c r="AA46" i="4"/>
  <c r="AB46" i="4"/>
  <c r="AD46" i="4"/>
  <c r="AC46" i="4"/>
  <c r="Z46" i="4"/>
  <c r="AA38" i="4"/>
  <c r="AB38" i="4"/>
  <c r="AC38" i="4"/>
  <c r="AD38" i="4"/>
  <c r="Z38" i="4"/>
  <c r="AA30" i="4"/>
  <c r="AB30" i="4"/>
  <c r="AD30" i="4"/>
  <c r="Z30" i="4"/>
  <c r="AC30" i="4"/>
  <c r="AA22" i="4"/>
  <c r="AB22" i="4"/>
  <c r="AD22" i="4"/>
  <c r="Z22" i="4"/>
  <c r="AC22" i="4"/>
  <c r="AA14" i="4"/>
  <c r="AB14" i="4"/>
  <c r="AD14" i="4"/>
  <c r="AC14" i="4"/>
  <c r="Z14" i="4"/>
  <c r="AA6" i="4"/>
  <c r="AB6" i="4"/>
  <c r="AD6" i="4"/>
  <c r="Z6" i="4"/>
  <c r="AC6" i="4"/>
  <c r="Y199" i="4"/>
  <c r="Y191" i="4"/>
  <c r="Y183" i="4"/>
  <c r="Y175" i="4"/>
  <c r="Y167" i="4"/>
  <c r="Y159" i="4"/>
  <c r="Y151" i="4"/>
  <c r="Y143" i="4"/>
  <c r="Y135" i="4"/>
  <c r="Y127" i="4"/>
  <c r="Y91" i="4"/>
  <c r="Y72" i="4"/>
  <c r="Y63" i="4"/>
  <c r="Y15" i="4"/>
  <c r="Z199" i="4"/>
  <c r="Z177" i="4"/>
  <c r="Z167" i="4"/>
  <c r="Z155" i="4"/>
  <c r="Z145" i="4"/>
  <c r="Z135" i="4"/>
  <c r="Z113" i="4"/>
  <c r="Z103" i="4"/>
  <c r="AA195" i="4"/>
  <c r="AA182" i="4"/>
  <c r="AA159" i="4"/>
  <c r="AA145" i="4"/>
  <c r="AA134" i="4"/>
  <c r="AA119" i="4"/>
  <c r="AA100" i="4"/>
  <c r="AA66" i="4"/>
  <c r="AB185" i="4"/>
  <c r="AB167" i="4"/>
  <c r="AB120" i="4"/>
  <c r="AB98" i="4"/>
  <c r="AB50" i="4"/>
  <c r="AC182" i="4"/>
  <c r="AC111" i="4"/>
  <c r="AC55" i="4"/>
  <c r="AD192" i="4"/>
  <c r="AD128" i="4"/>
  <c r="AD18" i="4"/>
  <c r="AB197" i="4"/>
  <c r="AC197" i="4"/>
  <c r="AA197" i="4"/>
  <c r="AD197" i="4"/>
  <c r="Z197" i="4"/>
  <c r="AB189" i="4"/>
  <c r="AC189" i="4"/>
  <c r="AA189" i="4"/>
  <c r="Z189" i="4"/>
  <c r="AB181" i="4"/>
  <c r="AC181" i="4"/>
  <c r="AD181" i="4"/>
  <c r="AA181" i="4"/>
  <c r="Z181" i="4"/>
  <c r="AB173" i="4"/>
  <c r="AC173" i="4"/>
  <c r="AD173" i="4"/>
  <c r="AA173" i="4"/>
  <c r="Z173" i="4"/>
  <c r="AB165" i="4"/>
  <c r="AC165" i="4"/>
  <c r="AA165" i="4"/>
  <c r="Z165" i="4"/>
  <c r="AB157" i="4"/>
  <c r="AC157" i="4"/>
  <c r="AD157" i="4"/>
  <c r="AA157" i="4"/>
  <c r="Z157" i="4"/>
  <c r="AB149" i="4"/>
  <c r="AC149" i="4"/>
  <c r="AD149" i="4"/>
  <c r="AA149" i="4"/>
  <c r="Z149" i="4"/>
  <c r="AB141" i="4"/>
  <c r="AC141" i="4"/>
  <c r="AA141" i="4"/>
  <c r="AD141" i="4"/>
  <c r="Z141" i="4"/>
  <c r="AB133" i="4"/>
  <c r="AC133" i="4"/>
  <c r="AD133" i="4"/>
  <c r="AA133" i="4"/>
  <c r="Z133" i="4"/>
  <c r="AB125" i="4"/>
  <c r="AC125" i="4"/>
  <c r="AA125" i="4"/>
  <c r="Z125" i="4"/>
  <c r="AD125" i="4"/>
  <c r="AB117" i="4"/>
  <c r="AC117" i="4"/>
  <c r="AD117" i="4"/>
  <c r="AA117" i="4"/>
  <c r="Z117" i="4"/>
  <c r="AB109" i="4"/>
  <c r="AC109" i="4"/>
  <c r="AD109" i="4"/>
  <c r="AA109" i="4"/>
  <c r="Z109" i="4"/>
  <c r="AB101" i="4"/>
  <c r="AC101" i="4"/>
  <c r="AA101" i="4"/>
  <c r="Z101" i="4"/>
  <c r="AB93" i="4"/>
  <c r="AC93" i="4"/>
  <c r="AD93" i="4"/>
  <c r="AA93" i="4"/>
  <c r="Z93" i="4"/>
  <c r="AB85" i="4"/>
  <c r="AC85" i="4"/>
  <c r="AD85" i="4"/>
  <c r="AA85" i="4"/>
  <c r="Z85" i="4"/>
  <c r="AB77" i="4"/>
  <c r="AC77" i="4"/>
  <c r="AA77" i="4"/>
  <c r="AD77" i="4"/>
  <c r="Z77" i="4"/>
  <c r="AB69" i="4"/>
  <c r="AC69" i="4"/>
  <c r="AD69" i="4"/>
  <c r="AB61" i="4"/>
  <c r="AC61" i="4"/>
  <c r="AA61" i="4"/>
  <c r="AD61" i="4"/>
  <c r="AB53" i="4"/>
  <c r="AC53" i="4"/>
  <c r="AA53" i="4"/>
  <c r="AD53" i="4"/>
  <c r="AB45" i="4"/>
  <c r="AC45" i="4"/>
  <c r="AD45" i="4"/>
  <c r="AB37" i="4"/>
  <c r="AC37" i="4"/>
  <c r="AD37" i="4"/>
  <c r="AB29" i="4"/>
  <c r="AC29" i="4"/>
  <c r="AD29" i="4"/>
  <c r="AB21" i="4"/>
  <c r="AC21" i="4"/>
  <c r="AD21" i="4"/>
  <c r="AA21" i="4"/>
  <c r="Z21" i="4"/>
  <c r="AB13" i="4"/>
  <c r="AC13" i="4"/>
  <c r="AD13" i="4"/>
  <c r="Z13" i="4"/>
  <c r="AB5" i="4"/>
  <c r="AC5" i="4"/>
  <c r="AD5" i="4"/>
  <c r="AA5" i="4"/>
  <c r="Y198" i="4"/>
  <c r="Y190" i="4"/>
  <c r="Y182" i="4"/>
  <c r="Y174" i="4"/>
  <c r="Y166" i="4"/>
  <c r="Y158" i="4"/>
  <c r="Y150" i="4"/>
  <c r="Y142" i="4"/>
  <c r="Y134" i="4"/>
  <c r="Y126" i="4"/>
  <c r="Y99" i="4"/>
  <c r="Y80" i="4"/>
  <c r="Y71" i="4"/>
  <c r="Y62" i="4"/>
  <c r="Y14" i="4"/>
  <c r="Z154" i="4"/>
  <c r="Z144" i="4"/>
  <c r="Z132" i="4"/>
  <c r="Z66" i="4"/>
  <c r="Z29" i="4"/>
  <c r="AA192" i="4"/>
  <c r="AA42" i="4"/>
  <c r="AB201" i="4"/>
  <c r="AB183" i="4"/>
  <c r="AB163" i="4"/>
  <c r="AB119" i="4"/>
  <c r="AB97" i="4"/>
  <c r="AB71" i="4"/>
  <c r="AC201" i="4"/>
  <c r="AC179" i="4"/>
  <c r="AC146" i="4"/>
  <c r="AC98" i="4"/>
  <c r="AC54" i="4"/>
  <c r="AD190" i="4"/>
  <c r="AD102" i="4"/>
  <c r="AC196" i="4"/>
  <c r="AD196" i="4"/>
  <c r="AB196" i="4"/>
  <c r="AC188" i="4"/>
  <c r="AD188" i="4"/>
  <c r="AB188" i="4"/>
  <c r="AC180" i="4"/>
  <c r="AD180" i="4"/>
  <c r="AC172" i="4"/>
  <c r="AD172" i="4"/>
  <c r="AC164" i="4"/>
  <c r="AD164" i="4"/>
  <c r="AB164" i="4"/>
  <c r="AC156" i="4"/>
  <c r="AD156" i="4"/>
  <c r="AB156" i="4"/>
  <c r="AA156" i="4"/>
  <c r="AC148" i="4"/>
  <c r="AD148" i="4"/>
  <c r="AB148" i="4"/>
  <c r="AA148" i="4"/>
  <c r="AC140" i="4"/>
  <c r="AD140" i="4"/>
  <c r="AB140" i="4"/>
  <c r="AC132" i="4"/>
  <c r="AD132" i="4"/>
  <c r="AB132" i="4"/>
  <c r="AC124" i="4"/>
  <c r="AD124" i="4"/>
  <c r="AB124" i="4"/>
  <c r="AC116" i="4"/>
  <c r="AD116" i="4"/>
  <c r="AB116" i="4"/>
  <c r="AA116" i="4"/>
  <c r="AC108" i="4"/>
  <c r="AD108" i="4"/>
  <c r="AB108" i="4"/>
  <c r="AC100" i="4"/>
  <c r="AD100" i="4"/>
  <c r="AB100" i="4"/>
  <c r="AC92" i="4"/>
  <c r="AD92" i="4"/>
  <c r="AA92" i="4"/>
  <c r="AC84" i="4"/>
  <c r="AD84" i="4"/>
  <c r="AB84" i="4"/>
  <c r="AC76" i="4"/>
  <c r="AD76" i="4"/>
  <c r="AA76" i="4"/>
  <c r="Z76" i="4"/>
  <c r="AC68" i="4"/>
  <c r="AD68" i="4"/>
  <c r="AB68" i="4"/>
  <c r="Z68" i="4"/>
  <c r="AC60" i="4"/>
  <c r="AD60" i="4"/>
  <c r="AC52" i="4"/>
  <c r="AD52" i="4"/>
  <c r="AA52" i="4"/>
  <c r="AB52" i="4"/>
  <c r="AC44" i="4"/>
  <c r="AD44" i="4"/>
  <c r="AA44" i="4"/>
  <c r="AC36" i="4"/>
  <c r="AD36" i="4"/>
  <c r="AB36" i="4"/>
  <c r="AA36" i="4"/>
  <c r="AC28" i="4"/>
  <c r="AD28" i="4"/>
  <c r="AC20" i="4"/>
  <c r="AD20" i="4"/>
  <c r="AB20" i="4"/>
  <c r="AA20" i="4"/>
  <c r="AC12" i="4"/>
  <c r="AD12" i="4"/>
  <c r="AA12" i="4"/>
  <c r="Z12" i="4"/>
  <c r="AC4" i="4"/>
  <c r="AD4" i="4"/>
  <c r="AB4" i="4"/>
  <c r="AA4" i="4"/>
  <c r="Z4" i="4"/>
  <c r="Y197" i="4"/>
  <c r="Y189" i="4"/>
  <c r="Y181" i="4"/>
  <c r="Y173" i="4"/>
  <c r="Y165" i="4"/>
  <c r="Y157" i="4"/>
  <c r="Y149" i="4"/>
  <c r="Y141" i="4"/>
  <c r="Y133" i="4"/>
  <c r="Y125" i="4"/>
  <c r="Y98" i="4"/>
  <c r="Y88" i="4"/>
  <c r="Y79" i="4"/>
  <c r="Y70" i="4"/>
  <c r="Y61" i="4"/>
  <c r="Y43" i="4"/>
  <c r="Y23" i="4"/>
  <c r="Y13" i="4"/>
  <c r="Y3" i="4"/>
  <c r="Z195" i="4"/>
  <c r="Z175" i="4"/>
  <c r="Z163" i="4"/>
  <c r="Z153" i="4"/>
  <c r="Z143" i="4"/>
  <c r="Z131" i="4"/>
  <c r="Z111" i="4"/>
  <c r="Z79" i="4"/>
  <c r="Z65" i="4"/>
  <c r="Z53" i="4"/>
  <c r="Z28" i="4"/>
  <c r="Z5" i="4"/>
  <c r="AA191" i="4"/>
  <c r="AA168" i="4"/>
  <c r="AA143" i="4"/>
  <c r="AA131" i="4"/>
  <c r="AA114" i="4"/>
  <c r="AA98" i="4"/>
  <c r="AA41" i="4"/>
  <c r="AA23" i="4"/>
  <c r="AB200" i="4"/>
  <c r="AB182" i="4"/>
  <c r="AB162" i="4"/>
  <c r="AB114" i="4"/>
  <c r="AB92" i="4"/>
  <c r="AB47" i="4"/>
  <c r="AC200" i="4"/>
  <c r="AC178" i="4"/>
  <c r="AC143" i="4"/>
  <c r="AC95" i="4"/>
  <c r="AD189" i="4"/>
  <c r="AD101" i="4"/>
  <c r="AD187" i="4"/>
  <c r="AB187" i="4"/>
  <c r="AC187" i="4"/>
  <c r="AD179" i="4"/>
  <c r="AB179" i="4"/>
  <c r="AD171" i="4"/>
  <c r="AC171" i="4"/>
  <c r="AD155" i="4"/>
  <c r="AC155" i="4"/>
  <c r="AD147" i="4"/>
  <c r="AB147" i="4"/>
  <c r="AA147" i="4"/>
  <c r="AD139" i="4"/>
  <c r="AC139" i="4"/>
  <c r="AA139" i="4"/>
  <c r="AD123" i="4"/>
  <c r="AC123" i="4"/>
  <c r="AB123" i="4"/>
  <c r="AD115" i="4"/>
  <c r="AB115" i="4"/>
  <c r="AD107" i="4"/>
  <c r="AC107" i="4"/>
  <c r="AB107" i="4"/>
  <c r="AD99" i="4"/>
  <c r="AC99" i="4"/>
  <c r="AD91" i="4"/>
  <c r="AA91" i="4"/>
  <c r="AB91" i="4"/>
  <c r="AC91" i="4"/>
  <c r="AD83" i="4"/>
  <c r="AB83" i="4"/>
  <c r="AC83" i="4"/>
  <c r="AD75" i="4"/>
  <c r="AC75" i="4"/>
  <c r="AB75" i="4"/>
  <c r="AD67" i="4"/>
  <c r="AA67" i="4"/>
  <c r="Z67" i="4"/>
  <c r="AC67" i="4"/>
  <c r="AD59" i="4"/>
  <c r="AC59" i="4"/>
  <c r="Z59" i="4"/>
  <c r="AD51" i="4"/>
  <c r="AB51" i="4"/>
  <c r="AC51" i="4"/>
  <c r="AD43" i="4"/>
  <c r="AA43" i="4"/>
  <c r="AC43" i="4"/>
  <c r="AD35" i="4"/>
  <c r="AA35" i="4"/>
  <c r="AD27" i="4"/>
  <c r="AC27" i="4"/>
  <c r="AD19" i="4"/>
  <c r="AB19" i="4"/>
  <c r="AC19" i="4"/>
  <c r="AA19" i="4"/>
  <c r="AD11" i="4"/>
  <c r="AC11" i="4"/>
  <c r="AD3" i="4"/>
  <c r="AA3" i="4"/>
  <c r="AB3" i="4"/>
  <c r="Z3" i="4"/>
  <c r="AC3" i="4"/>
  <c r="Y196" i="4"/>
  <c r="Y188" i="4"/>
  <c r="Y180" i="4"/>
  <c r="Y172" i="4"/>
  <c r="Y164" i="4"/>
  <c r="Y156" i="4"/>
  <c r="Y148" i="4"/>
  <c r="Y140" i="4"/>
  <c r="Y132" i="4"/>
  <c r="Y124" i="4"/>
  <c r="Y115" i="4"/>
  <c r="Y96" i="4"/>
  <c r="Y87" i="4"/>
  <c r="Y78" i="4"/>
  <c r="Y69" i="4"/>
  <c r="Y60" i="4"/>
  <c r="Y32" i="4"/>
  <c r="Y22" i="4"/>
  <c r="Y12" i="4"/>
  <c r="Z172" i="4"/>
  <c r="Z162" i="4"/>
  <c r="Z152" i="4"/>
  <c r="Z140" i="4"/>
  <c r="Z108" i="4"/>
  <c r="Z98" i="4"/>
  <c r="Z88" i="4"/>
  <c r="Z75" i="4"/>
  <c r="Z64" i="4"/>
  <c r="Z52" i="4"/>
  <c r="Z39" i="4"/>
  <c r="Z27" i="4"/>
  <c r="AA201" i="4"/>
  <c r="AA190" i="4"/>
  <c r="AA164" i="4"/>
  <c r="AA153" i="4"/>
  <c r="AA142" i="4"/>
  <c r="AA127" i="4"/>
  <c r="AA111" i="4"/>
  <c r="AA95" i="4"/>
  <c r="AA75" i="4"/>
  <c r="AA39" i="4"/>
  <c r="AA18" i="4"/>
  <c r="AB199" i="4"/>
  <c r="AB180" i="4"/>
  <c r="AB155" i="4"/>
  <c r="AB135" i="4"/>
  <c r="AB113" i="4"/>
  <c r="AB44" i="4"/>
  <c r="AB18" i="4"/>
  <c r="AC195" i="4"/>
  <c r="AC168" i="4"/>
  <c r="AC131" i="4"/>
  <c r="AC94" i="4"/>
  <c r="AD166" i="4"/>
  <c r="AD194" i="4"/>
  <c r="AA194" i="4"/>
  <c r="AC186" i="4"/>
  <c r="AD186" i="4"/>
  <c r="AB178" i="4"/>
  <c r="AD178" i="4"/>
  <c r="AB170" i="4"/>
  <c r="AD170" i="4"/>
  <c r="AC170" i="4"/>
  <c r="AC154" i="4"/>
  <c r="AD154" i="4"/>
  <c r="AB154" i="4"/>
  <c r="AB138" i="4"/>
  <c r="AA138" i="4"/>
  <c r="AC138" i="4"/>
  <c r="AD130" i="4"/>
  <c r="AA130" i="4"/>
  <c r="AC122" i="4"/>
  <c r="AD122" i="4"/>
  <c r="AB122" i="4"/>
  <c r="AD106" i="4"/>
  <c r="AB106" i="4"/>
  <c r="AA106" i="4"/>
  <c r="AC106" i="4"/>
  <c r="AC90" i="4"/>
  <c r="AD90" i="4"/>
  <c r="AB90" i="4"/>
  <c r="AD82" i="4"/>
  <c r="AC82" i="4"/>
  <c r="AB74" i="4"/>
  <c r="AD74" i="4"/>
  <c r="AD66" i="4"/>
  <c r="AC66" i="4"/>
  <c r="AD58" i="4"/>
  <c r="AC58" i="4"/>
  <c r="AB58" i="4"/>
  <c r="AA58" i="4"/>
  <c r="Z58" i="4"/>
  <c r="AC50" i="4"/>
  <c r="AA50" i="4"/>
  <c r="Z50" i="4"/>
  <c r="AD50" i="4"/>
  <c r="AD42" i="4"/>
  <c r="AB42" i="4"/>
  <c r="AC42" i="4"/>
  <c r="AA34" i="4"/>
  <c r="AD34" i="4"/>
  <c r="AD26" i="4"/>
  <c r="AC26" i="4"/>
  <c r="AA26" i="4"/>
  <c r="AB26" i="4"/>
  <c r="AD10" i="4"/>
  <c r="AB10" i="4"/>
  <c r="AA2" i="4"/>
  <c r="Z2" i="4"/>
  <c r="Y195" i="4"/>
  <c r="Y187" i="4"/>
  <c r="Y179" i="4"/>
  <c r="Y171" i="4"/>
  <c r="Y163" i="4"/>
  <c r="Y155" i="4"/>
  <c r="Y147" i="4"/>
  <c r="Y139" i="4"/>
  <c r="Y131" i="4"/>
  <c r="Y123" i="4"/>
  <c r="Y104" i="4"/>
  <c r="Y95" i="4"/>
  <c r="Y86" i="4"/>
  <c r="Y77" i="4"/>
  <c r="Y68" i="4"/>
  <c r="Y59" i="4"/>
  <c r="Y40" i="4"/>
  <c r="Y31" i="4"/>
  <c r="Y21" i="4"/>
  <c r="Y11" i="4"/>
  <c r="AC2" i="4"/>
  <c r="Z183" i="4"/>
  <c r="Z171" i="4"/>
  <c r="Z151" i="4"/>
  <c r="Z139" i="4"/>
  <c r="Z119" i="4"/>
  <c r="Z107" i="4"/>
  <c r="Z87" i="4"/>
  <c r="Z74" i="4"/>
  <c r="Z63" i="4"/>
  <c r="Z51" i="4"/>
  <c r="Z37" i="4"/>
  <c r="Z26" i="4"/>
  <c r="Z15" i="4"/>
  <c r="AA200" i="4"/>
  <c r="AA188" i="4"/>
  <c r="AA177" i="4"/>
  <c r="AA163" i="4"/>
  <c r="AA152" i="4"/>
  <c r="AA140" i="4"/>
  <c r="AA126" i="4"/>
  <c r="AA110" i="4"/>
  <c r="AA94" i="4"/>
  <c r="AA74" i="4"/>
  <c r="AA37" i="4"/>
  <c r="AA15" i="4"/>
  <c r="AB195" i="4"/>
  <c r="AB131" i="4"/>
  <c r="AB111" i="4"/>
  <c r="AB87" i="4"/>
  <c r="AB43" i="4"/>
  <c r="AC194" i="4"/>
  <c r="AC163" i="4"/>
  <c r="AC130" i="4"/>
  <c r="AC79" i="4"/>
  <c r="AC31" i="4"/>
  <c r="AD165" i="4"/>
  <c r="AD73" i="4"/>
  <c r="AD193" i="4"/>
  <c r="AC193" i="4"/>
  <c r="AB193" i="4"/>
  <c r="AA193" i="4"/>
  <c r="AD185" i="4"/>
  <c r="AC185" i="4"/>
  <c r="AA185" i="4"/>
  <c r="AC177" i="4"/>
  <c r="AD177" i="4"/>
  <c r="AD169" i="4"/>
  <c r="AB169" i="4"/>
  <c r="AC169" i="4"/>
  <c r="AD161" i="4"/>
  <c r="AC161" i="4"/>
  <c r="AB161" i="4"/>
  <c r="AC153" i="4"/>
  <c r="AD153" i="4"/>
  <c r="AD145" i="4"/>
  <c r="AC145" i="4"/>
  <c r="AB137" i="4"/>
  <c r="AC137" i="4"/>
  <c r="AA129" i="4"/>
  <c r="AD129" i="4"/>
  <c r="AC129" i="4"/>
  <c r="AD121" i="4"/>
  <c r="AA121" i="4"/>
  <c r="AC121" i="4"/>
  <c r="AC113" i="4"/>
  <c r="AA113" i="4"/>
  <c r="AD113" i="4"/>
  <c r="AD105" i="4"/>
  <c r="AB105" i="4"/>
  <c r="AA105" i="4"/>
  <c r="AC105" i="4"/>
  <c r="AD97" i="4"/>
  <c r="AA97" i="4"/>
  <c r="AC97" i="4"/>
  <c r="AC89" i="4"/>
  <c r="AA89" i="4"/>
  <c r="AB89" i="4"/>
  <c r="AD89" i="4"/>
  <c r="AD81" i="4"/>
  <c r="AA81" i="4"/>
  <c r="AC81" i="4"/>
  <c r="AC65" i="4"/>
  <c r="AD65" i="4"/>
  <c r="AA65" i="4"/>
  <c r="AD57" i="4"/>
  <c r="AB57" i="4"/>
  <c r="AA49" i="4"/>
  <c r="Z49" i="4"/>
  <c r="AD49" i="4"/>
  <c r="AC49" i="4"/>
  <c r="AD41" i="4"/>
  <c r="AB41" i="4"/>
  <c r="AC41" i="4"/>
  <c r="Z41" i="4"/>
  <c r="AC33" i="4"/>
  <c r="AA33" i="4"/>
  <c r="AD25" i="4"/>
  <c r="AC25" i="4"/>
  <c r="AA25" i="4"/>
  <c r="Y26" i="4"/>
  <c r="AA17" i="4"/>
  <c r="AD17" i="4"/>
  <c r="Y18" i="4"/>
  <c r="AD9" i="4"/>
  <c r="AB9" i="4"/>
  <c r="Y10" i="4"/>
  <c r="AC9" i="4"/>
  <c r="Y194" i="4"/>
  <c r="Y186" i="4"/>
  <c r="Y178" i="4"/>
  <c r="Y170" i="4"/>
  <c r="Y162" i="4"/>
  <c r="Y154" i="4"/>
  <c r="Y146" i="4"/>
  <c r="Y138" i="4"/>
  <c r="Y130" i="4"/>
  <c r="Y122" i="4"/>
  <c r="Y112" i="4"/>
  <c r="Y103" i="4"/>
  <c r="Y94" i="4"/>
  <c r="Y85" i="4"/>
  <c r="Y76" i="4"/>
  <c r="Y67" i="4"/>
  <c r="Y58" i="4"/>
  <c r="Y48" i="4"/>
  <c r="Y39" i="4"/>
  <c r="Y30" i="4"/>
  <c r="Y20" i="4"/>
  <c r="Y8" i="4"/>
  <c r="AD2" i="4"/>
  <c r="Z192" i="4"/>
  <c r="Z180" i="4"/>
  <c r="Z170" i="4"/>
  <c r="Z148" i="4"/>
  <c r="Z138" i="4"/>
  <c r="Z128" i="4"/>
  <c r="Z116" i="4"/>
  <c r="Z106" i="4"/>
  <c r="Z84" i="4"/>
  <c r="Z73" i="4"/>
  <c r="Z61" i="4"/>
  <c r="Z36" i="4"/>
  <c r="Z25" i="4"/>
  <c r="Z11" i="4"/>
  <c r="AA199" i="4"/>
  <c r="AA187" i="4"/>
  <c r="AA174" i="4"/>
  <c r="AA162" i="4"/>
  <c r="AA151" i="4"/>
  <c r="AA137" i="4"/>
  <c r="AA124" i="4"/>
  <c r="AA108" i="4"/>
  <c r="AA90" i="4"/>
  <c r="AA73" i="4"/>
  <c r="AA55" i="4"/>
  <c r="AA13" i="4"/>
  <c r="AB194" i="4"/>
  <c r="AB172" i="4"/>
  <c r="AB130" i="4"/>
  <c r="AB82" i="4"/>
  <c r="AB60" i="4"/>
  <c r="AB35" i="4"/>
  <c r="AB15" i="4"/>
  <c r="AC192" i="4"/>
  <c r="AC162" i="4"/>
  <c r="AC74" i="4"/>
  <c r="AC17" i="4"/>
  <c r="AB184" i="4"/>
  <c r="AA184" i="4"/>
  <c r="AD184" i="4"/>
  <c r="AC176" i="4"/>
  <c r="AD176" i="4"/>
  <c r="AB176" i="4"/>
  <c r="AA176" i="4"/>
  <c r="AD160" i="4"/>
  <c r="AB160" i="4"/>
  <c r="AC152" i="4"/>
  <c r="AD152" i="4"/>
  <c r="AD144" i="4"/>
  <c r="AC144" i="4"/>
  <c r="AB144" i="4"/>
  <c r="AD136" i="4"/>
  <c r="AC136" i="4"/>
  <c r="AB128" i="4"/>
  <c r="AA128" i="4"/>
  <c r="AD120" i="4"/>
  <c r="AA120" i="4"/>
  <c r="Y121" i="4"/>
  <c r="AC120" i="4"/>
  <c r="AC112" i="4"/>
  <c r="AA112" i="4"/>
  <c r="AB112" i="4"/>
  <c r="AD112" i="4"/>
  <c r="Y113" i="4"/>
  <c r="AA104" i="4"/>
  <c r="AD104" i="4"/>
  <c r="Y105" i="4"/>
  <c r="AC104" i="4"/>
  <c r="AC96" i="4"/>
  <c r="AD96" i="4"/>
  <c r="AA96" i="4"/>
  <c r="AB96" i="4"/>
  <c r="Y97" i="4"/>
  <c r="AC88" i="4"/>
  <c r="AA88" i="4"/>
  <c r="Y89" i="4"/>
  <c r="AD88" i="4"/>
  <c r="AC80" i="4"/>
  <c r="AD80" i="4"/>
  <c r="AA80" i="4"/>
  <c r="AB80" i="4"/>
  <c r="Y81" i="4"/>
  <c r="AC72" i="4"/>
  <c r="AD72" i="4"/>
  <c r="AA72" i="4"/>
  <c r="AB72" i="4"/>
  <c r="Y73" i="4"/>
  <c r="AC64" i="4"/>
  <c r="AB64" i="4"/>
  <c r="AA64" i="4"/>
  <c r="Y65" i="4"/>
  <c r="AC56" i="4"/>
  <c r="AD56" i="4"/>
  <c r="AB56" i="4"/>
  <c r="Y57" i="4"/>
  <c r="AC48" i="4"/>
  <c r="AB48" i="4"/>
  <c r="AA48" i="4"/>
  <c r="Y49" i="4"/>
  <c r="AD48" i="4"/>
  <c r="AC40" i="4"/>
  <c r="AD40" i="4"/>
  <c r="AA40" i="4"/>
  <c r="Z40" i="4"/>
  <c r="Y41" i="4"/>
  <c r="AB40" i="4"/>
  <c r="AC32" i="4"/>
  <c r="AD32" i="4"/>
  <c r="AB32" i="4"/>
  <c r="Y33" i="4"/>
  <c r="Z32" i="4"/>
  <c r="AC24" i="4"/>
  <c r="AD24" i="4"/>
  <c r="Y25" i="4"/>
  <c r="AB24" i="4"/>
  <c r="AC16" i="4"/>
  <c r="AD16" i="4"/>
  <c r="AA16" i="4"/>
  <c r="AB16" i="4"/>
  <c r="Y17" i="4"/>
  <c r="AC8" i="4"/>
  <c r="AD8" i="4"/>
  <c r="AA8" i="4"/>
  <c r="Y9" i="4"/>
  <c r="Y201" i="4"/>
  <c r="Y193" i="4"/>
  <c r="Y185" i="4"/>
  <c r="Y177" i="4"/>
  <c r="Y169" i="4"/>
  <c r="Y161" i="4"/>
  <c r="Y153" i="4"/>
  <c r="Y145" i="4"/>
  <c r="Y137" i="4"/>
  <c r="Y129" i="4"/>
  <c r="Y120" i="4"/>
  <c r="Y111" i="4"/>
  <c r="Y102" i="4"/>
  <c r="Y93" i="4"/>
  <c r="Y84" i="4"/>
  <c r="Y75" i="4"/>
  <c r="Y66" i="4"/>
  <c r="Y56" i="4"/>
  <c r="Y47" i="4"/>
  <c r="Y38" i="4"/>
  <c r="Y29" i="4"/>
  <c r="Y19" i="4"/>
  <c r="Y7" i="4"/>
  <c r="Z201" i="4"/>
  <c r="Z191" i="4"/>
  <c r="Z179" i="4"/>
  <c r="Z169" i="4"/>
  <c r="Z159" i="4"/>
  <c r="Z147" i="4"/>
  <c r="Z137" i="4"/>
  <c r="Z127" i="4"/>
  <c r="Z115" i="4"/>
  <c r="Z105" i="4"/>
  <c r="Z95" i="4"/>
  <c r="Z83" i="4"/>
  <c r="Z72" i="4"/>
  <c r="Z60" i="4"/>
  <c r="Z47" i="4"/>
  <c r="Z35" i="4"/>
  <c r="Z24" i="4"/>
  <c r="Z10" i="4"/>
  <c r="AA198" i="4"/>
  <c r="AA186" i="4"/>
  <c r="AA172" i="4"/>
  <c r="AA161" i="4"/>
  <c r="AA150" i="4"/>
  <c r="AA136" i="4"/>
  <c r="AA123" i="4"/>
  <c r="AA107" i="4"/>
  <c r="AA87" i="4"/>
  <c r="AA69" i="4"/>
  <c r="AA51" i="4"/>
  <c r="AA29" i="4"/>
  <c r="AA11" i="4"/>
  <c r="AB171" i="4"/>
  <c r="AB151" i="4"/>
  <c r="AB129" i="4"/>
  <c r="AB103" i="4"/>
  <c r="AB81" i="4"/>
  <c r="AB59" i="4"/>
  <c r="AB34" i="4"/>
  <c r="AB12" i="4"/>
  <c r="AC191" i="4"/>
  <c r="AC160" i="4"/>
  <c r="AC115" i="4"/>
  <c r="AC73" i="4"/>
  <c r="AC15" i="4"/>
  <c r="AD138" i="4"/>
  <c r="AD62" i="4"/>
</calcChain>
</file>

<file path=xl/sharedStrings.xml><?xml version="1.0" encoding="utf-8"?>
<sst xmlns="http://schemas.openxmlformats.org/spreadsheetml/2006/main" count="38633" uniqueCount="3480">
  <si>
    <t>Sport</t>
  </si>
  <si>
    <t>PlayerRank</t>
  </si>
  <si>
    <t>PlayerName</t>
  </si>
  <si>
    <t>PlayerHomeTown</t>
  </si>
  <si>
    <t>StarRating</t>
  </si>
  <si>
    <t>PlayerPosition</t>
  </si>
  <si>
    <t>PlayerStatus</t>
  </si>
  <si>
    <t>TotalFollowersOnSocialMedia</t>
  </si>
  <si>
    <t>On3NilValuation</t>
  </si>
  <si>
    <t>RankingAvailable</t>
  </si>
  <si>
    <t>Football</t>
  </si>
  <si>
    <t>Arch Manning</t>
  </si>
  <si>
    <t>Isidore NewmanNew Orleans, LA</t>
  </si>
  <si>
    <t>QB</t>
  </si>
  <si>
    <t>FR</t>
  </si>
  <si>
    <t>249K</t>
  </si>
  <si>
    <t>$3.8M</t>
  </si>
  <si>
    <t>NA</t>
  </si>
  <si>
    <t>Caleb Williams</t>
  </si>
  <si>
    <t>Gonzaga Washington, DC</t>
  </si>
  <si>
    <t>JR</t>
  </si>
  <si>
    <t>277K</t>
  </si>
  <si>
    <t>$2.6M</t>
  </si>
  <si>
    <t>Travis Hunter</t>
  </si>
  <si>
    <t>Collins HillSuwanee, GA</t>
  </si>
  <si>
    <t>CB</t>
  </si>
  <si>
    <t>SO</t>
  </si>
  <si>
    <t>1.3M</t>
  </si>
  <si>
    <t>$1.7M</t>
  </si>
  <si>
    <t>Shedeur Sanders</t>
  </si>
  <si>
    <t>Trinity Christian SchoolCedar Hill, TX</t>
  </si>
  <si>
    <t>1.4M</t>
  </si>
  <si>
    <t>$1.5M</t>
  </si>
  <si>
    <t>Drake Maye</t>
  </si>
  <si>
    <t>Myers ParkCharlotte, NC</t>
  </si>
  <si>
    <t>63K</t>
  </si>
  <si>
    <t>Bo Nix</t>
  </si>
  <si>
    <t>Scottsboro SchPinson, AL</t>
  </si>
  <si>
    <t>SR</t>
  </si>
  <si>
    <t>188K</t>
  </si>
  <si>
    <t>Marvin Harrison Jr.</t>
  </si>
  <si>
    <t>St. Joseph's Prep SchoolPhiladelphia, PA</t>
  </si>
  <si>
    <t>WR</t>
  </si>
  <si>
    <t>356K</t>
  </si>
  <si>
    <t>$1.3M</t>
  </si>
  <si>
    <t>Michael Penix Jr.</t>
  </si>
  <si>
    <t>Tampa Bay TechTampa, FL</t>
  </si>
  <si>
    <t>41K</t>
  </si>
  <si>
    <t>Nico Iamaleava</t>
  </si>
  <si>
    <t>WarrenLong Beach, CA</t>
  </si>
  <si>
    <t>331K</t>
  </si>
  <si>
    <t>$1.2M</t>
  </si>
  <si>
    <t>Jordan Travis</t>
  </si>
  <si>
    <t>The Benjamin SchoolNorth Palm Beach, FL</t>
  </si>
  <si>
    <t>117K</t>
  </si>
  <si>
    <t>Xavier Worthy</t>
  </si>
  <si>
    <t>Central EastFresno, CA</t>
  </si>
  <si>
    <t>151K</t>
  </si>
  <si>
    <t>$1.1M</t>
  </si>
  <si>
    <t>Sam Hartman</t>
  </si>
  <si>
    <t>Oceanside Collegiate AcademyMount Pleasant, SC</t>
  </si>
  <si>
    <t>118K</t>
  </si>
  <si>
    <t>Blake Corum</t>
  </si>
  <si>
    <t>St. Frances AcademyLaurel, MD</t>
  </si>
  <si>
    <t>RB</t>
  </si>
  <si>
    <t>176K</t>
  </si>
  <si>
    <t>Spencer Rattler</t>
  </si>
  <si>
    <t>PinnaclePhoenix, AZ</t>
  </si>
  <si>
    <t>592K</t>
  </si>
  <si>
    <t>$956K</t>
  </si>
  <si>
    <t>Emeka Egbuka</t>
  </si>
  <si>
    <t>SteilacoomSteilacoom, WA</t>
  </si>
  <si>
    <t>86K</t>
  </si>
  <si>
    <t>$946K</t>
  </si>
  <si>
    <t>Quinshon Judkins</t>
  </si>
  <si>
    <t>Pike RoadPike Road, AL</t>
  </si>
  <si>
    <t>108K</t>
  </si>
  <si>
    <t>$911K</t>
  </si>
  <si>
    <t>Malachi Nelson</t>
  </si>
  <si>
    <t>Los AlamitosLos Alamitos, CA</t>
  </si>
  <si>
    <t>162K</t>
  </si>
  <si>
    <t>$885K</t>
  </si>
  <si>
    <t>Evan Stewart</t>
  </si>
  <si>
    <t>LibertyFrisco, TX</t>
  </si>
  <si>
    <t>2.4M</t>
  </si>
  <si>
    <t>$871K</t>
  </si>
  <si>
    <t>Dante Moore</t>
  </si>
  <si>
    <t>Martin Luther KingDetroit, MI</t>
  </si>
  <si>
    <t>62K</t>
  </si>
  <si>
    <t>$869K</t>
  </si>
  <si>
    <t>Nick Singleton</t>
  </si>
  <si>
    <t>Governor MifflinReading, PA</t>
  </si>
  <si>
    <t>46K</t>
  </si>
  <si>
    <t>$864K</t>
  </si>
  <si>
    <t>Jayden Daniels</t>
  </si>
  <si>
    <t>CajonSan Bernardino, CA</t>
  </si>
  <si>
    <t>95K</t>
  </si>
  <si>
    <t>$853K</t>
  </si>
  <si>
    <t>Jared Verse</t>
  </si>
  <si>
    <t>Central ColumbiaBloomsburg, PA</t>
  </si>
  <si>
    <t>EDGE</t>
  </si>
  <si>
    <t>42K</t>
  </si>
  <si>
    <t>$843K</t>
  </si>
  <si>
    <t>J.J. McCarthy</t>
  </si>
  <si>
    <t>IMG AcademyLa Grange Park, IL</t>
  </si>
  <si>
    <t>263K</t>
  </si>
  <si>
    <t>$837K</t>
  </si>
  <si>
    <t>Laiatu Latu</t>
  </si>
  <si>
    <t>JesuitCarmichael, CA</t>
  </si>
  <si>
    <t>4.9K</t>
  </si>
  <si>
    <t>$826K</t>
  </si>
  <si>
    <t>Cameron Rising</t>
  </si>
  <si>
    <t>Newbury ParkNewbury Park, CA</t>
  </si>
  <si>
    <t>36K</t>
  </si>
  <si>
    <t>$805K</t>
  </si>
  <si>
    <t>Bralen Trice</t>
  </si>
  <si>
    <t>Sandra Day O'connorGlendale, AZ</t>
  </si>
  <si>
    <t>3.3K</t>
  </si>
  <si>
    <t>$775K</t>
  </si>
  <si>
    <t>Jackson Arnold</t>
  </si>
  <si>
    <t>GuyerDenton, TX</t>
  </si>
  <si>
    <t>51K</t>
  </si>
  <si>
    <t>$771K</t>
  </si>
  <si>
    <t>J.T. Tuimoloau</t>
  </si>
  <si>
    <t>Eastside CatholicSammamish, WA</t>
  </si>
  <si>
    <t>54K</t>
  </si>
  <si>
    <t>$767K</t>
  </si>
  <si>
    <t>TreVeyon Henderson</t>
  </si>
  <si>
    <t>HopewellHopewell, VA</t>
  </si>
  <si>
    <t>127K</t>
  </si>
  <si>
    <t>$759K</t>
  </si>
  <si>
    <t>Kool-Aid McKinstry</t>
  </si>
  <si>
    <t>Pinson ValleyPinson, AL</t>
  </si>
  <si>
    <t>$741K</t>
  </si>
  <si>
    <t>Rome Odunze</t>
  </si>
  <si>
    <t>Bishop GormanLas Vegas, NV</t>
  </si>
  <si>
    <t>11.5K</t>
  </si>
  <si>
    <t>$735K</t>
  </si>
  <si>
    <t>Raheim Sanders</t>
  </si>
  <si>
    <t>RockledgeRockledge, FL</t>
  </si>
  <si>
    <t>32K</t>
  </si>
  <si>
    <t>$722K</t>
  </si>
  <si>
    <t>Jarquez Hunter</t>
  </si>
  <si>
    <t>Neshoba CentralPhiladelphia, MS</t>
  </si>
  <si>
    <t>39K</t>
  </si>
  <si>
    <t>$717K</t>
  </si>
  <si>
    <t>Miyan Williams</t>
  </si>
  <si>
    <t>Winton WoodsCincinnati, OH</t>
  </si>
  <si>
    <t>Malik Nabers</t>
  </si>
  <si>
    <t>SouthsideYoungsville, LA</t>
  </si>
  <si>
    <t>23K</t>
  </si>
  <si>
    <t>$691K</t>
  </si>
  <si>
    <t>Brock Bowers</t>
  </si>
  <si>
    <t>NapaNapa, CA</t>
  </si>
  <si>
    <t>TE</t>
  </si>
  <si>
    <t>100K</t>
  </si>
  <si>
    <t>$689K</t>
  </si>
  <si>
    <t>Zachariah Branch</t>
  </si>
  <si>
    <t>180K</t>
  </si>
  <si>
    <t>$683K</t>
  </si>
  <si>
    <t>Chop Robinson</t>
  </si>
  <si>
    <t>Quince OrchardGaithersburg, MD</t>
  </si>
  <si>
    <t>14K</t>
  </si>
  <si>
    <t>$671K</t>
  </si>
  <si>
    <t>Bucky Irving</t>
  </si>
  <si>
    <t>HillcrestCountry Club Hills, IL</t>
  </si>
  <si>
    <t>156K</t>
  </si>
  <si>
    <t>$650K</t>
  </si>
  <si>
    <t>Ainias Smith</t>
  </si>
  <si>
    <t>DullesSugar Land, TX</t>
  </si>
  <si>
    <t>27K</t>
  </si>
  <si>
    <t>$642K</t>
  </si>
  <si>
    <t>Caleb Downs</t>
  </si>
  <si>
    <t>Mill CreekHoschton, GA</t>
  </si>
  <si>
    <t>S</t>
  </si>
  <si>
    <t>93K</t>
  </si>
  <si>
    <t>$634K</t>
  </si>
  <si>
    <t>Braelon Allen</t>
  </si>
  <si>
    <t>Fond Du LacFond Du Lac, WI</t>
  </si>
  <si>
    <t>134K</t>
  </si>
  <si>
    <t>$633K</t>
  </si>
  <si>
    <t>KJ Jefferson</t>
  </si>
  <si>
    <t>North PanolaSardis, MS</t>
  </si>
  <si>
    <t>47K</t>
  </si>
  <si>
    <t>$628K</t>
  </si>
  <si>
    <t>Quinn Ewers</t>
  </si>
  <si>
    <t>Southlake CarrollSouthlake, TX</t>
  </si>
  <si>
    <t>208K</t>
  </si>
  <si>
    <t>$621K</t>
  </si>
  <si>
    <t>Donovan Ezeiruaku</t>
  </si>
  <si>
    <t>WilliamstownWilliamstown, NJ</t>
  </si>
  <si>
    <t>5.3K</t>
  </si>
  <si>
    <t>$618K</t>
  </si>
  <si>
    <t>Shilo Sanders</t>
  </si>
  <si>
    <t>818K</t>
  </si>
  <si>
    <t>$605K</t>
  </si>
  <si>
    <t>Trey Benson</t>
  </si>
  <si>
    <t>St JosephGreenville, MS</t>
  </si>
  <si>
    <t>30K</t>
  </si>
  <si>
    <t>$571K</t>
  </si>
  <si>
    <t>Donovan Edwards</t>
  </si>
  <si>
    <t>West BloomfieldWest Bloomfield, MI</t>
  </si>
  <si>
    <t>56K</t>
  </si>
  <si>
    <t>$554K</t>
  </si>
  <si>
    <t>Jacob Cowing</t>
  </si>
  <si>
    <t>MaricopaMaricopa, AZ</t>
  </si>
  <si>
    <t>7.7K</t>
  </si>
  <si>
    <t>Harold Perkins</t>
  </si>
  <si>
    <t>Cy ParkCypress, TX</t>
  </si>
  <si>
    <t>LB</t>
  </si>
  <si>
    <t>58K</t>
  </si>
  <si>
    <t>$553K</t>
  </si>
  <si>
    <t>Olu Fashanu</t>
  </si>
  <si>
    <t>OT</t>
  </si>
  <si>
    <t>7.4K</t>
  </si>
  <si>
    <t>$522K</t>
  </si>
  <si>
    <t>Johnny Wilson</t>
  </si>
  <si>
    <t>CalabasasCalabasas, CA</t>
  </si>
  <si>
    <t>43K</t>
  </si>
  <si>
    <t>$513K</t>
  </si>
  <si>
    <t>Anthony Hill</t>
  </si>
  <si>
    <t>RyanDenton, TX</t>
  </si>
  <si>
    <t>34K</t>
  </si>
  <si>
    <t>$506K</t>
  </si>
  <si>
    <t>Will Johnson</t>
  </si>
  <si>
    <t>Grosse Pointe SouthGrosse Pointe, MI</t>
  </si>
  <si>
    <t>$497K</t>
  </si>
  <si>
    <t>Devin Leary</t>
  </si>
  <si>
    <t>Timber CreekSicklerville, NJ</t>
  </si>
  <si>
    <t>37K</t>
  </si>
  <si>
    <t>$494K</t>
  </si>
  <si>
    <t>Joe Alt</t>
  </si>
  <si>
    <t>Totino-GraceMinneapolis, MN</t>
  </si>
  <si>
    <t>3.1K</t>
  </si>
  <si>
    <t>$485K</t>
  </si>
  <si>
    <t>Brant Kuithe</t>
  </si>
  <si>
    <t>Cinco RanchKaty, TX</t>
  </si>
  <si>
    <t>12.9K</t>
  </si>
  <si>
    <t>$484K</t>
  </si>
  <si>
    <t>Dwight McGlothern</t>
  </si>
  <si>
    <t>Klein OakSpring, TX</t>
  </si>
  <si>
    <t>31K</t>
  </si>
  <si>
    <t>$483K</t>
  </si>
  <si>
    <t>Dillon Gabriel</t>
  </si>
  <si>
    <t>MililaniMililani, HI</t>
  </si>
  <si>
    <t>101K</t>
  </si>
  <si>
    <t>$478K</t>
  </si>
  <si>
    <t>Kadyn Proctor</t>
  </si>
  <si>
    <t>Southeast PolkDes Moines, IA</t>
  </si>
  <si>
    <t>$477K</t>
  </si>
  <si>
    <t>Chico Bennett Jr.</t>
  </si>
  <si>
    <t>Battle Ground AcademyFranklin, TN</t>
  </si>
  <si>
    <t>3K</t>
  </si>
  <si>
    <t>$473K</t>
  </si>
  <si>
    <t>Benjamin Morrison</t>
  </si>
  <si>
    <t>Brophy College PreparatoryPhoenix, AZ</t>
  </si>
  <si>
    <t>8.6K</t>
  </si>
  <si>
    <t>$471K</t>
  </si>
  <si>
    <t>Abdul Carter</t>
  </si>
  <si>
    <t>La Salle CollegePhiladelphia, PA</t>
  </si>
  <si>
    <t>13.8K</t>
  </si>
  <si>
    <t>$468K</t>
  </si>
  <si>
    <t>DeWayne Carter</t>
  </si>
  <si>
    <t>Pickerington CentralPickerington, OH</t>
  </si>
  <si>
    <t>DL</t>
  </si>
  <si>
    <t>8K</t>
  </si>
  <si>
    <t>$464K</t>
  </si>
  <si>
    <t>Malaki Starks</t>
  </si>
  <si>
    <t>JeffersonJefferson, GA</t>
  </si>
  <si>
    <t>24K</t>
  </si>
  <si>
    <t>$461K</t>
  </si>
  <si>
    <t>Graham Barton</t>
  </si>
  <si>
    <t>RavenwoodBrentwood, TN</t>
  </si>
  <si>
    <t>2.8K</t>
  </si>
  <si>
    <t>$460K</t>
  </si>
  <si>
    <t>JC Latham</t>
  </si>
  <si>
    <t>IMG AcademyBradenton, FL</t>
  </si>
  <si>
    <t>17.6K</t>
  </si>
  <si>
    <t>$457K</t>
  </si>
  <si>
    <t>Joe Milton</t>
  </si>
  <si>
    <t>OlympiaOrlando, FL</t>
  </si>
  <si>
    <t>87K</t>
  </si>
  <si>
    <t>$453K</t>
  </si>
  <si>
    <t>Tommy Eichenberg</t>
  </si>
  <si>
    <t>St IgnatiusCleveland, OH</t>
  </si>
  <si>
    <t>16.3K</t>
  </si>
  <si>
    <t>$451K</t>
  </si>
  <si>
    <t>CJ Baxter Jr.</t>
  </si>
  <si>
    <t>EdgewaterOrlando, FL</t>
  </si>
  <si>
    <t>Jer'Zhan Newton</t>
  </si>
  <si>
    <t>Clearwater Central CatholicClearwater, FL</t>
  </si>
  <si>
    <t>6.4K</t>
  </si>
  <si>
    <t>$443K</t>
  </si>
  <si>
    <t>DJ Uiagalelei</t>
  </si>
  <si>
    <t>St. John BoscoBellflower, CA</t>
  </si>
  <si>
    <t>199K</t>
  </si>
  <si>
    <t>$431K</t>
  </si>
  <si>
    <t>Kingsley Suamataia</t>
  </si>
  <si>
    <t>OremOrem, UT</t>
  </si>
  <si>
    <t>29K</t>
  </si>
  <si>
    <t>$426K</t>
  </si>
  <si>
    <t>Kris Jenkins</t>
  </si>
  <si>
    <t>Our Lady Good Counsel HSOlney, MD</t>
  </si>
  <si>
    <t>9.9K</t>
  </si>
  <si>
    <t>$425K</t>
  </si>
  <si>
    <t>Jaden Rashada</t>
  </si>
  <si>
    <t>PittsburgPittsburg, CA</t>
  </si>
  <si>
    <t>$422K</t>
  </si>
  <si>
    <t>Thunder Keck</t>
  </si>
  <si>
    <t>Northfield, NH</t>
  </si>
  <si>
    <t>1.1M</t>
  </si>
  <si>
    <t>$418K</t>
  </si>
  <si>
    <t>Kamren Kinchens</t>
  </si>
  <si>
    <t>NorthwesternMiami, FL</t>
  </si>
  <si>
    <t>25K</t>
  </si>
  <si>
    <t>$417K</t>
  </si>
  <si>
    <t>Cooper Beebe</t>
  </si>
  <si>
    <t>PiperKansas City, KS</t>
  </si>
  <si>
    <t>IOL</t>
  </si>
  <si>
    <t>3.6K</t>
  </si>
  <si>
    <t>$414K</t>
  </si>
  <si>
    <t>Oronde Gadsden II</t>
  </si>
  <si>
    <t>American HeritageFort Lauderdale, FL</t>
  </si>
  <si>
    <t>2.6K</t>
  </si>
  <si>
    <t>Ja'Tavion Sanders</t>
  </si>
  <si>
    <t>$412K</t>
  </si>
  <si>
    <t>Jeremiah Trotter Jr.</t>
  </si>
  <si>
    <t>St. Joseph'sPhiladelphia, PA</t>
  </si>
  <si>
    <t>Frank Gore Jr.</t>
  </si>
  <si>
    <t>KillianMiami, FL</t>
  </si>
  <si>
    <t>38K</t>
  </si>
  <si>
    <t>$410K</t>
  </si>
  <si>
    <t>Dezz Ricks</t>
  </si>
  <si>
    <t>IMG AcademyChesapeake, VA</t>
  </si>
  <si>
    <t>$409K</t>
  </si>
  <si>
    <t>Taulia Tagovailoa</t>
  </si>
  <si>
    <t>ThompsonAlabaster, AL</t>
  </si>
  <si>
    <t>155K</t>
  </si>
  <si>
    <t>$405K</t>
  </si>
  <si>
    <t>Leonard Taylor</t>
  </si>
  <si>
    <t>Miami PalmettoMiami, FL</t>
  </si>
  <si>
    <t>$403K</t>
  </si>
  <si>
    <t>Chris Braswell</t>
  </si>
  <si>
    <t>St. Frances AcademyBaltimore, MD</t>
  </si>
  <si>
    <t>14.9K</t>
  </si>
  <si>
    <t>$395K</t>
  </si>
  <si>
    <t>Zak Zinter</t>
  </si>
  <si>
    <t>Buckingham Browne &amp; Nichols SchoolNorth Andover, MA</t>
  </si>
  <si>
    <t>$387K</t>
  </si>
  <si>
    <t>Justin Dedich</t>
  </si>
  <si>
    <t>ChaparralTemecula, CA</t>
  </si>
  <si>
    <t>4.7K</t>
  </si>
  <si>
    <t>$386K</t>
  </si>
  <si>
    <t>Trevor Etienne</t>
  </si>
  <si>
    <t>JenningsJennings, LA</t>
  </si>
  <si>
    <t>66K</t>
  </si>
  <si>
    <t>Eli Holstein</t>
  </si>
  <si>
    <t>ZacharyZachary, LA</t>
  </si>
  <si>
    <t>11.2K</t>
  </si>
  <si>
    <t>$384K</t>
  </si>
  <si>
    <t>Adepoju Adebawore</t>
  </si>
  <si>
    <t>North Kansas CityKansas City, MO</t>
  </si>
  <si>
    <t>10.2K</t>
  </si>
  <si>
    <t>Ty'Ron Hopper</t>
  </si>
  <si>
    <t>RoswellRoswell, GA</t>
  </si>
  <si>
    <t>13.3K</t>
  </si>
  <si>
    <t>Jaheim Bell</t>
  </si>
  <si>
    <t>ValdostaValdosta, GA</t>
  </si>
  <si>
    <t>$379K</t>
  </si>
  <si>
    <t>Tyler Nubin</t>
  </si>
  <si>
    <t>St Charles NorthSaint Charles, IL</t>
  </si>
  <si>
    <t>10.8K</t>
  </si>
  <si>
    <t>$378K</t>
  </si>
  <si>
    <t>Kalen King</t>
  </si>
  <si>
    <t>Cass TechnicalDetroit, MI</t>
  </si>
  <si>
    <t>22K</t>
  </si>
  <si>
    <t>$377K</t>
  </si>
  <si>
    <t>Johntay Cook II</t>
  </si>
  <si>
    <t>DeSotoDeSoto, TX</t>
  </si>
  <si>
    <t>210K</t>
  </si>
  <si>
    <t>$375K</t>
  </si>
  <si>
    <t>Christopher Vizzina</t>
  </si>
  <si>
    <t>Briarwood ChristianBirmingham, AL</t>
  </si>
  <si>
    <t>$372K</t>
  </si>
  <si>
    <t>Mykel Williams</t>
  </si>
  <si>
    <t>HardawayColumbus, GA</t>
  </si>
  <si>
    <t>$370K</t>
  </si>
  <si>
    <t>Justice Haynes</t>
  </si>
  <si>
    <t>BufordRoswell, GA</t>
  </si>
  <si>
    <t>$367K</t>
  </si>
  <si>
    <t>Ashton Gillotte</t>
  </si>
  <si>
    <t>Boca RatonBoca Raton, FL</t>
  </si>
  <si>
    <t>4.1K</t>
  </si>
  <si>
    <t>Basketball</t>
  </si>
  <si>
    <t>Hansel Enmanuel</t>
  </si>
  <si>
    <t>Life AcademyKissimmee, FL</t>
  </si>
  <si>
    <t>CG</t>
  </si>
  <si>
    <t>4.3M</t>
  </si>
  <si>
    <t>$1.4M</t>
  </si>
  <si>
    <t>Shaqir O'Neal</t>
  </si>
  <si>
    <t>Union GroveMcDonough, GA</t>
  </si>
  <si>
    <t>SG</t>
  </si>
  <si>
    <t>4.5M</t>
  </si>
  <si>
    <t>$1M</t>
  </si>
  <si>
    <t>Jalen Wilson</t>
  </si>
  <si>
    <t>SF</t>
  </si>
  <si>
    <t>221K</t>
  </si>
  <si>
    <t>$926K</t>
  </si>
  <si>
    <t>Trayce Jackson-Davis</t>
  </si>
  <si>
    <t>Center GroveGreenwood, IN</t>
  </si>
  <si>
    <t>C</t>
  </si>
  <si>
    <t>160K</t>
  </si>
  <si>
    <t>$897K</t>
  </si>
  <si>
    <t>Brandon Miller</t>
  </si>
  <si>
    <t>Cane RidgeAntioch, TN</t>
  </si>
  <si>
    <t>73K</t>
  </si>
  <si>
    <t>$870K</t>
  </si>
  <si>
    <t>Zach Edey</t>
  </si>
  <si>
    <t>53K</t>
  </si>
  <si>
    <t>$829K</t>
  </si>
  <si>
    <t>Adama Sanogo</t>
  </si>
  <si>
    <t>The Patrick SchoolCentereach, NY</t>
  </si>
  <si>
    <t>PF</t>
  </si>
  <si>
    <t>10.7K</t>
  </si>
  <si>
    <t>$776K</t>
  </si>
  <si>
    <t>Caleb Love</t>
  </si>
  <si>
    <t>Christian Brothers CollegeSaint Louis, MO</t>
  </si>
  <si>
    <t>425K</t>
  </si>
  <si>
    <t>$747K</t>
  </si>
  <si>
    <t>Oscar Tshiebwe</t>
  </si>
  <si>
    <t>Kennedy CatholicHermitage, PA</t>
  </si>
  <si>
    <t>135K</t>
  </si>
  <si>
    <t>$643K</t>
  </si>
  <si>
    <t>Drew Timme</t>
  </si>
  <si>
    <t>PearceRichardson, TX</t>
  </si>
  <si>
    <t>120K</t>
  </si>
  <si>
    <t>$637K</t>
  </si>
  <si>
    <t>Jaime Jaquez</t>
  </si>
  <si>
    <t>Adolfo CamarilloCamarillo, CA</t>
  </si>
  <si>
    <t>69K</t>
  </si>
  <si>
    <t>$590K</t>
  </si>
  <si>
    <t>Armando Bacot</t>
  </si>
  <si>
    <t>251K</t>
  </si>
  <si>
    <t>$555K</t>
  </si>
  <si>
    <t>Amari Bailey</t>
  </si>
  <si>
    <t>Sierra CanyonChatsworth, CA</t>
  </si>
  <si>
    <t>566K</t>
  </si>
  <si>
    <t>$551K</t>
  </si>
  <si>
    <t>Marcus Sasser</t>
  </si>
  <si>
    <t>Red OakRed Oak, TX</t>
  </si>
  <si>
    <t>PG</t>
  </si>
  <si>
    <t>$546K</t>
  </si>
  <si>
    <t>Azuolas Tubelis</t>
  </si>
  <si>
    <t>LithuaniaVilnius</t>
  </si>
  <si>
    <t>45K</t>
  </si>
  <si>
    <t>$533K</t>
  </si>
  <si>
    <t>Markquis Nowell</t>
  </si>
  <si>
    <t>St. PatrickElizabeth, NJ</t>
  </si>
  <si>
    <t>142K</t>
  </si>
  <si>
    <t>$501K</t>
  </si>
  <si>
    <t>Emoni Bates</t>
  </si>
  <si>
    <t>Ypsi Prep AcademyYpsilanti, MI</t>
  </si>
  <si>
    <t>503K</t>
  </si>
  <si>
    <t>Gradey Dick</t>
  </si>
  <si>
    <t>Sunrise ChristianWichita, KS</t>
  </si>
  <si>
    <t>347K</t>
  </si>
  <si>
    <t>Kyle Filipowski</t>
  </si>
  <si>
    <t>Wilbraham &amp; Monson AcademyWilbraham, MA</t>
  </si>
  <si>
    <t>$400K</t>
  </si>
  <si>
    <t>Cam Whitmore</t>
  </si>
  <si>
    <t>Archbishop SpaldingSevern, MD</t>
  </si>
  <si>
    <t>$399K</t>
  </si>
  <si>
    <t>Kris Murray</t>
  </si>
  <si>
    <t>DME AcademyDaytona Beach, FL</t>
  </si>
  <si>
    <t>19.1K</t>
  </si>
  <si>
    <t>Jalen Pickett</t>
  </si>
  <si>
    <t>SPIRE AcademyRochester, NY</t>
  </si>
  <si>
    <t>$373K</t>
  </si>
  <si>
    <t>Tyler Kolek</t>
  </si>
  <si>
    <t>St George's SchoolCumberland, RI</t>
  </si>
  <si>
    <t>12.8K</t>
  </si>
  <si>
    <t>Keyontae Johnson</t>
  </si>
  <si>
    <t>Oak HillOak Hill, WV</t>
  </si>
  <si>
    <t>$368K</t>
  </si>
  <si>
    <t>Tosan Evbuomwan</t>
  </si>
  <si>
    <t>Royal Grammar SchoolNewcastle Upon Tyne</t>
  </si>
  <si>
    <t>4.4K</t>
  </si>
  <si>
    <t>$362K</t>
  </si>
  <si>
    <t>Anthony Black</t>
  </si>
  <si>
    <t>DuncanvilleCoppell, TX</t>
  </si>
  <si>
    <t>125K</t>
  </si>
  <si>
    <t>$309K</t>
  </si>
  <si>
    <t>B. Artis-White</t>
  </si>
  <si>
    <t>CantonCanton, MI</t>
  </si>
  <si>
    <t>1.8M</t>
  </si>
  <si>
    <t>$308K</t>
  </si>
  <si>
    <t>Jahvon Quinerly</t>
  </si>
  <si>
    <t>Hudson CatholicJersey City, NJ</t>
  </si>
  <si>
    <t>444K</t>
  </si>
  <si>
    <t>$302K</t>
  </si>
  <si>
    <t>Hunter Dickinson</t>
  </si>
  <si>
    <t>DeMatha CatholicHyattsville, MD</t>
  </si>
  <si>
    <t>94K</t>
  </si>
  <si>
    <t>$282K</t>
  </si>
  <si>
    <t>Keyonte George</t>
  </si>
  <si>
    <t>IMG AcademyDallas, TX</t>
  </si>
  <si>
    <t>$274K</t>
  </si>
  <si>
    <t>Cason Wallace</t>
  </si>
  <si>
    <t>RichardsonRichardson, TX</t>
  </si>
  <si>
    <t>$247K</t>
  </si>
  <si>
    <t>Terrence Shannon</t>
  </si>
  <si>
    <t>$244K</t>
  </si>
  <si>
    <t>Noah Farrakhan</t>
  </si>
  <si>
    <t>The Patrick SchoolHillside, NJ</t>
  </si>
  <si>
    <t>334K</t>
  </si>
  <si>
    <t>$238K</t>
  </si>
  <si>
    <t>Nick Smith</t>
  </si>
  <si>
    <t>North Little RockSherwood, AR</t>
  </si>
  <si>
    <t>112K</t>
  </si>
  <si>
    <t>$236K</t>
  </si>
  <si>
    <t>Mike Miles</t>
  </si>
  <si>
    <t>LancasterLancaster, TX</t>
  </si>
  <si>
    <t>28K</t>
  </si>
  <si>
    <t>$231K</t>
  </si>
  <si>
    <t>Jordan Hawkins</t>
  </si>
  <si>
    <t>21K</t>
  </si>
  <si>
    <t>$228K</t>
  </si>
  <si>
    <t>Matthew Cleveland</t>
  </si>
  <si>
    <t>Pace AcademyAlpharetta, GA</t>
  </si>
  <si>
    <t>15K</t>
  </si>
  <si>
    <t>$227K</t>
  </si>
  <si>
    <t>Isaiah Wong</t>
  </si>
  <si>
    <t>Monsignor BonnerTrenton, NJ</t>
  </si>
  <si>
    <t>Kendric Davis</t>
  </si>
  <si>
    <t>Sam HoustonHouston, TX</t>
  </si>
  <si>
    <t>8.7K</t>
  </si>
  <si>
    <t>$213K</t>
  </si>
  <si>
    <t>Jalen Hood-Schifino</t>
  </si>
  <si>
    <t>Montverde AcademyMontverde, FL</t>
  </si>
  <si>
    <t>70K</t>
  </si>
  <si>
    <t>$212K</t>
  </si>
  <si>
    <t>Jarace Walker</t>
  </si>
  <si>
    <t>$202K</t>
  </si>
  <si>
    <t>Posh Alexander</t>
  </si>
  <si>
    <t>Our Saviour Lutheran SchoolBronx, NY</t>
  </si>
  <si>
    <t>$183K</t>
  </si>
  <si>
    <t>Skyy Clark</t>
  </si>
  <si>
    <t>Montverde AcademyLos Angeles, CA</t>
  </si>
  <si>
    <t>260K</t>
  </si>
  <si>
    <t>$182K</t>
  </si>
  <si>
    <t>Zion Harmon</t>
  </si>
  <si>
    <t>Marshall CountyBenton, KY</t>
  </si>
  <si>
    <t>246K</t>
  </si>
  <si>
    <t>$174K</t>
  </si>
  <si>
    <t>Yohan Traore</t>
  </si>
  <si>
    <t>Dream City ChristianNapa, CA</t>
  </si>
  <si>
    <t>12.4K</t>
  </si>
  <si>
    <t>$173K</t>
  </si>
  <si>
    <t>Marcus Carr</t>
  </si>
  <si>
    <t>15.8K</t>
  </si>
  <si>
    <t>Matt Bradley</t>
  </si>
  <si>
    <t>San BernardinoSan Bernardino, CA</t>
  </si>
  <si>
    <t>15.6K</t>
  </si>
  <si>
    <t>$170K</t>
  </si>
  <si>
    <t>Harrison Ingram</t>
  </si>
  <si>
    <t>St. Mark'sDallas, TX</t>
  </si>
  <si>
    <t>$169K</t>
  </si>
  <si>
    <t>Tyger Campbell</t>
  </si>
  <si>
    <t>La Lumiere SchoolLa Porte, IN</t>
  </si>
  <si>
    <t>78K</t>
  </si>
  <si>
    <t>$168K</t>
  </si>
  <si>
    <t>Allen Flanigan</t>
  </si>
  <si>
    <t>Parkview MagnetLittle Rock, AR</t>
  </si>
  <si>
    <t>7.1K</t>
  </si>
  <si>
    <t>$167K</t>
  </si>
  <si>
    <t>R.J. Davis</t>
  </si>
  <si>
    <t>Archbishop StepinacWhite Plains, NY</t>
  </si>
  <si>
    <t>178K</t>
  </si>
  <si>
    <t>$165K</t>
  </si>
  <si>
    <t>Johnell Davis</t>
  </si>
  <si>
    <t>21st Century CharterGary, IN</t>
  </si>
  <si>
    <t>7.5K</t>
  </si>
  <si>
    <t>Grant Nelson</t>
  </si>
  <si>
    <t>Devils LakeDevils Lake, ND</t>
  </si>
  <si>
    <t>10.9K</t>
  </si>
  <si>
    <t>$164K</t>
  </si>
  <si>
    <t>Taylor Hendricks</t>
  </si>
  <si>
    <t>Calvary Christian AcademyFort Lauderdale, FL</t>
  </si>
  <si>
    <t>11.8K</t>
  </si>
  <si>
    <t>GG Jackson</t>
  </si>
  <si>
    <t>Ridge ViewColumbia, SC</t>
  </si>
  <si>
    <t>$154K</t>
  </si>
  <si>
    <t>Boogie Ellis</t>
  </si>
  <si>
    <t>Mission BaySan Diego, CA</t>
  </si>
  <si>
    <t>144K</t>
  </si>
  <si>
    <t>$153K</t>
  </si>
  <si>
    <t>MJ Rice</t>
  </si>
  <si>
    <t>Prolific PrepMouth Of Wilson, VA</t>
  </si>
  <si>
    <t>64K</t>
  </si>
  <si>
    <t>$138K</t>
  </si>
  <si>
    <t>Brice Sensabaugh</t>
  </si>
  <si>
    <t>Lake Highland PrepOrlando, FL</t>
  </si>
  <si>
    <t>Jeremy Roach</t>
  </si>
  <si>
    <t>Paul VI CatholicFairfax, VA</t>
  </si>
  <si>
    <t>72K</t>
  </si>
  <si>
    <t>$136K</t>
  </si>
  <si>
    <t>Tyson Walker</t>
  </si>
  <si>
    <t>New Hampton SchoolNew Hampton, NH</t>
  </si>
  <si>
    <t>$135K</t>
  </si>
  <si>
    <t>Kerr Kriisa</t>
  </si>
  <si>
    <t>EstoniaTartu</t>
  </si>
  <si>
    <t>33K</t>
  </si>
  <si>
    <t>$133K</t>
  </si>
  <si>
    <t>Bryce Hopkins</t>
  </si>
  <si>
    <t>FenwickOak Park, IL</t>
  </si>
  <si>
    <t>$131K</t>
  </si>
  <si>
    <t>Terquavion Smith</t>
  </si>
  <si>
    <t>Farmville CentralFarmville, NC</t>
  </si>
  <si>
    <t>$130K</t>
  </si>
  <si>
    <t>Leaky Black</t>
  </si>
  <si>
    <t>Cox MillConcord, NC</t>
  </si>
  <si>
    <t>106K</t>
  </si>
  <si>
    <t>$129K</t>
  </si>
  <si>
    <t>Kobe Brown</t>
  </si>
  <si>
    <t>LeeHuntsville, AL</t>
  </si>
  <si>
    <t>$128K</t>
  </si>
  <si>
    <t>Max Abmas</t>
  </si>
  <si>
    <t>JesuitDallas, TX</t>
  </si>
  <si>
    <t>$125K</t>
  </si>
  <si>
    <t>Jett Howard</t>
  </si>
  <si>
    <t>$123K</t>
  </si>
  <si>
    <t>K.D. Johnson</t>
  </si>
  <si>
    <t>Hargrave Military Academy (HS)Chatham, VA</t>
  </si>
  <si>
    <t>49K</t>
  </si>
  <si>
    <t>Dereck Lively II</t>
  </si>
  <si>
    <t>Westtown SchoolBellefonte, PA</t>
  </si>
  <si>
    <t>$121K</t>
  </si>
  <si>
    <t>JJ Starling</t>
  </si>
  <si>
    <t>La Lumiere SchoolBaldwinsville, NY</t>
  </si>
  <si>
    <t>Dajuan Harris</t>
  </si>
  <si>
    <t>Rock BridgeColumbia, MO</t>
  </si>
  <si>
    <t>$118K</t>
  </si>
  <si>
    <t>Jaylen Clark</t>
  </si>
  <si>
    <t>EtiwandaRancho Cucamonga, CA</t>
  </si>
  <si>
    <t>Wade Taylor</t>
  </si>
  <si>
    <t>$117K</t>
  </si>
  <si>
    <t>Doug Edert</t>
  </si>
  <si>
    <t>Bergen CatholicNutley, NJ</t>
  </si>
  <si>
    <t>245K</t>
  </si>
  <si>
    <t>$116K</t>
  </si>
  <si>
    <t>Julian Strawther</t>
  </si>
  <si>
    <t>LibertyHenderson, NV</t>
  </si>
  <si>
    <t>$115K</t>
  </si>
  <si>
    <t>Ryan Kalkbrenner</t>
  </si>
  <si>
    <t>Trinity CatholicSaint Louis, MO</t>
  </si>
  <si>
    <t>8.1K</t>
  </si>
  <si>
    <t>$113K</t>
  </si>
  <si>
    <t>Hercy Miller</t>
  </si>
  <si>
    <t>Minnehaha AcademyMinneapolis, MN</t>
  </si>
  <si>
    <t>172K</t>
  </si>
  <si>
    <t>$110K</t>
  </si>
  <si>
    <t>Nolan Hickman</t>
  </si>
  <si>
    <t>Wasatch AcademyMount Pleasant, UT</t>
  </si>
  <si>
    <t>35K</t>
  </si>
  <si>
    <t>$109K</t>
  </si>
  <si>
    <t>Cam'Ron Fletcher</t>
  </si>
  <si>
    <t>VashonSaint Louis, MO</t>
  </si>
  <si>
    <t>138K</t>
  </si>
  <si>
    <t>$106K</t>
  </si>
  <si>
    <t>Davonte Davis</t>
  </si>
  <si>
    <t>JacksonvilleJacksonville, AR</t>
  </si>
  <si>
    <t>322K</t>
  </si>
  <si>
    <t>$105K</t>
  </si>
  <si>
    <t>Adam Miller</t>
  </si>
  <si>
    <t>Morgan Park HSChicago, IL</t>
  </si>
  <si>
    <t>154K</t>
  </si>
  <si>
    <t>$104K</t>
  </si>
  <si>
    <t>Kobe Bufkin</t>
  </si>
  <si>
    <t>Grand Rapids ChristianGrand Rapids, MI</t>
  </si>
  <si>
    <t>16.6K</t>
  </si>
  <si>
    <t>Santiago Vescovi</t>
  </si>
  <si>
    <t>NBA Academy Latin AmericaMontevideo</t>
  </si>
  <si>
    <t>26K</t>
  </si>
  <si>
    <t>$103K</t>
  </si>
  <si>
    <t>Meechie Johnson</t>
  </si>
  <si>
    <t>Andrews Osborne AcademyCleveland, OH</t>
  </si>
  <si>
    <t>202K</t>
  </si>
  <si>
    <t>$100K</t>
  </si>
  <si>
    <t>Kevin Miller</t>
  </si>
  <si>
    <t>Victory Rock PrepBradenton, FL</t>
  </si>
  <si>
    <t>136K</t>
  </si>
  <si>
    <t>$99K</t>
  </si>
  <si>
    <t>Jayden Gardner</t>
  </si>
  <si>
    <t>HeritageWake Forest, NC</t>
  </si>
  <si>
    <t>Judah Mintz</t>
  </si>
  <si>
    <t>Oak Hill AcademyWashington, DC</t>
  </si>
  <si>
    <t>Noah Clowney</t>
  </si>
  <si>
    <t>DormanRoebuck, SC</t>
  </si>
  <si>
    <t>$98K</t>
  </si>
  <si>
    <t>Alijah Martin</t>
  </si>
  <si>
    <t>North PikeSummit, MS</t>
  </si>
  <si>
    <t>$97K</t>
  </si>
  <si>
    <t>Devan Cambridge</t>
  </si>
  <si>
    <t>Hillcrest PrepPhoenix, AZ</t>
  </si>
  <si>
    <t>Jordan Miller</t>
  </si>
  <si>
    <t>Loudoun ValleyPurcellville, VA</t>
  </si>
  <si>
    <t>17.1K</t>
  </si>
  <si>
    <t>$95K</t>
  </si>
  <si>
    <t>Nijel Pack</t>
  </si>
  <si>
    <t>Lawrence CentralIndianapolis, IN</t>
  </si>
  <si>
    <t>$94K</t>
  </si>
  <si>
    <t>Jamarion Sharp</t>
  </si>
  <si>
    <t>HopkinsvilleCarterville, IL</t>
  </si>
  <si>
    <t>DaRon Holmes</t>
  </si>
  <si>
    <t>18.8K</t>
  </si>
  <si>
    <t>$93K</t>
  </si>
  <si>
    <t>Kowacie Reeves</t>
  </si>
  <si>
    <t>WestsideMacon, GA</t>
  </si>
  <si>
    <t>Brandon Murray</t>
  </si>
  <si>
    <t>13K</t>
  </si>
  <si>
    <t>$92K</t>
  </si>
  <si>
    <t>Jarkel Joiner</t>
  </si>
  <si>
    <t>OxfordOxford, MS</t>
  </si>
  <si>
    <t>13.9K</t>
  </si>
  <si>
    <t>$91K</t>
  </si>
  <si>
    <t>DeAndre Williams</t>
  </si>
  <si>
    <t>Nation Wide AcademyHouston, TX</t>
  </si>
  <si>
    <t>9.6K</t>
  </si>
  <si>
    <t>Kam Jones</t>
  </si>
  <si>
    <t>Evangelical Christian SchoolMemphis, TN</t>
  </si>
  <si>
    <t>11.3K</t>
  </si>
  <si>
    <t>$90K</t>
  </si>
  <si>
    <t>Donovan Clingan</t>
  </si>
  <si>
    <t>Bristol CentralBristol, CT</t>
  </si>
  <si>
    <t>Baseball</t>
  </si>
  <si>
    <t>Enrique Bradfield Jr.</t>
  </si>
  <si>
    <t>American HeritageHialeah, FL</t>
  </si>
  <si>
    <t>OF</t>
  </si>
  <si>
    <t>90K</t>
  </si>
  <si>
    <t>$59K</t>
  </si>
  <si>
    <t>Tre Morgan</t>
  </si>
  <si>
    <t>Brother MartinNew Orleans, LA</t>
  </si>
  <si>
    <t>IF</t>
  </si>
  <si>
    <t>48K</t>
  </si>
  <si>
    <t>$41K</t>
  </si>
  <si>
    <t>Cam Thompson</t>
  </si>
  <si>
    <t>OwassoOwasso, OK</t>
  </si>
  <si>
    <t>$33K</t>
  </si>
  <si>
    <t>Gavin Casas</t>
  </si>
  <si>
    <t>7.9K</t>
  </si>
  <si>
    <t>$19.1K</t>
  </si>
  <si>
    <t>Jackson Nicklaus</t>
  </si>
  <si>
    <t>Blue ValleyOverland Park, KS</t>
  </si>
  <si>
    <t>$17.4K</t>
  </si>
  <si>
    <t>Jack Payton</t>
  </si>
  <si>
    <t>Brother RiceOrland Park, IL</t>
  </si>
  <si>
    <t>4.5K</t>
  </si>
  <si>
    <t>$16.8K</t>
  </si>
  <si>
    <t>Jared Wegner</t>
  </si>
  <si>
    <t>KearneyKearney, NE</t>
  </si>
  <si>
    <t>5.5K</t>
  </si>
  <si>
    <t>$16.6K</t>
  </si>
  <si>
    <t>Cade Brown</t>
  </si>
  <si>
    <t>Cathedral CatholicCardiff By The Sea, CA</t>
  </si>
  <si>
    <t>P</t>
  </si>
  <si>
    <t>1.9K</t>
  </si>
  <si>
    <t>$16.4K</t>
  </si>
  <si>
    <t>Connor Moore</t>
  </si>
  <si>
    <t>Macclenny, FL</t>
  </si>
  <si>
    <t>$16K</t>
  </si>
  <si>
    <t>Benjamin Blackwell</t>
  </si>
  <si>
    <t>Riverdale BaptistFairfax, VA</t>
  </si>
  <si>
    <t>2.4K</t>
  </si>
  <si>
    <t>$15.4K</t>
  </si>
  <si>
    <t>Maui Ahuna</t>
  </si>
  <si>
    <t>HiloHilo, HI</t>
  </si>
  <si>
    <t>3.7K</t>
  </si>
  <si>
    <t>$15.2K</t>
  </si>
  <si>
    <t>Derek Blackmore</t>
  </si>
  <si>
    <t>RockhurstKansas City, MO</t>
  </si>
  <si>
    <t>$14.3K</t>
  </si>
  <si>
    <t>Calvin Harris</t>
  </si>
  <si>
    <t>Western DubuquePeosta, IA</t>
  </si>
  <si>
    <t>7.6K</t>
  </si>
  <si>
    <t>$11.9K</t>
  </si>
  <si>
    <t>Carter Holton</t>
  </si>
  <si>
    <t>Benedictine Military SchoolGuyton, GA</t>
  </si>
  <si>
    <t>7.2K</t>
  </si>
  <si>
    <t>Jack Bulger</t>
  </si>
  <si>
    <t>DeMatha CatholicBowie, MD</t>
  </si>
  <si>
    <t>7K</t>
  </si>
  <si>
    <t>Hunter Elliott</t>
  </si>
  <si>
    <t>TupeloTupelo, MS</t>
  </si>
  <si>
    <t>7.8K</t>
  </si>
  <si>
    <t>$11.7K</t>
  </si>
  <si>
    <t>Jack Dougherty</t>
  </si>
  <si>
    <t>ColliervilleCollierville, TN</t>
  </si>
  <si>
    <t>$11.3K</t>
  </si>
  <si>
    <t>RJ Austin</t>
  </si>
  <si>
    <t>Pace AcademyAtlanta, GA</t>
  </si>
  <si>
    <t>11.1K</t>
  </si>
  <si>
    <t>$9K</t>
  </si>
  <si>
    <t>Andrew Walters</t>
  </si>
  <si>
    <t>BaysidePalm Bay, FL</t>
  </si>
  <si>
    <t>1.7K</t>
  </si>
  <si>
    <t>$8.5K</t>
  </si>
  <si>
    <t>Everette Harris</t>
  </si>
  <si>
    <t>Charlotte ChristianCharlotte, NC</t>
  </si>
  <si>
    <t>1.6K</t>
  </si>
  <si>
    <t>$8.4K</t>
  </si>
  <si>
    <t>Logan Maxwell</t>
  </si>
  <si>
    <t>ShawneeLima, OH</t>
  </si>
  <si>
    <t>1.5K</t>
  </si>
  <si>
    <t>$8.1K</t>
  </si>
  <si>
    <t>Kemp Alderman</t>
  </si>
  <si>
    <t>Newton County AcademyDecatur, MS</t>
  </si>
  <si>
    <t>$8K</t>
  </si>
  <si>
    <t>John Spikerman</t>
  </si>
  <si>
    <t>Lake CreekMontgomery, TX</t>
  </si>
  <si>
    <t>1.3K</t>
  </si>
  <si>
    <t>Garrett Wood</t>
  </si>
  <si>
    <t>ClaremoreClaremore, OK</t>
  </si>
  <si>
    <t>5.4K</t>
  </si>
  <si>
    <t>$7.4K</t>
  </si>
  <si>
    <t>Roman Kimball</t>
  </si>
  <si>
    <t>P27 Baseball AcademyNew Hartford, NY</t>
  </si>
  <si>
    <t>$7.3K</t>
  </si>
  <si>
    <t>WomensBasketball</t>
  </si>
  <si>
    <t>Angel Reese</t>
  </si>
  <si>
    <t>St. Francis AcademyBaltimore, MD</t>
  </si>
  <si>
    <t>3.6M</t>
  </si>
  <si>
    <t>Haley Cavinder</t>
  </si>
  <si>
    <t>GilbertGilbert, AZ</t>
  </si>
  <si>
    <t>5.2M</t>
  </si>
  <si>
    <t>$930K</t>
  </si>
  <si>
    <t>Hanna Cavinder</t>
  </si>
  <si>
    <t>5.1M</t>
  </si>
  <si>
    <t>$924K</t>
  </si>
  <si>
    <t>Caitlin Clark</t>
  </si>
  <si>
    <t>Dowling CatholicWest Des Moines, IA</t>
  </si>
  <si>
    <t>906K</t>
  </si>
  <si>
    <t>$830K</t>
  </si>
  <si>
    <t>Flau'jae Johnson</t>
  </si>
  <si>
    <t>SprayberrySavannah, GA</t>
  </si>
  <si>
    <t>2.1M</t>
  </si>
  <si>
    <t>$813K</t>
  </si>
  <si>
    <t>Paige Bueckers</t>
  </si>
  <si>
    <t>Hopkins Hopkins, MN</t>
  </si>
  <si>
    <t>1.6M</t>
  </si>
  <si>
    <t>$756K</t>
  </si>
  <si>
    <t>Hailey Van Lith</t>
  </si>
  <si>
    <t>CashmereWenatchee, WA</t>
  </si>
  <si>
    <t>825K</t>
  </si>
  <si>
    <t>$518K</t>
  </si>
  <si>
    <t>Mia Mastrov</t>
  </si>
  <si>
    <t>MiramonteLafayette, CA</t>
  </si>
  <si>
    <t>$338K</t>
  </si>
  <si>
    <t>Deja Kelly</t>
  </si>
  <si>
    <t>DuncanvilleSan Antonio, TX</t>
  </si>
  <si>
    <t>732K</t>
  </si>
  <si>
    <t>Cameron Brink</t>
  </si>
  <si>
    <t>MountainsideBeaverton, OR</t>
  </si>
  <si>
    <t>378K</t>
  </si>
  <si>
    <t>$190K</t>
  </si>
  <si>
    <t>Zia Cooke</t>
  </si>
  <si>
    <t>RogersToledo, OH</t>
  </si>
  <si>
    <t>308K</t>
  </si>
  <si>
    <t>$189K</t>
  </si>
  <si>
    <t>Azzi Fudd</t>
  </si>
  <si>
    <t>St Johns CollegeArlington, VA</t>
  </si>
  <si>
    <t>Sydney Parrish</t>
  </si>
  <si>
    <t>FishersFishers, IN</t>
  </si>
  <si>
    <t>340K</t>
  </si>
  <si>
    <t>Aliyah Boston</t>
  </si>
  <si>
    <t>Worcester AcademySt. Thomas</t>
  </si>
  <si>
    <t>238K</t>
  </si>
  <si>
    <t>Brea Beal</t>
  </si>
  <si>
    <t>Rock IslandRock Island, IL</t>
  </si>
  <si>
    <t>232K</t>
  </si>
  <si>
    <t>$111K</t>
  </si>
  <si>
    <t>Alexis Morris</t>
  </si>
  <si>
    <t>Legacy Christian AcademyBeaumont, TX</t>
  </si>
  <si>
    <t>191K</t>
  </si>
  <si>
    <t>Shaylee Gonzales</t>
  </si>
  <si>
    <t>MesquiteGilbert, AZ</t>
  </si>
  <si>
    <t>304K</t>
  </si>
  <si>
    <t>Anna Camden</t>
  </si>
  <si>
    <t>The Shipley SchoolDowningtown, PA</t>
  </si>
  <si>
    <t>336K</t>
  </si>
  <si>
    <t>$96K</t>
  </si>
  <si>
    <t>Jordana Codio</t>
  </si>
  <si>
    <t>Montverde AcademyWinter Garden, FL</t>
  </si>
  <si>
    <t>197K</t>
  </si>
  <si>
    <t>Rickea Jackson</t>
  </si>
  <si>
    <t>Detroit Edison Detroit, MI</t>
  </si>
  <si>
    <t>392K</t>
  </si>
  <si>
    <t>Haley Jones</t>
  </si>
  <si>
    <t>Archbishop MittySanta Cruz, CA</t>
  </si>
  <si>
    <t>130K</t>
  </si>
  <si>
    <t>$85K</t>
  </si>
  <si>
    <t>Kiki Rice</t>
  </si>
  <si>
    <t>Sidwell Friends SchoolBethesda, MD</t>
  </si>
  <si>
    <t>68K</t>
  </si>
  <si>
    <t>$55K</t>
  </si>
  <si>
    <t>Jasmine Carson</t>
  </si>
  <si>
    <t>McEachernMemphis, TN</t>
  </si>
  <si>
    <t>124K</t>
  </si>
  <si>
    <t>$51K</t>
  </si>
  <si>
    <t>Jayda Curry</t>
  </si>
  <si>
    <t>CentennialCorona, CA</t>
  </si>
  <si>
    <t>$46K</t>
  </si>
  <si>
    <t>Mikala Hall</t>
  </si>
  <si>
    <t>DanvilleDanville, IL</t>
  </si>
  <si>
    <t>317K</t>
  </si>
  <si>
    <t>$43K</t>
  </si>
  <si>
    <t>Raven Johnson</t>
  </si>
  <si>
    <t>WestlakeAtlanta, GA</t>
  </si>
  <si>
    <t>Jalynn Holmes</t>
  </si>
  <si>
    <t>Riverdale BaptistUpper Marlboro, MD</t>
  </si>
  <si>
    <t>52K</t>
  </si>
  <si>
    <t>$42K</t>
  </si>
  <si>
    <t>Janiah Barker</t>
  </si>
  <si>
    <t>Montverde AcademyMarietta, GA</t>
  </si>
  <si>
    <t>$39K</t>
  </si>
  <si>
    <t>Kamilla Cardoso</t>
  </si>
  <si>
    <t>Hamilton Heights Christian AcademyBrasilia</t>
  </si>
  <si>
    <t>Kateri Poole</t>
  </si>
  <si>
    <t>South ShoreBronx, NY</t>
  </si>
  <si>
    <t>98K</t>
  </si>
  <si>
    <t>$37K</t>
  </si>
  <si>
    <t>Chloe Kitts</t>
  </si>
  <si>
    <t>DME AcademyOviedo, FL</t>
  </si>
  <si>
    <t>Caitlin Bickle</t>
  </si>
  <si>
    <t>Cactus Shadows/pshCave Creek, AZ</t>
  </si>
  <si>
    <t>166K</t>
  </si>
  <si>
    <t>$36K</t>
  </si>
  <si>
    <t>Myra Gordon</t>
  </si>
  <si>
    <t>BellFort Worth, TX</t>
  </si>
  <si>
    <t>Rori Harmon</t>
  </si>
  <si>
    <t>Cy CreekHouston, TX</t>
  </si>
  <si>
    <t>$35K</t>
  </si>
  <si>
    <t>Laeticia Amihere</t>
  </si>
  <si>
    <t>King's Christian CollegiateMississauga, ON</t>
  </si>
  <si>
    <t>Shay Holle</t>
  </si>
  <si>
    <t>WestlakeAustin, TX</t>
  </si>
  <si>
    <t>$34K</t>
  </si>
  <si>
    <t>Bree Hall</t>
  </si>
  <si>
    <t>WayneDayton, OH</t>
  </si>
  <si>
    <t>Aaliyah Edwards</t>
  </si>
  <si>
    <t>Crestwood PrepKingston, ON</t>
  </si>
  <si>
    <t>Paris Clark</t>
  </si>
  <si>
    <t>Long Island LutheranBronx, NY</t>
  </si>
  <si>
    <t>$32K</t>
  </si>
  <si>
    <t>Ashley Owusu</t>
  </si>
  <si>
    <t>Paul VI CatholicWoodbridge, VA</t>
  </si>
  <si>
    <t>$31K</t>
  </si>
  <si>
    <t>Olivia Miles</t>
  </si>
  <si>
    <t>Blair AcademyPhillipsburg, NJ</t>
  </si>
  <si>
    <t>Ashlyn Watkins</t>
  </si>
  <si>
    <t>Cardinal Newman SchoolColumbia, SC</t>
  </si>
  <si>
    <t>Ta'Niya Laston</t>
  </si>
  <si>
    <t>American HeritagePlantation, FL</t>
  </si>
  <si>
    <t>Chrissy Carr</t>
  </si>
  <si>
    <t>ManhattanEden Prairie, MN</t>
  </si>
  <si>
    <t>Caroline Ducharme</t>
  </si>
  <si>
    <t>Noble And Greenough SchoolMilton, MA</t>
  </si>
  <si>
    <t>Blair Green</t>
  </si>
  <si>
    <t>HarlanHarlan, KY</t>
  </si>
  <si>
    <t>$29K</t>
  </si>
  <si>
    <t>Amani Bartlett</t>
  </si>
  <si>
    <t>Houston ChristianCleveland, TX</t>
  </si>
  <si>
    <t>$28K</t>
  </si>
  <si>
    <t>Payton Verhulst</t>
  </si>
  <si>
    <t>Bishop MiegeDe Soto, KS</t>
  </si>
  <si>
    <t>Sara Scalia</t>
  </si>
  <si>
    <t>Stillwater SeniorStillwater, MN</t>
  </si>
  <si>
    <t>Aubrey Griffin</t>
  </si>
  <si>
    <t>OssiningOssining, NY</t>
  </si>
  <si>
    <t>149K</t>
  </si>
  <si>
    <t>$27K</t>
  </si>
  <si>
    <t>Kylie Feuerbach</t>
  </si>
  <si>
    <t>SycamoreSycamore, IL</t>
  </si>
  <si>
    <t>Tamari Key</t>
  </si>
  <si>
    <t>CaryCary, NC</t>
  </si>
  <si>
    <t>Ana Llanusa</t>
  </si>
  <si>
    <t>ChoctawChoctaw, OK</t>
  </si>
  <si>
    <t>17.8K</t>
  </si>
  <si>
    <t>Gabbie Marshall</t>
  </si>
  <si>
    <t>Mount Notre DameCincinnati, OH</t>
  </si>
  <si>
    <t>Victaria Saxton</t>
  </si>
  <si>
    <t>Model 9-12Rome, GA</t>
  </si>
  <si>
    <t>Jordan Horston</t>
  </si>
  <si>
    <t>Columbus Africentric Early CollegeColumbus, OH</t>
  </si>
  <si>
    <t>$26K</t>
  </si>
  <si>
    <t>Jacy Sheldon</t>
  </si>
  <si>
    <t>Dublin CoffmanDublin, OH</t>
  </si>
  <si>
    <t>15.1K</t>
  </si>
  <si>
    <t>Ayanna Patterson</t>
  </si>
  <si>
    <t>HomesteadFort Wayne, IN</t>
  </si>
  <si>
    <t>$25K</t>
  </si>
  <si>
    <t>Ahlana Smith</t>
  </si>
  <si>
    <t>Mallard CreekCharlotte, NC</t>
  </si>
  <si>
    <t>19.6K</t>
  </si>
  <si>
    <t>Olivia Thompson</t>
  </si>
  <si>
    <t>Lexington Lexington, SC</t>
  </si>
  <si>
    <t>Aaliyah Moore</t>
  </si>
  <si>
    <t>MooreMooreland, OK</t>
  </si>
  <si>
    <t>11K</t>
  </si>
  <si>
    <t>$24K</t>
  </si>
  <si>
    <t>Madi Williams</t>
  </si>
  <si>
    <t>Trinity Valley SchoolFort Worth, TX</t>
  </si>
  <si>
    <t>14.4K</t>
  </si>
  <si>
    <t>Jersey Wolfenbarger</t>
  </si>
  <si>
    <t>NorthsideFort Smith, AR</t>
  </si>
  <si>
    <t>16.8K</t>
  </si>
  <si>
    <t>Elauna Eaton</t>
  </si>
  <si>
    <t>NettletonHelena, AR</t>
  </si>
  <si>
    <t>Maya Nnaji</t>
  </si>
  <si>
    <t>Saniya Rivers</t>
  </si>
  <si>
    <t>Eugene AshleyWilmington, NC</t>
  </si>
  <si>
    <t>Ladazhia Williams</t>
  </si>
  <si>
    <t>Lakewood RanchBradenton, FL</t>
  </si>
  <si>
    <t>12.1K</t>
  </si>
  <si>
    <t>$23K</t>
  </si>
  <si>
    <t>Sania Feagin</t>
  </si>
  <si>
    <t>Forest ParkEllenwood, GA</t>
  </si>
  <si>
    <t>19.3K</t>
  </si>
  <si>
    <t>Gabriela Jaquez</t>
  </si>
  <si>
    <t>Camarillo (Adolfo) HSCamarillo, CA</t>
  </si>
  <si>
    <t>Dominique Onu</t>
  </si>
  <si>
    <t>Blair AcademyJacksonville, FL</t>
  </si>
  <si>
    <t>$22K</t>
  </si>
  <si>
    <t>Justine Pissott</t>
  </si>
  <si>
    <t>Red Bank CatholicToms River, NJ</t>
  </si>
  <si>
    <t>19.4K</t>
  </si>
  <si>
    <t>Mackenzie Holmes</t>
  </si>
  <si>
    <t>GorhamGorham, ME</t>
  </si>
  <si>
    <t>Amina Muhammad</t>
  </si>
  <si>
    <t>5.6K</t>
  </si>
  <si>
    <t>Grace VanSlooten</t>
  </si>
  <si>
    <t>IMG AcademyToledo, OH</t>
  </si>
  <si>
    <t>Alexia Mobley</t>
  </si>
  <si>
    <t>ReynoldsburgReynoldsburg, OH</t>
  </si>
  <si>
    <t>Cotie McMahon</t>
  </si>
  <si>
    <t>CentervilleCenterville, OH</t>
  </si>
  <si>
    <t>Talaysia Cooper</t>
  </si>
  <si>
    <t>East Clarendon HiTurbeville, SC</t>
  </si>
  <si>
    <t>Chance Gray</t>
  </si>
  <si>
    <t>18.7K</t>
  </si>
  <si>
    <t>$21K</t>
  </si>
  <si>
    <t>Myah Taylor</t>
  </si>
  <si>
    <t>Olive BranchOlive Branch, MS</t>
  </si>
  <si>
    <t>Jakia Brown-Turner</t>
  </si>
  <si>
    <t>Bishop McNamaraOxon Hill, MD</t>
  </si>
  <si>
    <t>Sasha Goforth</t>
  </si>
  <si>
    <t>FayettevilleFayetteville, AR</t>
  </si>
  <si>
    <t>Tess Darby</t>
  </si>
  <si>
    <t>Greenfield SchoolGreenfield, TN</t>
  </si>
  <si>
    <t>11.6K</t>
  </si>
  <si>
    <t>Ndjakalenga Mwenentanda</t>
  </si>
  <si>
    <t>Washington HighSioux Falls, SD</t>
  </si>
  <si>
    <t>3.8K</t>
  </si>
  <si>
    <t>Jerkaila Jordan</t>
  </si>
  <si>
    <t>John CurtisNew Orleans, LA</t>
  </si>
  <si>
    <t>Angel Baker</t>
  </si>
  <si>
    <t>PikeIndianapolis, IN</t>
  </si>
  <si>
    <t>20K</t>
  </si>
  <si>
    <t>Monika Czinano</t>
  </si>
  <si>
    <t>Watertown MayerWatertown, MN</t>
  </si>
  <si>
    <t>Alexis Markowski</t>
  </si>
  <si>
    <t>Pius XLincoln, NE</t>
  </si>
  <si>
    <t>18.6K</t>
  </si>
  <si>
    <t>$20K</t>
  </si>
  <si>
    <t>Taylor Mikesell</t>
  </si>
  <si>
    <t>JacksonMassillon, OH</t>
  </si>
  <si>
    <t>17K</t>
  </si>
  <si>
    <t>Deyona Gaston</t>
  </si>
  <si>
    <t>PearlandPearland, TX</t>
  </si>
  <si>
    <t>Jordan Walker</t>
  </si>
  <si>
    <t>Mona ShoresMuskegon, MI</t>
  </si>
  <si>
    <t>9.8K</t>
  </si>
  <si>
    <t>Emily Bessoir</t>
  </si>
  <si>
    <t>Wilhelm-Hausenstein-Gymnasium M√ºnchenMunich</t>
  </si>
  <si>
    <t>14.2K</t>
  </si>
  <si>
    <t>Grace Berger</t>
  </si>
  <si>
    <t>Sacred Heart AcademyLouisville, KY</t>
  </si>
  <si>
    <t>12.2K</t>
  </si>
  <si>
    <t>$19.8K</t>
  </si>
  <si>
    <t>Mya Perry</t>
  </si>
  <si>
    <t>17.4K</t>
  </si>
  <si>
    <t>Marley Washenitz</t>
  </si>
  <si>
    <t>FairmontFairmont, WV</t>
  </si>
  <si>
    <t>$19.7K</t>
  </si>
  <si>
    <t>Lexi Donarski</t>
  </si>
  <si>
    <t>St. Thomas Aquinas AcademyLa Crosse, WI</t>
  </si>
  <si>
    <t>13.2K</t>
  </si>
  <si>
    <t>Mikayla Boykin</t>
  </si>
  <si>
    <t>ClintonClinton, NC</t>
  </si>
  <si>
    <t>Lauren Betts</t>
  </si>
  <si>
    <t>GrandviewAurora, CO</t>
  </si>
  <si>
    <t>$19.4K</t>
  </si>
  <si>
    <t>Brianna Turnage</t>
  </si>
  <si>
    <t>7.3K</t>
  </si>
  <si>
    <t>$19.3K</t>
  </si>
  <si>
    <t>Diamond Johnson</t>
  </si>
  <si>
    <t>Neumann GorettiPhiladelphia, PA</t>
  </si>
  <si>
    <t>18.3K</t>
  </si>
  <si>
    <t>Nyla Harris</t>
  </si>
  <si>
    <t>Lake Highland PrepWindermere, FL</t>
  </si>
  <si>
    <t>$19.2K</t>
  </si>
  <si>
    <t>Volleyball</t>
  </si>
  <si>
    <t>Alexa Hendricks</t>
  </si>
  <si>
    <t>AssumptionLouisville, KY</t>
  </si>
  <si>
    <t>DS</t>
  </si>
  <si>
    <t>355K</t>
  </si>
  <si>
    <t>Julia Bergmann</t>
  </si>
  <si>
    <t>AmploMunich</t>
  </si>
  <si>
    <t>OH</t>
  </si>
  <si>
    <t>123K</t>
  </si>
  <si>
    <t>Logan Eggleston</t>
  </si>
  <si>
    <t>BrentwoodBrentwood, TN</t>
  </si>
  <si>
    <t>$61K</t>
  </si>
  <si>
    <t>Brooke Nuneviller</t>
  </si>
  <si>
    <t>Corona Del SolChandler, AZ</t>
  </si>
  <si>
    <t>$56K</t>
  </si>
  <si>
    <t>Nicklin Hames</t>
  </si>
  <si>
    <t>Webb School of KnoxvilleMaryville, TN</t>
  </si>
  <si>
    <t>82K</t>
  </si>
  <si>
    <t>$50K</t>
  </si>
  <si>
    <t>Lexi Rodriguez</t>
  </si>
  <si>
    <t>SterlingSterling, IL</t>
  </si>
  <si>
    <t>L</t>
  </si>
  <si>
    <t>84K</t>
  </si>
  <si>
    <t>$49K</t>
  </si>
  <si>
    <t>Kenzie Knuckles</t>
  </si>
  <si>
    <t>YorktownYorktown, IN</t>
  </si>
  <si>
    <t>75K</t>
  </si>
  <si>
    <t>Liz Gregorski</t>
  </si>
  <si>
    <t>XavierAppleton, WI</t>
  </si>
  <si>
    <t>$44K</t>
  </si>
  <si>
    <t>Devyn Robinson</t>
  </si>
  <si>
    <t>Ankeny CentennialAnkeny, IA</t>
  </si>
  <si>
    <t>MB</t>
  </si>
  <si>
    <t>137K</t>
  </si>
  <si>
    <t>Ally Batenhorst</t>
  </si>
  <si>
    <t>Seven LakesHouston, TX</t>
  </si>
  <si>
    <t>91K</t>
  </si>
  <si>
    <t>Madi Skinner</t>
  </si>
  <si>
    <t>Faith West AcademyKaty, TX</t>
  </si>
  <si>
    <t>Madi Kubik</t>
  </si>
  <si>
    <t>ValleyWest Des Moines, IA</t>
  </si>
  <si>
    <t>50K</t>
  </si>
  <si>
    <t>Claire Chaussee</t>
  </si>
  <si>
    <t>Sun PrairieSun Prairie, WI</t>
  </si>
  <si>
    <t>$38K</t>
  </si>
  <si>
    <t>Anna Smrek</t>
  </si>
  <si>
    <t>Notre Dame College PrepWelland, ON</t>
  </si>
  <si>
    <t>59K</t>
  </si>
  <si>
    <t>Skye Ekes</t>
  </si>
  <si>
    <t>Cardinal MooneySarasota, FL</t>
  </si>
  <si>
    <t>132K</t>
  </si>
  <si>
    <t>Kayla Caffey</t>
  </si>
  <si>
    <t>Mother Mcauley Liberal ArtsChicago, IL</t>
  </si>
  <si>
    <t>Anna DeBeer</t>
  </si>
  <si>
    <t>A≈∫yah Dailey</t>
  </si>
  <si>
    <t>Port CharlottePort Charlotte, FL</t>
  </si>
  <si>
    <t>$30K</t>
  </si>
  <si>
    <t>Harper Murray</t>
  </si>
  <si>
    <t>SkylineAnn Arbor, MI</t>
  </si>
  <si>
    <t>Lindsay Krause</t>
  </si>
  <si>
    <t>Skutt CatholicOmaha, NE</t>
  </si>
  <si>
    <t>Danielle Hart</t>
  </si>
  <si>
    <t>Ocean LakesVirginia Beach, VA</t>
  </si>
  <si>
    <t>17.3K</t>
  </si>
  <si>
    <t>Maggie Mendelson</t>
  </si>
  <si>
    <t>FremontOgden, UT</t>
  </si>
  <si>
    <t>Whitney Lauenstein</t>
  </si>
  <si>
    <t>WaverlyWaverly, NE</t>
  </si>
  <si>
    <t>OPP</t>
  </si>
  <si>
    <t>19.2K</t>
  </si>
  <si>
    <t>Skylar Fields</t>
  </si>
  <si>
    <t>Ridge PointMissouri City, TX</t>
  </si>
  <si>
    <t>Maisie Boesiger</t>
  </si>
  <si>
    <t>NorrisFirth, NE</t>
  </si>
  <si>
    <t>Kennedi Orr</t>
  </si>
  <si>
    <t>Eagan SeniorEagan, MN</t>
  </si>
  <si>
    <t>Julianna Dalton</t>
  </si>
  <si>
    <t>ChaparralParker, CO</t>
  </si>
  <si>
    <t>Sasha Ratliff</t>
  </si>
  <si>
    <t>Rylee Rader</t>
  </si>
  <si>
    <t>Mac Podraza</t>
  </si>
  <si>
    <t>Big WalnutSunbury, OH</t>
  </si>
  <si>
    <t>10K</t>
  </si>
  <si>
    <t>Merritt Beason</t>
  </si>
  <si>
    <t>GardendaleGardendale, AL</t>
  </si>
  <si>
    <t>Kaitlyn Hord</t>
  </si>
  <si>
    <t>Henry ClayLexington, KY</t>
  </si>
  <si>
    <t>Annika Larson-Nummer</t>
  </si>
  <si>
    <t>Rocky MountainWindsor, CO</t>
  </si>
  <si>
    <t>10.4K</t>
  </si>
  <si>
    <t>Bekka Allick</t>
  </si>
  <si>
    <t>WaverlyLincoln, NE</t>
  </si>
  <si>
    <t>Sarah Franklin</t>
  </si>
  <si>
    <t>Lake Worth Christian SchoolLake Worth, FL</t>
  </si>
  <si>
    <t>Hayden Kubik</t>
  </si>
  <si>
    <t>$19K</t>
  </si>
  <si>
    <t>Bergen Reilly</t>
  </si>
  <si>
    <t>O'gormanSioux Falls, SD</t>
  </si>
  <si>
    <t>9.4K</t>
  </si>
  <si>
    <t>$18.7K</t>
  </si>
  <si>
    <t>Laney Choboy</t>
  </si>
  <si>
    <t>Leesville RoadRaleigh, NC</t>
  </si>
  <si>
    <t>$18.6K</t>
  </si>
  <si>
    <t>Caroline Jurevicius</t>
  </si>
  <si>
    <t>Notre Dame-Cathedral Latin SchoolChardon, OH</t>
  </si>
  <si>
    <t>$17.6K</t>
  </si>
  <si>
    <t>Taylor Landfair</t>
  </si>
  <si>
    <t>PlainfieldPlainfield, IL</t>
  </si>
  <si>
    <t>6.2K</t>
  </si>
  <si>
    <t>Amaya Tillman</t>
  </si>
  <si>
    <t>Shawnee HeightsTopeka, KS</t>
  </si>
  <si>
    <t>9.3K</t>
  </si>
  <si>
    <t>$17.3K</t>
  </si>
  <si>
    <t>Andi Jackson</t>
  </si>
  <si>
    <t>BrightonBrighton, CO</t>
  </si>
  <si>
    <t>Elle Hillers</t>
  </si>
  <si>
    <t>Curtis SeniorSilverdale, WA</t>
  </si>
  <si>
    <t>3.9K</t>
  </si>
  <si>
    <t>Caroline Bien</t>
  </si>
  <si>
    <t>St. Thomas AquinasOverland Park, KS</t>
  </si>
  <si>
    <t>4.2K</t>
  </si>
  <si>
    <t>$15.8K</t>
  </si>
  <si>
    <t>Hannah Hogue</t>
  </si>
  <si>
    <t>SouthsideFort Smith, AR</t>
  </si>
  <si>
    <t>Jazz Schmidt</t>
  </si>
  <si>
    <t>ChaparralRaleigh, NC</t>
  </si>
  <si>
    <t>$14.6K</t>
  </si>
  <si>
    <t>Eva Hudson</t>
  </si>
  <si>
    <t>Bishop DwengerFort Wayne, IN</t>
  </si>
  <si>
    <t>3.2K</t>
  </si>
  <si>
    <t>$14.5K</t>
  </si>
  <si>
    <t>Alex Glover</t>
  </si>
  <si>
    <t>MagnoliaMagnolia, TX</t>
  </si>
  <si>
    <t>9.2K</t>
  </si>
  <si>
    <t>$13.4K</t>
  </si>
  <si>
    <t>Rachel Tullos</t>
  </si>
  <si>
    <t>$12.4K</t>
  </si>
  <si>
    <t>Kellen Morin</t>
  </si>
  <si>
    <t>HickoryHickory, NC</t>
  </si>
  <si>
    <t>Kate Georgiades</t>
  </si>
  <si>
    <t>College StationCollege Station, TX</t>
  </si>
  <si>
    <t>$12.1K</t>
  </si>
  <si>
    <t>Barakat Rahmon</t>
  </si>
  <si>
    <t>TartanOakdale, MN</t>
  </si>
  <si>
    <t>2K</t>
  </si>
  <si>
    <t>Aliyah Carter</t>
  </si>
  <si>
    <t>Wahlert CatholicDubuque, IA</t>
  </si>
  <si>
    <t>$11.8K</t>
  </si>
  <si>
    <t>Annie Cooke</t>
  </si>
  <si>
    <t>The WoodlandsThe Woodlands, TX</t>
  </si>
  <si>
    <t>2.3K</t>
  </si>
  <si>
    <t>Alana Torres-Rivera</t>
  </si>
  <si>
    <t>Glenda Dawson HSPearland, TX</t>
  </si>
  <si>
    <t>2.5K</t>
  </si>
  <si>
    <t>Morgan Janda</t>
  </si>
  <si>
    <t>Seven LakesKaty, TX</t>
  </si>
  <si>
    <t>Carly Graham</t>
  </si>
  <si>
    <t>Oak RidgeSpring, TX</t>
  </si>
  <si>
    <t>$11.5K</t>
  </si>
  <si>
    <t>Megan Skovsende</t>
  </si>
  <si>
    <t>11.9K</t>
  </si>
  <si>
    <t>Cailey Dockery</t>
  </si>
  <si>
    <t>MurphyMurphy, NC</t>
  </si>
  <si>
    <t>$11.2K</t>
  </si>
  <si>
    <t>Kennedi Bray</t>
  </si>
  <si>
    <t>McNeilAustin, TX</t>
  </si>
  <si>
    <t>Ella Wendel</t>
  </si>
  <si>
    <t>HendricksonPflugerville, TX</t>
  </si>
  <si>
    <t>$11K</t>
  </si>
  <si>
    <t>Bryshanna Brown</t>
  </si>
  <si>
    <t>O'ConnorHelotes, TX</t>
  </si>
  <si>
    <t>$10.8K</t>
  </si>
  <si>
    <t>Keeley Davis</t>
  </si>
  <si>
    <t>Rock CanyonHighlands Ranch, CO</t>
  </si>
  <si>
    <t>8.2K</t>
  </si>
  <si>
    <t>$10K</t>
  </si>
  <si>
    <t>Morgan Colangelo</t>
  </si>
  <si>
    <t>Blue Valley WestOverland Park, KS</t>
  </si>
  <si>
    <t>Ellie Bolton</t>
  </si>
  <si>
    <t>St. James AcademyShawnee, KS</t>
  </si>
  <si>
    <t>$9.7K</t>
  </si>
  <si>
    <t>Sky McCune</t>
  </si>
  <si>
    <t>GretnaGretna, NE</t>
  </si>
  <si>
    <t>Natalie Foster</t>
  </si>
  <si>
    <t>MattawanMattawan, MI</t>
  </si>
  <si>
    <t>$9.1K</t>
  </si>
  <si>
    <t>Kendra Wait</t>
  </si>
  <si>
    <t>Gardner EdgertonGardner, KS</t>
  </si>
  <si>
    <t>Norah Sis</t>
  </si>
  <si>
    <t>Papillion-La VistaPapillion, NE</t>
  </si>
  <si>
    <t>2.7K</t>
  </si>
  <si>
    <t>Jaela Zimmerman</t>
  </si>
  <si>
    <t>MalcolmLincoln, NE</t>
  </si>
  <si>
    <t>Emily Bressman</t>
  </si>
  <si>
    <t>Marian High SchoolOmaha, NE</t>
  </si>
  <si>
    <t>$8.9K</t>
  </si>
  <si>
    <t>Madi Cole</t>
  </si>
  <si>
    <t>$8.7K</t>
  </si>
  <si>
    <t>Payton Brgoch</t>
  </si>
  <si>
    <t>Denver LutheranParker, CO</t>
  </si>
  <si>
    <t>Allison Whitten</t>
  </si>
  <si>
    <t>HillcrestSimpsonville, SC</t>
  </si>
  <si>
    <t>2.2K</t>
  </si>
  <si>
    <t>Bethany Clapp</t>
  </si>
  <si>
    <t>Tuloso-midwayCorpus Christi, TX</t>
  </si>
  <si>
    <t>2.1K</t>
  </si>
  <si>
    <t>$8.6K</t>
  </si>
  <si>
    <t>Katie Maser</t>
  </si>
  <si>
    <t>Central CatholicGrand Island, NE</t>
  </si>
  <si>
    <t>Kiana Schmitt</t>
  </si>
  <si>
    <t>WaunakeeWaunakee, WI</t>
  </si>
  <si>
    <t>1.2K</t>
  </si>
  <si>
    <t>Maddie Anderson</t>
  </si>
  <si>
    <t>Palm Beach GardensPalm Beach Gardens, FL</t>
  </si>
  <si>
    <t>Isabel Theut</t>
  </si>
  <si>
    <t>ColumbusColumbus, TX</t>
  </si>
  <si>
    <t>$6.9K</t>
  </si>
  <si>
    <t>Anna Wolf</t>
  </si>
  <si>
    <t>River FallsRiver Falls, WI</t>
  </si>
  <si>
    <t>$6.6K</t>
  </si>
  <si>
    <t>Kennedy Warren</t>
  </si>
  <si>
    <t>PeasterWeatherford, TX</t>
  </si>
  <si>
    <t>$6K</t>
  </si>
  <si>
    <t>Jillian Thompson</t>
  </si>
  <si>
    <t>Lake MaryOrlando, FL</t>
  </si>
  <si>
    <t>$5.4K</t>
  </si>
  <si>
    <t>Kortlyn Henderson</t>
  </si>
  <si>
    <t>UniversityWaco, TX</t>
  </si>
  <si>
    <t>Abbie Jackson</t>
  </si>
  <si>
    <t>Charles Wright AcademyGig Harbor, WA</t>
  </si>
  <si>
    <t>Gymnastics</t>
  </si>
  <si>
    <t>Livvy Dunne</t>
  </si>
  <si>
    <t>Pascack ValleyWestwood, NJ</t>
  </si>
  <si>
    <t>All</t>
  </si>
  <si>
    <t>11.2M</t>
  </si>
  <si>
    <t>$3.5M</t>
  </si>
  <si>
    <t>Sunisa Lee</t>
  </si>
  <si>
    <t>South St. PaulSaint Paul, MN</t>
  </si>
  <si>
    <t>3.5M</t>
  </si>
  <si>
    <t>Jordan Chiles</t>
  </si>
  <si>
    <t>PrairieVancouver, WA</t>
  </si>
  <si>
    <t>759K</t>
  </si>
  <si>
    <t>$359K</t>
  </si>
  <si>
    <t>Jade Carey</t>
  </si>
  <si>
    <t>Mountain RidgePhoenix, AZ</t>
  </si>
  <si>
    <t>368K</t>
  </si>
  <si>
    <t>Grace McCallum</t>
  </si>
  <si>
    <t>Minnesota Connections AcademyIsanti, MN</t>
  </si>
  <si>
    <t>416K</t>
  </si>
  <si>
    <t>$191K</t>
  </si>
  <si>
    <t>Ragan Smith</t>
  </si>
  <si>
    <t>AdirondackDallas, TX</t>
  </si>
  <si>
    <t>253K</t>
  </si>
  <si>
    <t>Trinity Thomas</t>
  </si>
  <si>
    <t>Commonwealth AcademyYork, PA</t>
  </si>
  <si>
    <t>150K</t>
  </si>
  <si>
    <t>Norah Flatley</t>
  </si>
  <si>
    <t>Iowa Connections AcademyDes Moines, IA</t>
  </si>
  <si>
    <t>104K</t>
  </si>
  <si>
    <t>$80K</t>
  </si>
  <si>
    <t>Sage Thompson</t>
  </si>
  <si>
    <t>SkyridgeLehi, UT</t>
  </si>
  <si>
    <t>UB</t>
  </si>
  <si>
    <t>193K</t>
  </si>
  <si>
    <t>Haleigh Bryant</t>
  </si>
  <si>
    <t>William Amos HoughCornelius, NC</t>
  </si>
  <si>
    <t>71K</t>
  </si>
  <si>
    <t>$53K</t>
  </si>
  <si>
    <t>Leanne Wong</t>
  </si>
  <si>
    <t>Sierra Brooks</t>
  </si>
  <si>
    <t>Oswego EastPlainfield, IL</t>
  </si>
  <si>
    <t>$45K</t>
  </si>
  <si>
    <t>Kara Eaker</t>
  </si>
  <si>
    <t>Grain ValleyGrain Valley, MO</t>
  </si>
  <si>
    <t>BB</t>
  </si>
  <si>
    <t>$40K</t>
  </si>
  <si>
    <t>Leah Clapper</t>
  </si>
  <si>
    <t>SalineAnn Arbor, MI</t>
  </si>
  <si>
    <t>Nya Reed</t>
  </si>
  <si>
    <t>Fairmont HeightsGlenarden, MD</t>
  </si>
  <si>
    <t>Emma Kelley</t>
  </si>
  <si>
    <t>Fun &amp; Fitness GymnasticsHouston, TX</t>
  </si>
  <si>
    <t>44K</t>
  </si>
  <si>
    <t>Jordan Bowers</t>
  </si>
  <si>
    <t>SouthwestLincoln, NE</t>
  </si>
  <si>
    <t>Derrian Gobourne</t>
  </si>
  <si>
    <t>ManateeSarasota, FL</t>
  </si>
  <si>
    <t>Abby Paulson</t>
  </si>
  <si>
    <t>Anoka SeniorAnoka, MN</t>
  </si>
  <si>
    <t>Rachel Baumann</t>
  </si>
  <si>
    <t>Spring Creek AcademyPlano, TX</t>
  </si>
  <si>
    <t>Sierra Ballard</t>
  </si>
  <si>
    <t>MandevilleMandeville, LA</t>
  </si>
  <si>
    <t>VT</t>
  </si>
  <si>
    <t>Audrey Davis</t>
  </si>
  <si>
    <t>Lebanon TrailFrisco, TX</t>
  </si>
  <si>
    <t>Sophia Groth</t>
  </si>
  <si>
    <t>13.6K</t>
  </si>
  <si>
    <t>Gabby Wilson</t>
  </si>
  <si>
    <t>SkylineYpsilanti, MI</t>
  </si>
  <si>
    <t>Mya Hooten</t>
  </si>
  <si>
    <t>ChanhassenCottage Grove, MN</t>
  </si>
  <si>
    <t>FX</t>
  </si>
  <si>
    <t>Abby Heiskell</t>
  </si>
  <si>
    <t>Marvin RidgeCharlotte, NC</t>
  </si>
  <si>
    <t>5.8K</t>
  </si>
  <si>
    <t>Kennedy Hambrick</t>
  </si>
  <si>
    <t>Pearland HSHouston, TX</t>
  </si>
  <si>
    <t>$19.9K</t>
  </si>
  <si>
    <t>Danae Fletcher</t>
  </si>
  <si>
    <t>Reach Cyber Charter SchoolPhiladelphia, PA</t>
  </si>
  <si>
    <t>4.8K</t>
  </si>
  <si>
    <t>$18.5K</t>
  </si>
  <si>
    <t>Leah Smith</t>
  </si>
  <si>
    <t>World Champions CentreHouston, TX</t>
  </si>
  <si>
    <t>6K</t>
  </si>
  <si>
    <t>$18K</t>
  </si>
  <si>
    <t>Cristal Isa</t>
  </si>
  <si>
    <t>Green ValleyHenderson, NV</t>
  </si>
  <si>
    <t>15.2K</t>
  </si>
  <si>
    <t>$17.9K</t>
  </si>
  <si>
    <t>Abby Brenner</t>
  </si>
  <si>
    <t>Spring Creek AcademyMaple Grove, MN</t>
  </si>
  <si>
    <t>9.5K</t>
  </si>
  <si>
    <t>$17.7K</t>
  </si>
  <si>
    <t>Bri Edwards</t>
  </si>
  <si>
    <t>NavarreNavarre, FL</t>
  </si>
  <si>
    <t>3.5K</t>
  </si>
  <si>
    <t>Bailey Lovett</t>
  </si>
  <si>
    <t>Kristie Phillips Athletic CenterGreensboro, NC</t>
  </si>
  <si>
    <t>$17.2K</t>
  </si>
  <si>
    <t>Raena Worley</t>
  </si>
  <si>
    <t>Home SchoolChristiansburg, VA</t>
  </si>
  <si>
    <t>Jaylene Gilstrap</t>
  </si>
  <si>
    <t>Texas Connections AcademyMcKinney, TX</t>
  </si>
  <si>
    <t>$17.1K</t>
  </si>
  <si>
    <t>Madison Hickey</t>
  </si>
  <si>
    <t>DeKalb-Sycamore Co-opSycamore, IL</t>
  </si>
  <si>
    <t>$16.3K</t>
  </si>
  <si>
    <t>Makenna Smith</t>
  </si>
  <si>
    <t>Rio Rancho Cyber AcademyAlbuquerque, NM</t>
  </si>
  <si>
    <t>Ali Sonier</t>
  </si>
  <si>
    <t>HamiltonSussex, WI</t>
  </si>
  <si>
    <t>3.4K</t>
  </si>
  <si>
    <t>Maddie Jones</t>
  </si>
  <si>
    <t>Southeastern GymnasticsCharlotte, NC</t>
  </si>
  <si>
    <t>Kiara Gianfagna</t>
  </si>
  <si>
    <t>BrownsburgBrownsburg, IN</t>
  </si>
  <si>
    <t>$15.5K</t>
  </si>
  <si>
    <t>Jillian Hoffman</t>
  </si>
  <si>
    <t>Vista MurrietaMurrieta, CA</t>
  </si>
  <si>
    <t>6.7K</t>
  </si>
  <si>
    <t>Jaedyn Rucker</t>
  </si>
  <si>
    <t>Desert RidgeMesa, AZ</t>
  </si>
  <si>
    <t>Alani Sabado</t>
  </si>
  <si>
    <t>Apex Learning Virtual SchoolTemecula, CA</t>
  </si>
  <si>
    <t>$15.3K</t>
  </si>
  <si>
    <t>Maile O'Keefe</t>
  </si>
  <si>
    <t>Odyssey CharterLas Vegas, NV</t>
  </si>
  <si>
    <t>$14.2K</t>
  </si>
  <si>
    <t>Jocelyn Moore</t>
  </si>
  <si>
    <t>HillsboroughHillsborough, NJ</t>
  </si>
  <si>
    <t>$14K</t>
  </si>
  <si>
    <t>Olivia Weir</t>
  </si>
  <si>
    <t>Garnet ValleyGlen Mills, PA</t>
  </si>
  <si>
    <t>$13.9K</t>
  </si>
  <si>
    <t>Sarah Krump</t>
  </si>
  <si>
    <t>$12.8K</t>
  </si>
  <si>
    <t>Lauren Letzsch</t>
  </si>
  <si>
    <t>Colorado Connections AcademyGolden, CO</t>
  </si>
  <si>
    <t>Emily Leese</t>
  </si>
  <si>
    <t>Pa Learners Online Regional Cyber CsLancaster, PA</t>
  </si>
  <si>
    <t>1.4K</t>
  </si>
  <si>
    <t>$12.3K</t>
  </si>
  <si>
    <t>Reese Drotar</t>
  </si>
  <si>
    <t>Los GatosLos Gatos, CA</t>
  </si>
  <si>
    <t>$10.7K</t>
  </si>
  <si>
    <t>Makenzie Sedlacek</t>
  </si>
  <si>
    <t>Midwest Elite Gymnastics AcademyWest Chicago, IL</t>
  </si>
  <si>
    <t>Frankie Price</t>
  </si>
  <si>
    <t>Texas Dreams GymnasticsDallas, TX</t>
  </si>
  <si>
    <t>2.9K</t>
  </si>
  <si>
    <t>Jaime Pratt</t>
  </si>
  <si>
    <t>Lauren Williams</t>
  </si>
  <si>
    <t>Aspire GymnasticsRogers, AR</t>
  </si>
  <si>
    <t>Cally Swaney</t>
  </si>
  <si>
    <t>First in FlightBelmont, NC</t>
  </si>
  <si>
    <t>Lori Brubach</t>
  </si>
  <si>
    <t>Lake BrantleyApopka, FL</t>
  </si>
  <si>
    <t>Kalyxta Gamiao</t>
  </si>
  <si>
    <t>The Potter's SchoolHonolulu, HI</t>
  </si>
  <si>
    <t>Cami Weaver</t>
  </si>
  <si>
    <t>Legacy GymnasticsPelham, AL</t>
  </si>
  <si>
    <t>$7.1K</t>
  </si>
  <si>
    <t>MensLacrosse</t>
  </si>
  <si>
    <t>Mitchell Pehlke</t>
  </si>
  <si>
    <t>RiversideLeesburg, VA</t>
  </si>
  <si>
    <t>AT</t>
  </si>
  <si>
    <t>139K</t>
  </si>
  <si>
    <t>$58K</t>
  </si>
  <si>
    <t>Connor Shellenberger</t>
  </si>
  <si>
    <t>St. Anne's-Belfield SchoolCharlottesville, VA</t>
  </si>
  <si>
    <t>14.8K</t>
  </si>
  <si>
    <t>Brett Makar</t>
  </si>
  <si>
    <t>YorktownYorktown Heights, NY</t>
  </si>
  <si>
    <t>DF</t>
  </si>
  <si>
    <t>Daniel Maltz</t>
  </si>
  <si>
    <t>RiversideAshburn, VA</t>
  </si>
  <si>
    <t>$14.9K</t>
  </si>
  <si>
    <t>John Geppert</t>
  </si>
  <si>
    <t>Landon SchoolWashington, DC</t>
  </si>
  <si>
    <t>MF</t>
  </si>
  <si>
    <t>Jack Koras</t>
  </si>
  <si>
    <t>Loyola BlakefieldLutherville Timonium, MD</t>
  </si>
  <si>
    <t>$14.1K</t>
  </si>
  <si>
    <t>King Ripley</t>
  </si>
  <si>
    <t>St Mary S RykenAnnapolis, MD</t>
  </si>
  <si>
    <t>$13.7K</t>
  </si>
  <si>
    <t>Ryan Siracusa</t>
  </si>
  <si>
    <t>CentennialAlpharetta, GA</t>
  </si>
  <si>
    <t>1.8K</t>
  </si>
  <si>
    <t>$13.6K</t>
  </si>
  <si>
    <t>Chase Cope</t>
  </si>
  <si>
    <t>Severna Park SrSeverna Park, MD</t>
  </si>
  <si>
    <t>Graham Bundy Jr.</t>
  </si>
  <si>
    <t>Mary Institute &amp; St Louis Country Day Saint Louis, MO</t>
  </si>
  <si>
    <t>Eric Spanos</t>
  </si>
  <si>
    <t>Malvern PrepPottstown, PA</t>
  </si>
  <si>
    <t>5K</t>
  </si>
  <si>
    <t>$9.6K</t>
  </si>
  <si>
    <t>Joshua Coffman Coffman</t>
  </si>
  <si>
    <t>4K</t>
  </si>
  <si>
    <t>Charlie Koras</t>
  </si>
  <si>
    <t>Daniel Kelly</t>
  </si>
  <si>
    <t>Calvert Hall CollegeTowson, MD</t>
  </si>
  <si>
    <t>Grayson Sallade</t>
  </si>
  <si>
    <t>Manheim TownshipLancaster, PA</t>
  </si>
  <si>
    <t>$8.3K</t>
  </si>
  <si>
    <t>Kevin Tucker</t>
  </si>
  <si>
    <t>Loyola BlakefieldEllicott City, MD</t>
  </si>
  <si>
    <t>Alex Wicks</t>
  </si>
  <si>
    <t>Lake Shore Christian AcademyPasadena, MD</t>
  </si>
  <si>
    <t>$7.8K</t>
  </si>
  <si>
    <t>Michael Roche</t>
  </si>
  <si>
    <t>North AndoverNorth Andover, MA</t>
  </si>
  <si>
    <t>$7.6K</t>
  </si>
  <si>
    <t>Will Bowen</t>
  </si>
  <si>
    <t>Boston CollegeCohasset, MA</t>
  </si>
  <si>
    <t>Colin Burlace</t>
  </si>
  <si>
    <t>St Mary S RykenEdgewater, MD</t>
  </si>
  <si>
    <t>$7.2K</t>
  </si>
  <si>
    <t>Jack McDonald</t>
  </si>
  <si>
    <t>South SideRockville Centre, NY</t>
  </si>
  <si>
    <t>Connor Thierault</t>
  </si>
  <si>
    <t>Northfield Mount HermonGILL, MA</t>
  </si>
  <si>
    <t>GK</t>
  </si>
  <si>
    <t>WomensLacrosse</t>
  </si>
  <si>
    <t>Belle Smith</t>
  </si>
  <si>
    <t>Westhampton Beach SeniorWesthampton Beach, NY</t>
  </si>
  <si>
    <t>$18.4K</t>
  </si>
  <si>
    <t>Danielle Pavinelli</t>
  </si>
  <si>
    <t>Northport SeniorNorthport, NY</t>
  </si>
  <si>
    <t>$17K</t>
  </si>
  <si>
    <t>Abby Bosco</t>
  </si>
  <si>
    <t>Suffern SeniorSuffern, NY</t>
  </si>
  <si>
    <t>Kait Devir</t>
  </si>
  <si>
    <t>RidgewoodRidgewood, NJ</t>
  </si>
  <si>
    <t>Ellie Masera</t>
  </si>
  <si>
    <t>Eastport-South ManorEastport, NY</t>
  </si>
  <si>
    <t>Katie DeSimone</t>
  </si>
  <si>
    <t>St. Anthony'sBay Shore, NY</t>
  </si>
  <si>
    <t>Izzy Scane</t>
  </si>
  <si>
    <t>Cranbrook SchoolsClarkston, MI</t>
  </si>
  <si>
    <t>$10.6K</t>
  </si>
  <si>
    <t>Zoe Coleman</t>
  </si>
  <si>
    <t>Bishop WattersonColumbus, OH</t>
  </si>
  <si>
    <t>Amani Kimball-McKavish</t>
  </si>
  <si>
    <t>Collegiate SchoolRichmond, VA</t>
  </si>
  <si>
    <t>1.1K</t>
  </si>
  <si>
    <t>Ashley Humphrey</t>
  </si>
  <si>
    <t>DarienDarien, CT</t>
  </si>
  <si>
    <t>Emma LoPinto</t>
  </si>
  <si>
    <t>Manhasset Secondary SchoolManhasset, NY</t>
  </si>
  <si>
    <t>Erin Coykendall</t>
  </si>
  <si>
    <t>SpencerportSpencerport, NY</t>
  </si>
  <si>
    <t>Natalie Calandra-Ryan</t>
  </si>
  <si>
    <t>AuburnAuburn, NY</t>
  </si>
  <si>
    <t>Cailin Bracken</t>
  </si>
  <si>
    <t>Rachel Clark</t>
  </si>
  <si>
    <t>ConestogaDevon, PA</t>
  </si>
  <si>
    <t>$7.7K</t>
  </si>
  <si>
    <t>Isabella Peterson</t>
  </si>
  <si>
    <t>HerefordSparks, MD</t>
  </si>
  <si>
    <t>$5.7K</t>
  </si>
  <si>
    <t>Kayla Martello</t>
  </si>
  <si>
    <t>Sacred Heart AcademyRockville Centre, NY</t>
  </si>
  <si>
    <t>$5.1K</t>
  </si>
  <si>
    <t>MensSoccer</t>
  </si>
  <si>
    <t>RJ Stoller</t>
  </si>
  <si>
    <t>Thomas WorthingtonColumbus, OH</t>
  </si>
  <si>
    <t>Brett Bebej</t>
  </si>
  <si>
    <t>Minooka Community HSSHOREWOOD, IL</t>
  </si>
  <si>
    <t>$14.4K</t>
  </si>
  <si>
    <t>Maouloune Goumballe</t>
  </si>
  <si>
    <t>Walnut HillsCincinnati, OH</t>
  </si>
  <si>
    <t>1K</t>
  </si>
  <si>
    <t>WomensSoccer</t>
  </si>
  <si>
    <t>Kenlee Newcom</t>
  </si>
  <si>
    <t>Daviess CountyOwensboro, KY</t>
  </si>
  <si>
    <t>678K</t>
  </si>
  <si>
    <t>$140K</t>
  </si>
  <si>
    <t>Maricarmen Reyes</t>
  </si>
  <si>
    <t>SegerstromSanta Ana, CA</t>
  </si>
  <si>
    <t>Lauren Brzykcy</t>
  </si>
  <si>
    <t>San ClementeSan Clemente, CA</t>
  </si>
  <si>
    <t>111K</t>
  </si>
  <si>
    <t>Reyna Reyes</t>
  </si>
  <si>
    <t>Naaman ForestGarland, TX</t>
  </si>
  <si>
    <t>Macy Clem</t>
  </si>
  <si>
    <t>J.K. MullenDenver, CO</t>
  </si>
  <si>
    <t>Riley Mattingly Parker</t>
  </si>
  <si>
    <t>Flower MoundFlower Mound, TX</t>
  </si>
  <si>
    <t>Reilyn Turner</t>
  </si>
  <si>
    <t>Laguna BeachAliso Viejo, CA</t>
  </si>
  <si>
    <t>18.9K</t>
  </si>
  <si>
    <t>Lauren McCloskey</t>
  </si>
  <si>
    <t>Blessed Trinity CatholicCanton, GA</t>
  </si>
  <si>
    <t>Jody Brown</t>
  </si>
  <si>
    <t>Madison Young</t>
  </si>
  <si>
    <t>Cardinal GibbonsFort Lauderdale, FL</t>
  </si>
  <si>
    <t>17.5K</t>
  </si>
  <si>
    <t>$18.9K</t>
  </si>
  <si>
    <t>Felicia Knox</t>
  </si>
  <si>
    <t>Notre Dame De SionKansas City, MO</t>
  </si>
  <si>
    <t>6.9K</t>
  </si>
  <si>
    <t>$18.8K</t>
  </si>
  <si>
    <t>Isabel Cox</t>
  </si>
  <si>
    <t>GrimsleyGreensboro, NC</t>
  </si>
  <si>
    <t>Penelope Hocking</t>
  </si>
  <si>
    <t>SoCal BluesAnaheim, CA</t>
  </si>
  <si>
    <t>Ashlynn Serepca</t>
  </si>
  <si>
    <t>McKinley Crone</t>
  </si>
  <si>
    <t>EdgewaterMaitland, FL</t>
  </si>
  <si>
    <t>Allyson Sentnor</t>
  </si>
  <si>
    <t>Thayer AcademyHanson, MA</t>
  </si>
  <si>
    <t>8.9K</t>
  </si>
  <si>
    <t>Tori Hansen</t>
  </si>
  <si>
    <t>WakefieldRaleigh, NC</t>
  </si>
  <si>
    <t>Anna Haddock</t>
  </si>
  <si>
    <t>GreenwoodBowling Green, KY</t>
  </si>
  <si>
    <t>6.6K</t>
  </si>
  <si>
    <t>$17.8K</t>
  </si>
  <si>
    <t>Maycee Bell</t>
  </si>
  <si>
    <t>Insight School of KansasWichita, KS</t>
  </si>
  <si>
    <t>11.4K</t>
  </si>
  <si>
    <t>Gessica Skorka</t>
  </si>
  <si>
    <t>The ColonyPlano, TX</t>
  </si>
  <si>
    <t>Brooke Steere</t>
  </si>
  <si>
    <t>DexterDexter, MI</t>
  </si>
  <si>
    <t>Ally Lemos</t>
  </si>
  <si>
    <t>San DimasSan Dimas, CA</t>
  </si>
  <si>
    <t>$16.9K</t>
  </si>
  <si>
    <t>Clara Robbins</t>
  </si>
  <si>
    <t>Colonial ForgeStafford, VA</t>
  </si>
  <si>
    <t>Lauren Flynn</t>
  </si>
  <si>
    <t>YorktownArlington, VA</t>
  </si>
  <si>
    <t>Jyllissa Harris</t>
  </si>
  <si>
    <t>Red Bank CatholicHazlet, NJ</t>
  </si>
  <si>
    <t>$16.7K</t>
  </si>
  <si>
    <t>Lilly Reale</t>
  </si>
  <si>
    <t>HinghamHingham, MA</t>
  </si>
  <si>
    <t>6.8K</t>
  </si>
  <si>
    <t>Riley Tanner</t>
  </si>
  <si>
    <t>East KentwoodCaledonia, MI</t>
  </si>
  <si>
    <t>$16.2K</t>
  </si>
  <si>
    <t>Catherine Barry</t>
  </si>
  <si>
    <t>Tabor AcademyHingham, MA</t>
  </si>
  <si>
    <t>$16.1K</t>
  </si>
  <si>
    <t>Sunshine Fontes</t>
  </si>
  <si>
    <t>Pearl CityWahiawa, HI</t>
  </si>
  <si>
    <t>Payton Patrick</t>
  </si>
  <si>
    <t>HerefordParkton, MD</t>
  </si>
  <si>
    <t>Michelle Cooper</t>
  </si>
  <si>
    <t>IMG AcademyClarkston, MI</t>
  </si>
  <si>
    <t>13.4K</t>
  </si>
  <si>
    <t>Abby Jacobs</t>
  </si>
  <si>
    <t>Gulf BreezePensacola, FL</t>
  </si>
  <si>
    <t>Alexa Spaanstra</t>
  </si>
  <si>
    <t>BrightonBrighton, MI</t>
  </si>
  <si>
    <t>5.7K</t>
  </si>
  <si>
    <t>Anna Podojil</t>
  </si>
  <si>
    <t>Indian HillCincinnati, OH</t>
  </si>
  <si>
    <t>Hallie Meadows</t>
  </si>
  <si>
    <t>Mountain BrookMountain Brook, AL</t>
  </si>
  <si>
    <t>$15.7K</t>
  </si>
  <si>
    <t>Megan Bornkamp</t>
  </si>
  <si>
    <t>Mooresville SeniorMooresville, NC</t>
  </si>
  <si>
    <t>Camryn Dixon</t>
  </si>
  <si>
    <t>Green HopeCary, NC</t>
  </si>
  <si>
    <t>Ashley Tutas</t>
  </si>
  <si>
    <t>Palm Harbor UniversityPalm Harbor, FL</t>
  </si>
  <si>
    <t>Josie Curtis</t>
  </si>
  <si>
    <t>Emmie Allen</t>
  </si>
  <si>
    <t>Laurel Springs SchoolHigh Point, NC</t>
  </si>
  <si>
    <t>$15.1K</t>
  </si>
  <si>
    <t>Taylor Jacobson</t>
  </si>
  <si>
    <t>Lake NonaOrlando, FL</t>
  </si>
  <si>
    <t>$15K</t>
  </si>
  <si>
    <t>Madelyn Desiano</t>
  </si>
  <si>
    <t>Aliso NiguelSan Clemente, CA</t>
  </si>
  <si>
    <t>Quincy McMahon</t>
  </si>
  <si>
    <t>Guerin CatholicCarmel, IN</t>
  </si>
  <si>
    <t>4.3K</t>
  </si>
  <si>
    <t>Lexi Wright</t>
  </si>
  <si>
    <t>CarlsbadCarlsbad, CA</t>
  </si>
  <si>
    <t>5.2K</t>
  </si>
  <si>
    <t>$14.7K</t>
  </si>
  <si>
    <t>Maddie Dahlien</t>
  </si>
  <si>
    <t>EdinaMinneapolis, MN</t>
  </si>
  <si>
    <t>Mackenzie Evers</t>
  </si>
  <si>
    <t>West AlleghenyOakdale, PA</t>
  </si>
  <si>
    <t>Emily Colton</t>
  </si>
  <si>
    <t>La Costa CanyonCarlsbad, CA</t>
  </si>
  <si>
    <t>Jayden Perry</t>
  </si>
  <si>
    <t>Trabuco HillsRancho Santa Margarita, CA</t>
  </si>
  <si>
    <t>Jordan Brewster</t>
  </si>
  <si>
    <t>HooverCanton, OH</t>
  </si>
  <si>
    <t>Maddy Anderson</t>
  </si>
  <si>
    <t>Clear FallsSeabrook, TX</t>
  </si>
  <si>
    <t>$13.8K</t>
  </si>
  <si>
    <t>Naomi Splittorff</t>
  </si>
  <si>
    <t>Francis Joseph Reitz SchEvansville, IL</t>
  </si>
  <si>
    <t>Trinity Watson</t>
  </si>
  <si>
    <t>Point LomaSan Diego, CA</t>
  </si>
  <si>
    <t>$12.9K</t>
  </si>
  <si>
    <t>Croix Bethune</t>
  </si>
  <si>
    <t>AlpharettaAlpharetta, GA</t>
  </si>
  <si>
    <t>$12K</t>
  </si>
  <si>
    <t>Messiah Bright</t>
  </si>
  <si>
    <t>Cedar HillDallas, TX</t>
  </si>
  <si>
    <t>Sophie Jones</t>
  </si>
  <si>
    <t>Menlo-AthertonMenlo Park, CA</t>
  </si>
  <si>
    <t>$10.4K</t>
  </si>
  <si>
    <t>Karleen Bedre</t>
  </si>
  <si>
    <t>NorcoNorco, CA</t>
  </si>
  <si>
    <t>$10.1K</t>
  </si>
  <si>
    <t>Maya Doms</t>
  </si>
  <si>
    <t>Davis SeniorDavis, CA</t>
  </si>
  <si>
    <t>$9.5K</t>
  </si>
  <si>
    <t>Ruthie Jones</t>
  </si>
  <si>
    <t>Charlotte Latin SchoolCharlotte, NC</t>
  </si>
  <si>
    <t>$9.2K</t>
  </si>
  <si>
    <t>Jenna Nighswonger</t>
  </si>
  <si>
    <t>Huntington BeachHuntington Beach, CA</t>
  </si>
  <si>
    <t>Onyi Echegini</t>
  </si>
  <si>
    <t>Bexleyheath AcademyLondon</t>
  </si>
  <si>
    <t>Leyla McFarland</t>
  </si>
  <si>
    <t>EastlakeBonita, CA</t>
  </si>
  <si>
    <t>Mia Krusinski</t>
  </si>
  <si>
    <t>Ursuline Academy Of DallasDallas, TX</t>
  </si>
  <si>
    <t>Ashley Orkus</t>
  </si>
  <si>
    <t>Vestavia HillsVestavia, AL</t>
  </si>
  <si>
    <t>Gianna Paul</t>
  </si>
  <si>
    <t>Walt WhitmanHuntington Station, NY</t>
  </si>
  <si>
    <t>Savannah Kessler</t>
  </si>
  <si>
    <t>Murrieta ValleyMurrieta, CA</t>
  </si>
  <si>
    <t>Angeles Escobar</t>
  </si>
  <si>
    <t>Eastside High SchoolLancaster, CA</t>
  </si>
  <si>
    <t>Avery Patterson</t>
  </si>
  <si>
    <t>The Bolles SchoolJacksonville, FL</t>
  </si>
  <si>
    <t>Lauren Donovan</t>
  </si>
  <si>
    <t>Maine SouthLoveland, OH</t>
  </si>
  <si>
    <t>Cristina Roque</t>
  </si>
  <si>
    <t>West OrangeWinter Garden, FL</t>
  </si>
  <si>
    <t>Lia Godfrey</t>
  </si>
  <si>
    <t>Fleming IslandFleming Island, FL</t>
  </si>
  <si>
    <t>Kelsey Fuller</t>
  </si>
  <si>
    <t>Byron-Bergen High SchoolAlexander, NY</t>
  </si>
  <si>
    <t>$7K</t>
  </si>
  <si>
    <t>Softball</t>
  </si>
  <si>
    <t>Montana Fouts</t>
  </si>
  <si>
    <t>East Carter CountyGrayson, KY</t>
  </si>
  <si>
    <t>379K</t>
  </si>
  <si>
    <t>Maya Brady</t>
  </si>
  <si>
    <t>Oaks ChristianThousand Oaks, CA</t>
  </si>
  <si>
    <t>$74K</t>
  </si>
  <si>
    <t>Jordy Bahl</t>
  </si>
  <si>
    <t>Grace Lyons</t>
  </si>
  <si>
    <t>Sandra Day O'connorPeoria, AZ</t>
  </si>
  <si>
    <t>Kinzie Hansen</t>
  </si>
  <si>
    <t>$47K</t>
  </si>
  <si>
    <t>Baylee Klingler</t>
  </si>
  <si>
    <t>DickinsonHouston, TX</t>
  </si>
  <si>
    <t>Jaiden Fields</t>
  </si>
  <si>
    <t>HarrisonKennesaw, GA</t>
  </si>
  <si>
    <t>Tiare Jennings</t>
  </si>
  <si>
    <t>St. AnthonySan Pedro, CA</t>
  </si>
  <si>
    <t>Michaela Edenfield</t>
  </si>
  <si>
    <t>SneadsSneads, FL</t>
  </si>
  <si>
    <t>Nicole May</t>
  </si>
  <si>
    <t>FoothillPleasanton, CA</t>
  </si>
  <si>
    <t>Megan Faraimo</t>
  </si>
  <si>
    <t>Cathedral CatholicOceanside, CA</t>
  </si>
  <si>
    <t>Kathryn Sandercock</t>
  </si>
  <si>
    <t>Bishop O'ConnellMclean, VA</t>
  </si>
  <si>
    <t>Haley Lee</t>
  </si>
  <si>
    <t>KingwoodKINGWOOD, TX</t>
  </si>
  <si>
    <t>Kaley Mudge</t>
  </si>
  <si>
    <t>Winter SpringsWinter Springs, FL</t>
  </si>
  <si>
    <t>Hannah Bryan</t>
  </si>
  <si>
    <t>Bishop ReadyColumbus, OH</t>
  </si>
  <si>
    <t>$19.6K</t>
  </si>
  <si>
    <t>Kiley Naomi</t>
  </si>
  <si>
    <t>North VermilionLafayette, LA</t>
  </si>
  <si>
    <t>Kelly Maxwell</t>
  </si>
  <si>
    <t>Clear SpringsFriendswood, TX</t>
  </si>
  <si>
    <t>11.7K</t>
  </si>
  <si>
    <t>Cydney Sanders</t>
  </si>
  <si>
    <t>San MarcosSan Marcos, CA</t>
  </si>
  <si>
    <t>Makenna Reid</t>
  </si>
  <si>
    <t>TigardPortland, OR</t>
  </si>
  <si>
    <t>Zaida Puni</t>
  </si>
  <si>
    <t>St. AnthonyCarson, CA</t>
  </si>
  <si>
    <t>$16.5K</t>
  </si>
  <si>
    <t>Allie Skaggs</t>
  </si>
  <si>
    <t>Ironwood RidgeLouisville, KY</t>
  </si>
  <si>
    <t>5.1K</t>
  </si>
  <si>
    <t>Emma Lemley</t>
  </si>
  <si>
    <t>Jefferson ForestForest, VA</t>
  </si>
  <si>
    <t>Sydney McKinney</t>
  </si>
  <si>
    <t>NorborneNorborne, MO</t>
  </si>
  <si>
    <t>Madison Hanson</t>
  </si>
  <si>
    <t>Isle Of Wight AcademySmithfield, VA</t>
  </si>
  <si>
    <t>$13.2K</t>
  </si>
  <si>
    <t>Payton List</t>
  </si>
  <si>
    <t>Beaver AreaBeaver, PA</t>
  </si>
  <si>
    <t>Brooke Lorenzo</t>
  </si>
  <si>
    <t>Obra D. Tompkins High SchoolKaty, TX</t>
  </si>
  <si>
    <t>Kayla Lane</t>
  </si>
  <si>
    <t>Troup CountyLagrange, GA</t>
  </si>
  <si>
    <t>Zoe Jones</t>
  </si>
  <si>
    <t>MustangMustang, OK</t>
  </si>
  <si>
    <t>Addison Barnard</t>
  </si>
  <si>
    <t>BeatriceBeatrice, NE</t>
  </si>
  <si>
    <t>Sarah Proberts</t>
  </si>
  <si>
    <t>Olathe SouthOlathe, KS</t>
  </si>
  <si>
    <t>Camryn Compton</t>
  </si>
  <si>
    <t>RivertonRiverton, KS</t>
  </si>
  <si>
    <t>Jada Cody</t>
  </si>
  <si>
    <t>Murrieta MesaMurrieta, CA</t>
  </si>
  <si>
    <t>$8.8K</t>
  </si>
  <si>
    <t>Sarah Seamans</t>
  </si>
  <si>
    <t>Union AreaNew Castle, PA</t>
  </si>
  <si>
    <t>Mia Ewell</t>
  </si>
  <si>
    <t>GrantPortland, OR</t>
  </si>
  <si>
    <t>Katelynn Carwile</t>
  </si>
  <si>
    <t>PurcellPurcell, OK</t>
  </si>
  <si>
    <t>Olivia McFadden</t>
  </si>
  <si>
    <t>KatyKaty, TX</t>
  </si>
  <si>
    <t>$6.4K</t>
  </si>
  <si>
    <t>Chyenne Factor</t>
  </si>
  <si>
    <t>YukonYukon, OK</t>
  </si>
  <si>
    <t>Danielle Williams</t>
  </si>
  <si>
    <t>Amador ValleyPleasanton, CA</t>
  </si>
  <si>
    <t>$5.2K</t>
  </si>
  <si>
    <t>WomensTrack</t>
  </si>
  <si>
    <t>Tori Ortiz</t>
  </si>
  <si>
    <t>BataviaWinfield, IL</t>
  </si>
  <si>
    <t>794K</t>
  </si>
  <si>
    <t>$188K</t>
  </si>
  <si>
    <t>Riley White</t>
  </si>
  <si>
    <t>HooverHoover, AL</t>
  </si>
  <si>
    <t>PV</t>
  </si>
  <si>
    <t>686K</t>
  </si>
  <si>
    <t>$151K</t>
  </si>
  <si>
    <t>Emily Cole</t>
  </si>
  <si>
    <t>KleinHouston, TX</t>
  </si>
  <si>
    <t>DR</t>
  </si>
  <si>
    <t>Jess Gardner</t>
  </si>
  <si>
    <t>North StarLincoln, NE</t>
  </si>
  <si>
    <t>Ashley McElmurry</t>
  </si>
  <si>
    <t>SentinelMissoula, MT</t>
  </si>
  <si>
    <t>J</t>
  </si>
  <si>
    <t>243K</t>
  </si>
  <si>
    <t>Ziyah Holman</t>
  </si>
  <si>
    <t>Georgetown Day SchoolHyattsville, MD</t>
  </si>
  <si>
    <t>$86K</t>
  </si>
  <si>
    <t>Katelyn Tuohy</t>
  </si>
  <si>
    <t>North RocklandStony Point, NY</t>
  </si>
  <si>
    <t>$73K</t>
  </si>
  <si>
    <t>Talitha Diggs</t>
  </si>
  <si>
    <t>Saucon ValleyPittsburgh, PA</t>
  </si>
  <si>
    <t>Alia Armstrong</t>
  </si>
  <si>
    <t>St. Katharine Drexel Preparatory SchoolNew Orleans, LA</t>
  </si>
  <si>
    <t>Parker Valby</t>
  </si>
  <si>
    <t>East LakeTampa, FL</t>
  </si>
  <si>
    <t>Britton Wilson</t>
  </si>
  <si>
    <t>GodwinHENRICO, VA</t>
  </si>
  <si>
    <t>Taylor Manson</t>
  </si>
  <si>
    <t>East LansingEast Lansing, MI</t>
  </si>
  <si>
    <t>Jasmine Moore</t>
  </si>
  <si>
    <t>Lake RidgeGrand Prairie, TX</t>
  </si>
  <si>
    <t>Lamara Distin</t>
  </si>
  <si>
    <t>HydelKingston</t>
  </si>
  <si>
    <t>6.1K</t>
  </si>
  <si>
    <t>Nya Bussey</t>
  </si>
  <si>
    <t>TwinsburgTwinsburg, OH</t>
  </si>
  <si>
    <t>Gabi Barrera</t>
  </si>
  <si>
    <t>Timber CreekFort Worth, TX</t>
  </si>
  <si>
    <t>Emily Brown</t>
  </si>
  <si>
    <t>FredoniaFredonia, NY</t>
  </si>
  <si>
    <t>Maddie Russin</t>
  </si>
  <si>
    <t>Crown PointCrown Point, IN</t>
  </si>
  <si>
    <t>Courtney Williams</t>
  </si>
  <si>
    <t>Nerinx HallSaint Louis, MO</t>
  </si>
  <si>
    <t>Julien Alfred</t>
  </si>
  <si>
    <t>St. CatherineCastries</t>
  </si>
  <si>
    <t>Jill Johnson</t>
  </si>
  <si>
    <t>MansfieldMansfield, TX</t>
  </si>
  <si>
    <t>9.1K</t>
  </si>
  <si>
    <t>$13.5K</t>
  </si>
  <si>
    <t>Brianna Utecht</t>
  </si>
  <si>
    <t>MarshfieldMarshfield, MO</t>
  </si>
  <si>
    <t>H</t>
  </si>
  <si>
    <t>10.3K</t>
  </si>
  <si>
    <t>Endeyah Lane</t>
  </si>
  <si>
    <t>St. Thomas AquinasFort Lauderdale, FL</t>
  </si>
  <si>
    <t>Imani Clark</t>
  </si>
  <si>
    <t>LovejoyNew Orleans, LA</t>
  </si>
  <si>
    <t>$11.4K</t>
  </si>
  <si>
    <t>Margaux Thompson</t>
  </si>
  <si>
    <t>GoodlandGoodland, KS</t>
  </si>
  <si>
    <t>Shaneylix Davila</t>
  </si>
  <si>
    <t>PoincianaKissimmee, FL</t>
  </si>
  <si>
    <t>Lillie Diaz</t>
  </si>
  <si>
    <t>MaizeMaize, KS</t>
  </si>
  <si>
    <t>Tessani Foster</t>
  </si>
  <si>
    <t>Plainfield CentralPlainfield, IL</t>
  </si>
  <si>
    <t>Kerris Roberts</t>
  </si>
  <si>
    <t>EastWaterloo, IA</t>
  </si>
  <si>
    <t>MensGolf</t>
  </si>
  <si>
    <t>Sam Bennett</t>
  </si>
  <si>
    <t>MadisonvilleMadisonville, TX</t>
  </si>
  <si>
    <t>G</t>
  </si>
  <si>
    <t>Tommy Morrison</t>
  </si>
  <si>
    <t>George Washington University Online High SchoolDallas, TX</t>
  </si>
  <si>
    <t>Matthew Kress</t>
  </si>
  <si>
    <t>Bellarmine PrepSaratoga, CA</t>
  </si>
  <si>
    <t>Owen Avrit</t>
  </si>
  <si>
    <t>Arroyo GrandeArroyo Grande, CA</t>
  </si>
  <si>
    <t>Graham Moody</t>
  </si>
  <si>
    <t>Mountain ViewVancouver, WA</t>
  </si>
  <si>
    <t>$7.5K</t>
  </si>
  <si>
    <t>Anton Ouyang</t>
  </si>
  <si>
    <t>LynbrookSan Jose, CA</t>
  </si>
  <si>
    <t>WomensGolf</t>
  </si>
  <si>
    <t>Rachel Heck</t>
  </si>
  <si>
    <t>St. Agnes AcademyMemphis, TN</t>
  </si>
  <si>
    <t>Amari Avery</t>
  </si>
  <si>
    <t>HomeschooledRiverside, CA</t>
  </si>
  <si>
    <t>Latanna Stone</t>
  </si>
  <si>
    <t>Abeka AcademyRiverview, FL</t>
  </si>
  <si>
    <t>8.3K</t>
  </si>
  <si>
    <t>Rose Zhang</t>
  </si>
  <si>
    <t>Pacific AcademyIrvine, CA</t>
  </si>
  <si>
    <t>Kaila Bonawitz</t>
  </si>
  <si>
    <t>80K</t>
  </si>
  <si>
    <t>Kaleiya Romero</t>
  </si>
  <si>
    <t>California Connections AcademySan Jose, CA</t>
  </si>
  <si>
    <t>Reese Guzman</t>
  </si>
  <si>
    <t>MauiKahului, HI</t>
  </si>
  <si>
    <t>Antonia Malate</t>
  </si>
  <si>
    <t>Stevenson SchoolSeaside, CA</t>
  </si>
  <si>
    <t>Ashley Kozlowski</t>
  </si>
  <si>
    <t>Rock CanyonLittleton, CO</t>
  </si>
  <si>
    <t>Katie Lu</t>
  </si>
  <si>
    <t>West Windsor-Plainsboro NorthPlainsboro, NJ</t>
  </si>
  <si>
    <t>https://www.on3.com/college/texas-longhorns/football/2023/industry-comparison-commits/</t>
  </si>
  <si>
    <t>https://www.on3.com/nil/athlete-network/</t>
  </si>
  <si>
    <t>https://www.on3.com/college/usc-trojans/football/2023/industry-comparison-commits/</t>
  </si>
  <si>
    <t>https://www.on3.com/college/ucla-bruins/football/2023/industry-comparison-commits/</t>
  </si>
  <si>
    <t>https://www.on3.com/college/oklahoma-sooners/football/2023/industry-comparison-commits/</t>
  </si>
  <si>
    <t>https://www.on3.com/college/alabama-crimson-tide/football/2023/industry-comparison-commits/</t>
  </si>
  <si>
    <t>https://www.on3.com/college/clemson-tigers/football/2023/industry-comparison-commits/</t>
  </si>
  <si>
    <t>https://www.on3.com/db/cameron-rising-18045/nil/</t>
  </si>
  <si>
    <t>https://www.on3.com/db/shilo-sanders-107260/nil/</t>
  </si>
  <si>
    <t>https://www.on3.com/db/thunder-keck-157539/nil/</t>
  </si>
  <si>
    <t>https://www.on3.com/db/hansel-enmanuel-150021/nil/</t>
  </si>
  <si>
    <t>https://www.on3.com/db/oscar-tshiebwe-94665/nil/</t>
  </si>
  <si>
    <t>https://www.on3.com/db/tyler-kolek-160203/nil/</t>
  </si>
  <si>
    <t>https://www.on3.com/db/hunter-dickinson-48425/nil/</t>
  </si>
  <si>
    <t>https://www.on3.com/db/noah-farrakhan-93592/nil/</t>
  </si>
  <si>
    <t>https://www.on3.com/db/matthew-cleveland-86016/nil/</t>
  </si>
  <si>
    <t>https://www.on3.com/db/posh-alexander-96767/nil/</t>
  </si>
  <si>
    <t>https://www.on3.com/db/yohan-traore-122375/nil/</t>
  </si>
  <si>
    <t>https://www.on3.com/db/harrison-ingram-144085/nil/</t>
  </si>
  <si>
    <t>https://www.on3.com/db/mj-rice-90055/nil/</t>
  </si>
  <si>
    <t>https://www.on3.com/db/bryce-hopkins-15817/nil/</t>
  </si>
  <si>
    <t>https://www.on3.com/db/max-abmas-150058/nil/</t>
  </si>
  <si>
    <t>https://www.on3.com/db/kd-johnson-144132/nil/</t>
  </si>
  <si>
    <t>https://www.on3.com/db/adam-miller-1263/nil/</t>
  </si>
  <si>
    <t>https://www.on3.com/db/devan-cambridge-35756/nil/</t>
  </si>
  <si>
    <t>https://www.on3.com/db/jamarion-sharp-55174/nil/</t>
  </si>
  <si>
    <t>https://www.on3.com/db/kam-jones-160199/nil/</t>
  </si>
  <si>
    <t>https://www.on3.com/db/enrique-bradfield-jr-177879/nil/</t>
  </si>
  <si>
    <t>https://www.on3.com/db/tre-morgan-175617/nil/</t>
  </si>
  <si>
    <t>https://www.on3.com/db/gavin-casas-45366/nil/</t>
  </si>
  <si>
    <t>https://www.on3.com/db/jackson-nicklaus-174092/nil/</t>
  </si>
  <si>
    <t>https://www.on3.com/db/jack-payton-175215/nil/</t>
  </si>
  <si>
    <t>https://www.on3.com/db/jared-wegner-177900/nil/</t>
  </si>
  <si>
    <t>https://www.on3.com/db/cade-brown-173786/nil/</t>
  </si>
  <si>
    <t>https://www.on3.com/db/connor-moore-177662/nil/</t>
  </si>
  <si>
    <t>https://www.on3.com/db/benjamin-blackwell-178396/nil/</t>
  </si>
  <si>
    <t>https://www.on3.com/db/derek-blackmore-174117/nil/</t>
  </si>
  <si>
    <t>https://www.on3.com/db/calvin-harris-167658/nil/</t>
  </si>
  <si>
    <t>https://www.on3.com/db/carter-holton-177869/nil/</t>
  </si>
  <si>
    <t>https://www.on3.com/db/jack-bulger-177867/nil/</t>
  </si>
  <si>
    <t>https://www.on3.com/db/hunter-elliott-167651/nil/</t>
  </si>
  <si>
    <t>https://www.on3.com/db/jack-dougherty-167648/nil/</t>
  </si>
  <si>
    <t>https://www.on3.com/db/rj-austin-177865/nil/</t>
  </si>
  <si>
    <t>https://www.on3.com/db/andrew-walters-5473/nil/</t>
  </si>
  <si>
    <t>https://www.on3.com/db/everette-harris-167044/nil/</t>
  </si>
  <si>
    <t>https://www.on3.com/db/logan-maxwell-175854/nil/</t>
  </si>
  <si>
    <t>https://www.on3.com/db/kemp-alderman-167635/nil/</t>
  </si>
  <si>
    <t>https://www.on3.com/db/john-spikerman-167815/nil/</t>
  </si>
  <si>
    <t>https://www.on3.com/db/garrett-wood-167697/nil/</t>
  </si>
  <si>
    <t>https://www.on3.com/db/roman-kimball-177805/nil/</t>
  </si>
  <si>
    <t>https://www.on3.com/db/angel-reese-174581/nil/</t>
  </si>
  <si>
    <t>https://www.on3.com/db/haley-cavinder-162403/nil/</t>
  </si>
  <si>
    <t>https://www.on3.com/db/caitlin-clark-162402/nil/</t>
  </si>
  <si>
    <t>https://www.on3.com/db/paige-bueckers-162396/nil/</t>
  </si>
  <si>
    <t>https://www.on3.com/db/hailey-van-lith-162536/nil/</t>
  </si>
  <si>
    <t>https://www.on3.com/db/mia-mastrov-163097/nil/</t>
  </si>
  <si>
    <t>https://www.on3.com/db/deja-kelly-163250/nil/</t>
  </si>
  <si>
    <t>https://www.on3.com/db/cameron-brink-162487/nil/</t>
  </si>
  <si>
    <t>https://www.on3.com/db/zia-cooke-162490/nil/</t>
  </si>
  <si>
    <t>https://www.on3.com/db/azzi-fudd-174579/nil/</t>
  </si>
  <si>
    <t>https://www.on3.com/db/sydney-parrish-168857/nil/</t>
  </si>
  <si>
    <t>https://www.on3.com/db/aliyah-boston-162395/nil/</t>
  </si>
  <si>
    <t>https://www.on3.com/db/brea-beal-174212/nil/</t>
  </si>
  <si>
    <t>https://www.on3.com/db/alexis-morris-178980/nil/</t>
  </si>
  <si>
    <t>https://www.on3.com/db/shaylee-gonzales-174422/nil/</t>
  </si>
  <si>
    <t>https://www.on3.com/db/rickea-jackson-174595/nil/</t>
  </si>
  <si>
    <t>https://www.on3.com/db/haley-jones-162417/nil/</t>
  </si>
  <si>
    <t>https://www.on3.com/db/kiki-rice-162864/nil/</t>
  </si>
  <si>
    <t>https://www.on3.com/db/jasmine-carson-178973/nil/</t>
  </si>
  <si>
    <t>https://www.on3.com/db/jayda-curry-163079/nil/</t>
  </si>
  <si>
    <t>https://www.on3.com/db/mikala-hall-174437/nil/</t>
  </si>
  <si>
    <t>https://www.on3.com/db/raven-johnson-168881/nil/</t>
  </si>
  <si>
    <t>https://www.on3.com/db/jalynn-holmes-174688/nil/</t>
  </si>
  <si>
    <t>https://www.on3.com/db/janiah-barker-162867/nil/</t>
  </si>
  <si>
    <t>https://www.on3.com/db/kamilla-cardoso-168877/nil/</t>
  </si>
  <si>
    <t>https://www.on3.com/db/kateri-poole-178981/nil/</t>
  </si>
  <si>
    <t>https://www.on3.com/db/chloe-kitts-175720/nil/</t>
  </si>
  <si>
    <t>https://www.on3.com/db/caitlin-bickle-177916/nil/</t>
  </si>
  <si>
    <t>https://www.on3.com/db/myra-gordon-174439/nil/</t>
  </si>
  <si>
    <t>https://www.on3.com/db/rori-harmon-174423/nil/</t>
  </si>
  <si>
    <t>https://www.on3.com/db/laeticia-amihere-168875/nil/</t>
  </si>
  <si>
    <t>https://www.on3.com/db/shay-holle-174425/nil/</t>
  </si>
  <si>
    <t>https://www.on3.com/db/bree-hall-168880/nil/</t>
  </si>
  <si>
    <t>https://www.on3.com/db/aaliyah-edwards-179445/nil/</t>
  </si>
  <si>
    <t>https://www.on3.com/db/paris-clark-162990/nil/</t>
  </si>
  <si>
    <t>https://www.on3.com/db/ashley-owusu-162472/nil/</t>
  </si>
  <si>
    <t>https://www.on3.com/db/olivia-miles-174578/nil/</t>
  </si>
  <si>
    <t>https://www.on3.com/db/ashlyn-watkins-162980/nil/</t>
  </si>
  <si>
    <t>https://www.on3.com/db/taniya-laston-162982/nil/</t>
  </si>
  <si>
    <t>https://www.on3.com/db/chrissy-carr-174443/nil/</t>
  </si>
  <si>
    <t>https://www.on3.com/db/caroline-ducharme-178261/nil/</t>
  </si>
  <si>
    <t>https://www.on3.com/db/blair-green-163014/nil/</t>
  </si>
  <si>
    <t>https://www.on3.com/db/amani-bartlett-178979/nil/</t>
  </si>
  <si>
    <t>https://www.on3.com/db/payton-verhulst-177764/nil/</t>
  </si>
  <si>
    <t>https://www.on3.com/db/sara-scalia-176833/nil/</t>
  </si>
  <si>
    <t>https://www.on3.com/db/aubrey-griffin-178870/nil/</t>
  </si>
  <si>
    <t>https://www.on3.com/db/kylie-feuerbach-168762/nil/</t>
  </si>
  <si>
    <t>https://www.on3.com/db/tamari-key-163378/nil/</t>
  </si>
  <si>
    <t>https://www.on3.com/db/gabbie-marshall-168765/nil/</t>
  </si>
  <si>
    <t>https://www.on3.com/db/victaria-saxton-168882/nil/</t>
  </si>
  <si>
    <t>https://www.on3.com/db/jordan-horston-174591/nil/</t>
  </si>
  <si>
    <t>https://www.on3.com/db/jacy-sheldon-174588/nil/</t>
  </si>
  <si>
    <t>https://www.on3.com/db/olivia-thompson-168883/nil/</t>
  </si>
  <si>
    <t>https://www.on3.com/db/aaliyah-moore-174430/nil/</t>
  </si>
  <si>
    <t>https://www.on3.com/db/madi-williams-168851/nil/</t>
  </si>
  <si>
    <t>https://www.on3.com/db/jersey-wolfenbarger-177334/nil/</t>
  </si>
  <si>
    <t>https://www.on3.com/db/saniya-rivers-163398/nil/</t>
  </si>
  <si>
    <t>https://www.on3.com/db/ladazhia-williams-178972/nil/</t>
  </si>
  <si>
    <t>https://www.on3.com/db/sania-feagin-168878/nil/</t>
  </si>
  <si>
    <t>https://www.on3.com/db/gabriela-jaquez-162988/nil/</t>
  </si>
  <si>
    <t>https://www.on3.com/db/dominique-onu-163088/nil/</t>
  </si>
  <si>
    <t>https://www.on3.com/db/justine-pissott-162973/nil/</t>
  </si>
  <si>
    <t>https://www.on3.com/db/mackenzie-holmes-179077/nil/</t>
  </si>
  <si>
    <t>https://www.on3.com/db/grace-vanslooten-162981/nil/</t>
  </si>
  <si>
    <t>https://www.on3.com/db/alexia-mobley-174440/nil/</t>
  </si>
  <si>
    <t>https://www.on3.com/db/cotie-mcmahon-162992/nil/</t>
  </si>
  <si>
    <t>https://www.on3.com/db/talaysia-cooper-162987/nil/</t>
  </si>
  <si>
    <t>https://www.on3.com/db/chance-gray-162886/nil/</t>
  </si>
  <si>
    <t>https://www.on3.com/db/myah-taylor-168807/nil/</t>
  </si>
  <si>
    <t>https://www.on3.com/db/jakia-brown-turner-163387/nil/</t>
  </si>
  <si>
    <t>https://www.on3.com/db/sasha-goforth-177326/nil/</t>
  </si>
  <si>
    <t>https://www.on3.com/db/tess-darby-179038/nil/</t>
  </si>
  <si>
    <t>https://www.on3.com/db/ndjakalenga-mwenentanda-174431/nil/</t>
  </si>
  <si>
    <t>https://www.on3.com/db/jerkaila-jordan-168686/nil/</t>
  </si>
  <si>
    <t>https://www.on3.com/db/angel-baker-168785/nil/</t>
  </si>
  <si>
    <t>https://www.on3.com/db/alexis-markowski-177943/nil/</t>
  </si>
  <si>
    <t>https://www.on3.com/db/taylor-mikesell-178988/nil/</t>
  </si>
  <si>
    <t>https://www.on3.com/db/jordan-walker-163381/nil/</t>
  </si>
  <si>
    <t>https://www.on3.com/db/emily-bessoir-168697/nil/</t>
  </si>
  <si>
    <t>https://www.on3.com/db/grace-berger-174593/nil/</t>
  </si>
  <si>
    <t>https://www.on3.com/db/mya-perry-178985/nil/</t>
  </si>
  <si>
    <t>https://www.on3.com/db/marley-washenitz-163147/nil/</t>
  </si>
  <si>
    <t>https://www.on3.com/db/mikayla-boykin-174442/nil/</t>
  </si>
  <si>
    <t>https://www.on3.com/db/lauren-betts-162862/nil/</t>
  </si>
  <si>
    <t>https://www.on3.com/db/diamond-johnson-163385/nil/</t>
  </si>
  <si>
    <t>https://www.on3.com/db/nyla-harris-162861/nil/</t>
  </si>
  <si>
    <t>https://www.on3.com/db/alexa-hendricks-163950/nil/</t>
  </si>
  <si>
    <t>https://www.on3.com/db/julia-bergmann-162416/nil/</t>
  </si>
  <si>
    <t>https://www.on3.com/db/logan-eggleston-162410/nil/</t>
  </si>
  <si>
    <t>https://www.on3.com/db/brooke-nuneviller-162414/nil/</t>
  </si>
  <si>
    <t>https://www.on3.com/db/nicklin-hames-162408/nil/</t>
  </si>
  <si>
    <t>https://www.on3.com/db/lexi-rodriguez-175960/nil/</t>
  </si>
  <si>
    <t>https://www.on3.com/db/kenzie-knuckles-176417/nil/</t>
  </si>
  <si>
    <t>https://www.on3.com/db/liz-gregorski-174689/nil/</t>
  </si>
  <si>
    <t>https://www.on3.com/db/devyn-robinson-174982/nil/</t>
  </si>
  <si>
    <t>https://www.on3.com/db/ally-batenhorst-175956/nil/</t>
  </si>
  <si>
    <t>https://www.on3.com/db/madi-skinner-162424/nil/</t>
  </si>
  <si>
    <t>https://www.on3.com/db/madi-kubik-162430/nil/</t>
  </si>
  <si>
    <t>https://www.on3.com/db/claire-chaussee-174955/nil/</t>
  </si>
  <si>
    <t>https://www.on3.com/db/skye-ekes-164534/nil/</t>
  </si>
  <si>
    <t>https://www.on3.com/db/kayla-caffey-162413/nil/</t>
  </si>
  <si>
    <t>https://www.on3.com/db/ayah-dailey-164442/nil/</t>
  </si>
  <si>
    <t>https://www.on3.com/db/harper-murray-176039/nil/</t>
  </si>
  <si>
    <t>https://www.on3.com/db/lindsay-krause-175959/nil/</t>
  </si>
  <si>
    <t>https://www.on3.com/db/danielle-hart-162431/nil/</t>
  </si>
  <si>
    <t>https://www.on3.com/db/maggie-mendelson-176018/nil/</t>
  </si>
  <si>
    <t>https://www.on3.com/db/whitney-lauenstein-176013/nil/</t>
  </si>
  <si>
    <t>https://www.on3.com/db/skylar-fields-162418/nil/</t>
  </si>
  <si>
    <t>https://www.on3.com/db/maisie-boesiger-176017/nil/</t>
  </si>
  <si>
    <t>https://www.on3.com/db/kennedi-orr-176012/nil/</t>
  </si>
  <si>
    <t>https://www.on3.com/db/sasha-ratliff-165157/nil/</t>
  </si>
  <si>
    <t>https://www.on3.com/db/rylee-rader-162434/nil/</t>
  </si>
  <si>
    <t>https://www.on3.com/db/mac-podraza-162433/nil/</t>
  </si>
  <si>
    <t>https://www.on3.com/db/merritt-beason-175961/nil/</t>
  </si>
  <si>
    <t>https://www.on3.com/db/kaitlyn-hord-162425/nil/</t>
  </si>
  <si>
    <t>https://www.on3.com/db/annika-larson-nummer-163027/nil/</t>
  </si>
  <si>
    <t>https://www.on3.com/db/bekka-allick-176014/nil/</t>
  </si>
  <si>
    <t>https://www.on3.com/db/sarah-franklin-174981/nil/</t>
  </si>
  <si>
    <t>https://www.on3.com/db/hayden-kubik-176015/nil/</t>
  </si>
  <si>
    <t>https://www.on3.com/db/bergen-reilly-176052/nil/</t>
  </si>
  <si>
    <t>https://www.on3.com/db/laney-choboy-176048/nil/</t>
  </si>
  <si>
    <t>https://www.on3.com/db/caroline-jurevicius-176040/nil/</t>
  </si>
  <si>
    <t>https://www.on3.com/db/taylor-landfair-162423/nil/</t>
  </si>
  <si>
    <t>https://www.on3.com/db/amaya-tillman-174958/nil/</t>
  </si>
  <si>
    <t>https://www.on3.com/db/andi-jackson-176038/nil/</t>
  </si>
  <si>
    <t>https://www.on3.com/db/elle-hillers-176784/nil/</t>
  </si>
  <si>
    <t>https://www.on3.com/db/caroline-bien-175459/nil/</t>
  </si>
  <si>
    <t>https://www.on3.com/db/jazz-schmidt-164359/nil/</t>
  </si>
  <si>
    <t>https://www.on3.com/db/eva-hudson-162420/nil/</t>
  </si>
  <si>
    <t>https://www.on3.com/db/alex-glover-164831/nil/</t>
  </si>
  <si>
    <t>https://www.on3.com/db/rachel-tullos-174899/nil/</t>
  </si>
  <si>
    <t>https://www.on3.com/db/kellen-morin-174911/nil/</t>
  </si>
  <si>
    <t>https://www.on3.com/db/kate-georgiades-174905/nil/</t>
  </si>
  <si>
    <t>https://www.on3.com/db/barakat-rahmon-174901/nil/</t>
  </si>
  <si>
    <t>https://www.on3.com/db/aliyah-carter-179280/nil/</t>
  </si>
  <si>
    <t>https://www.on3.com/db/annie-cooke-174907/nil/</t>
  </si>
  <si>
    <t>https://www.on3.com/db/morgan-janda-174888/nil/</t>
  </si>
  <si>
    <t>https://www.on3.com/db/carly-graham-173790/nil/</t>
  </si>
  <si>
    <t>https://www.on3.com/db/megan-skovsende-164361/nil/</t>
  </si>
  <si>
    <t>https://www.on3.com/db/cailey-dockery-174404/nil/</t>
  </si>
  <si>
    <t>https://www.on3.com/db/kennedi-bray-174908/nil/</t>
  </si>
  <si>
    <t>https://www.on3.com/db/ella-wendel-174902/nil/</t>
  </si>
  <si>
    <t>https://www.on3.com/db/keeley-davis-164354/nil/</t>
  </si>
  <si>
    <t>https://www.on3.com/db/morgan-colangelo-165098/nil/</t>
  </si>
  <si>
    <t>https://www.on3.com/db/ellie-bolton-164348/nil/</t>
  </si>
  <si>
    <t>https://www.on3.com/db/sky-mccune-164351/nil/</t>
  </si>
  <si>
    <t>https://www.on3.com/db/kendra-wait-165384/nil/</t>
  </si>
  <si>
    <t>https://www.on3.com/db/norah-sis-164349/nil/</t>
  </si>
  <si>
    <t>https://www.on3.com/db/jaela-zimmerman-164356/nil/</t>
  </si>
  <si>
    <t>https://www.on3.com/db/emily-bressman-165385/nil/</t>
  </si>
  <si>
    <t>https://www.on3.com/db/madi-cole-163036/nil/</t>
  </si>
  <si>
    <t>https://www.on3.com/db/payton-brgoch-165135/nil/</t>
  </si>
  <si>
    <t>https://www.on3.com/db/allison-whitten-165386/nil/</t>
  </si>
  <si>
    <t>https://www.on3.com/db/bethany-clapp-164360/nil/</t>
  </si>
  <si>
    <t>https://www.on3.com/db/katie-maser-165383/nil/</t>
  </si>
  <si>
    <t>https://www.on3.com/db/maddie-anderson-177772/nil/</t>
  </si>
  <si>
    <t>https://www.on3.com/db/isabel-theut-174896/nil/</t>
  </si>
  <si>
    <t>https://www.on3.com/db/kennedy-warren-174891/nil/</t>
  </si>
  <si>
    <t>https://www.on3.com/db/jillian-thompson-174900/nil/</t>
  </si>
  <si>
    <t>https://www.on3.com/db/kortlyn-henderson-174897/nil/</t>
  </si>
  <si>
    <t>https://www.on3.com/db/abbie-jackson-174910/nil/</t>
  </si>
  <si>
    <t>https://www.on3.com/db/livvy-dunne-162353/nil/</t>
  </si>
  <si>
    <t>https://www.on3.com/db/sunisa-lee-162364/nil/</t>
  </si>
  <si>
    <t>https://www.on3.com/db/jordan-chiles-162778/nil/</t>
  </si>
  <si>
    <t>https://www.on3.com/db/jade-carey-162394/nil/</t>
  </si>
  <si>
    <t>https://www.on3.com/db/grace-mccallum-162435/nil/</t>
  </si>
  <si>
    <t>https://www.on3.com/db/ragan-smith-162483/nil/</t>
  </si>
  <si>
    <t>https://www.on3.com/db/trinity-thomas-162399/nil/</t>
  </si>
  <si>
    <t>https://www.on3.com/db/norah-flatley-177342/nil/</t>
  </si>
  <si>
    <t>https://www.on3.com/db/sage-thompson-163193/nil/</t>
  </si>
  <si>
    <t>https://www.on3.com/db/haleigh-bryant-162429/nil/</t>
  </si>
  <si>
    <t>https://www.on3.com/db/leanne-wong-162415/nil/</t>
  </si>
  <si>
    <t>https://www.on3.com/db/sierra-brooks-162412/nil/</t>
  </si>
  <si>
    <t>https://www.on3.com/db/kara-eaker-163175/nil/</t>
  </si>
  <si>
    <t>https://www.on3.com/db/leah-clapper-162492/nil/</t>
  </si>
  <si>
    <t>https://www.on3.com/db/nya-reed-162482/nil/</t>
  </si>
  <si>
    <t>https://www.on3.com/db/emma-kelley-177355/nil/</t>
  </si>
  <si>
    <t>https://www.on3.com/db/jordan-bowers-166388/nil/</t>
  </si>
  <si>
    <t>https://www.on3.com/db/derrian-gobourne-162443/nil/</t>
  </si>
  <si>
    <t>https://www.on3.com/db/abby-paulson-163189/nil/</t>
  </si>
  <si>
    <t>https://www.on3.com/db/rachel-baumann-166314/nil/</t>
  </si>
  <si>
    <t>https://www.on3.com/db/sierra-ballard-175260/nil/</t>
  </si>
  <si>
    <t>https://www.on3.com/db/audrey-davis-162470/nil/</t>
  </si>
  <si>
    <t>https://www.on3.com/db/sophia-groth-162502/nil/</t>
  </si>
  <si>
    <t>https://www.on3.com/db/gabby-wilson-162447/nil/</t>
  </si>
  <si>
    <t>https://www.on3.com/db/mya-hooten-162452/nil/</t>
  </si>
  <si>
    <t>https://www.on3.com/db/abby-heiskell-162409/nil/</t>
  </si>
  <si>
    <t>https://www.on3.com/db/kennedy-hambrick-177350/nil/</t>
  </si>
  <si>
    <t>https://www.on3.com/db/leah-smith-177362/nil/</t>
  </si>
  <si>
    <t>https://www.on3.com/db/cristal-isa-162489/nil/</t>
  </si>
  <si>
    <t>https://www.on3.com/db/abby-brenner-163174/nil/</t>
  </si>
  <si>
    <t>https://www.on3.com/db/bri-edwards-166318/nil/</t>
  </si>
  <si>
    <t>https://www.on3.com/db/bailey-lovett-177356/nil/</t>
  </si>
  <si>
    <t>https://www.on3.com/db/jaylene-gilstrap-163182/nil/</t>
  </si>
  <si>
    <t>https://www.on3.com/db/madison-hickey-177351/nil/</t>
  </si>
  <si>
    <t>https://www.on3.com/db/ali-sonier-176032/nil/</t>
  </si>
  <si>
    <t>https://www.on3.com/db/maddie-jones-177354/nil/</t>
  </si>
  <si>
    <t>https://www.on3.com/db/jillian-hoffman-163185/nil/</t>
  </si>
  <si>
    <t>https://www.on3.com/db/jaedyn-rucker-163190/nil/</t>
  </si>
  <si>
    <t>https://www.on3.com/db/alani-sabado-163191/nil/</t>
  </si>
  <si>
    <t>https://www.on3.com/db/maile-okeefe-162478/nil/</t>
  </si>
  <si>
    <t>https://www.on3.com/db/jocelyn-moore-162464/nil/</t>
  </si>
  <si>
    <t>https://www.on3.com/db/olivia-weir-178260/nil/</t>
  </si>
  <si>
    <t>https://www.on3.com/db/sarah-krump-163187/nil/</t>
  </si>
  <si>
    <t>https://www.on3.com/db/lauren-letzsch-175448/nil/</t>
  </si>
  <si>
    <t>https://www.on3.com/db/emily-leese-174126/nil/</t>
  </si>
  <si>
    <t>https://www.on3.com/db/reese-drotar-177341/nil/</t>
  </si>
  <si>
    <t>https://www.on3.com/db/makenzie-sedlacek-177361/nil/</t>
  </si>
  <si>
    <t>https://www.on3.com/db/frankie-price-177359/nil/</t>
  </si>
  <si>
    <t>https://www.on3.com/db/jaime-pratt-177358/nil/</t>
  </si>
  <si>
    <t>https://www.on3.com/db/lauren-williams-177365/nil/</t>
  </si>
  <si>
    <t>https://www.on3.com/db/cally-swaney-177363/nil/</t>
  </si>
  <si>
    <t>https://www.on3.com/db/lori-brubach-166316/nil/</t>
  </si>
  <si>
    <t>https://www.on3.com/db/kalyxta-gamiao-177343/nil/</t>
  </si>
  <si>
    <t>https://www.on3.com/db/cami-weaver-177364/nil/</t>
  </si>
  <si>
    <t>https://www.on3.com/db/mitchell-pehlke-163224/nil/</t>
  </si>
  <si>
    <t>https://www.on3.com/db/connor-shellenberger-177385/nil/</t>
  </si>
  <si>
    <t>https://www.on3.com/db/brett-makar-175277/nil/</t>
  </si>
  <si>
    <t>https://www.on3.com/db/daniel-maltz-175287/nil/</t>
  </si>
  <si>
    <t>https://www.on3.com/db/john-geppert-175281/nil/</t>
  </si>
  <si>
    <t>https://www.on3.com/db/jack-koras-175290/nil/</t>
  </si>
  <si>
    <t>https://www.on3.com/db/king-ripley-175306/nil/</t>
  </si>
  <si>
    <t>https://www.on3.com/db/ryan-siracusa-175280/nil/</t>
  </si>
  <si>
    <t>https://www.on3.com/db/chase-cope-175305/nil/</t>
  </si>
  <si>
    <t>https://www.on3.com/db/graham-bundy-jr-174134/nil/</t>
  </si>
  <si>
    <t>https://www.on3.com/db/eric-spanos-175279/nil/</t>
  </si>
  <si>
    <t>https://www.on3.com/db/joshua-coffman-coffman-175303/nil/</t>
  </si>
  <si>
    <t>https://www.on3.com/db/charlie-koras-175284/nil/</t>
  </si>
  <si>
    <t>https://www.on3.com/db/daniel-kelly-175282/nil/</t>
  </si>
  <si>
    <t>https://www.on3.com/db/grayson-sallade-177384/nil/</t>
  </si>
  <si>
    <t>https://www.on3.com/db/kevin-tucker-175278/nil/</t>
  </si>
  <si>
    <t>https://www.on3.com/db/alex-wicks-175286/nil/</t>
  </si>
  <si>
    <t>https://www.on3.com/db/michael-roche-175289/nil/</t>
  </si>
  <si>
    <t>https://www.on3.com/db/will-bowen-174156/nil/</t>
  </si>
  <si>
    <t>https://www.on3.com/db/colin-burlace-175292/nil/</t>
  </si>
  <si>
    <t>https://www.on3.com/db/connor-thierault-174155/nil/</t>
  </si>
  <si>
    <t>https://www.on3.com/db/belle-smith-162474/nil/</t>
  </si>
  <si>
    <t>https://www.on3.com/db/danielle-pavinelli-162476/nil/</t>
  </si>
  <si>
    <t>https://www.on3.com/db/abby-bosco-174136/nil/</t>
  </si>
  <si>
    <t>https://www.on3.com/db/kait-devir-174140/nil/</t>
  </si>
  <si>
    <t>https://www.on3.com/db/ellie-masera-162481/nil/</t>
  </si>
  <si>
    <t>https://www.on3.com/db/katie-desimone-162484/nil/</t>
  </si>
  <si>
    <t>https://www.on3.com/db/izzy-scane-162714/nil/</t>
  </si>
  <si>
    <t>https://www.on3.com/db/zoe-coleman-174483/nil/</t>
  </si>
  <si>
    <t>https://www.on3.com/db/amani-kimball-mckavish-174482/nil/</t>
  </si>
  <si>
    <t>https://www.on3.com/db/ashley-humphrey-162469/nil/</t>
  </si>
  <si>
    <t>https://www.on3.com/db/emma-lopinto-162480/nil/</t>
  </si>
  <si>
    <t>https://www.on3.com/db/erin-coykendall-162455/nil/</t>
  </si>
  <si>
    <t>https://www.on3.com/db/cailin-bracken-177866/nil/</t>
  </si>
  <si>
    <t>https://www.on3.com/db/rachel-clark-162437/nil/</t>
  </si>
  <si>
    <t>https://www.on3.com/db/isabella-peterson-162506/nil/</t>
  </si>
  <si>
    <t>https://www.on3.com/db/kayla-martello-174153/nil/</t>
  </si>
  <si>
    <t>https://www.on3.com/db/rj-stoller-174480/nil/</t>
  </si>
  <si>
    <t>https://www.on3.com/db/brett-bebej-176823/nil/</t>
  </si>
  <si>
    <t>https://www.on3.com/db/maouloune-goumballe-176822/nil/</t>
  </si>
  <si>
    <t>https://www.on3.com/db/maricarmen-reyes-172042/nil/</t>
  </si>
  <si>
    <t>https://www.on3.com/db/lauren-brzykcy-172029/nil/</t>
  </si>
  <si>
    <t>https://www.on3.com/db/macy-clem-174941/nil/</t>
  </si>
  <si>
    <t>https://www.on3.com/db/riley-mattingly-parker-174926/nil/</t>
  </si>
  <si>
    <t>https://www.on3.com/db/reilyn-turner-172047/nil/</t>
  </si>
  <si>
    <t>https://www.on3.com/db/lauren-mccloskey-178781/nil/</t>
  </si>
  <si>
    <t>https://www.on3.com/db/jody-brown-171311/nil/</t>
  </si>
  <si>
    <t>https://www.on3.com/db/madison-young-174668/nil/</t>
  </si>
  <si>
    <t>https://www.on3.com/db/felicia-knox-174927/nil/</t>
  </si>
  <si>
    <t>https://www.on3.com/db/isabel-cox-172271/nil/</t>
  </si>
  <si>
    <t>https://www.on3.com/db/penelope-hocking-162463/nil/</t>
  </si>
  <si>
    <t>https://www.on3.com/db/ashlynn-serepca-174928/nil/</t>
  </si>
  <si>
    <t>https://www.on3.com/db/mckinley-crone-174944/nil/</t>
  </si>
  <si>
    <t>https://www.on3.com/db/allyson-sentnor-172298/nil/</t>
  </si>
  <si>
    <t>https://www.on3.com/db/tori-hansen-172282/nil/</t>
  </si>
  <si>
    <t>https://www.on3.com/db/maycee-bell-162393/nil/</t>
  </si>
  <si>
    <t>https://www.on3.com/db/gessica-skorka-174942/nil/</t>
  </si>
  <si>
    <t>https://www.on3.com/db/brooke-steere-174943/nil/</t>
  </si>
  <si>
    <t>https://www.on3.com/db/ally-lemos-174945/nil/</t>
  </si>
  <si>
    <t>https://www.on3.com/db/clara-robbins-162897/nil/</t>
  </si>
  <si>
    <t>https://www.on3.com/db/lauren-flynn-162458/nil/</t>
  </si>
  <si>
    <t>https://www.on3.com/db/jyllissa-harris-162411/nil/</t>
  </si>
  <si>
    <t>https://www.on3.com/db/lilly-reale-172041/nil/</t>
  </si>
  <si>
    <t>https://www.on3.com/db/riley-tanner-174930/nil/</t>
  </si>
  <si>
    <t>https://www.on3.com/db/catherine-barry-172410/nil/</t>
  </si>
  <si>
    <t>https://www.on3.com/db/sunshine-fontes-174946/nil/</t>
  </si>
  <si>
    <t>https://www.on3.com/db/payton-patrick-172437/nil/</t>
  </si>
  <si>
    <t>https://www.on3.com/db/michelle-cooper-162456/nil/</t>
  </si>
  <si>
    <t>https://www.on3.com/db/abby-jacobs-176864/nil/</t>
  </si>
  <si>
    <t>https://www.on3.com/db/alexa-spaanstra-162450/nil/</t>
  </si>
  <si>
    <t>https://www.on3.com/db/hallie-meadows-172433/nil/</t>
  </si>
  <si>
    <t>https://www.on3.com/db/megan-bornkamp-162401/nil/</t>
  </si>
  <si>
    <t>https://www.on3.com/db/camryn-dixon-172419/nil/</t>
  </si>
  <si>
    <t>https://www.on3.com/db/ashley-tutas-172132/nil/</t>
  </si>
  <si>
    <t>https://www.on3.com/db/josie-curtis-172121/nil/</t>
  </si>
  <si>
    <t>https://www.on3.com/db/taylor-jacobson-172428/nil/</t>
  </si>
  <si>
    <t>https://www.on3.com/db/madelyn-desiano-172030/nil/</t>
  </si>
  <si>
    <t>https://www.on3.com/db/quincy-mcmahon-172037/nil/</t>
  </si>
  <si>
    <t>https://www.on3.com/db/lexi-wright-174947/nil/</t>
  </si>
  <si>
    <t>https://www.on3.com/db/maddie-dahlien-172272/nil/</t>
  </si>
  <si>
    <t>https://www.on3.com/db/mackenzie-evers-163142/nil/</t>
  </si>
  <si>
    <t>https://www.on3.com/db/emily-colton-172270/nil/</t>
  </si>
  <si>
    <t>https://www.on3.com/db/jayden-perry-172040/nil/</t>
  </si>
  <si>
    <t>https://www.on3.com/db/jordan-brewster-162457/nil/</t>
  </si>
  <si>
    <t>https://www.on3.com/db/maddy-anderson-178498/nil/</t>
  </si>
  <si>
    <t>https://www.on3.com/db/trinity-watson-163085/nil/</t>
  </si>
  <si>
    <t>https://www.on3.com/db/croix-bethune-162436/nil/</t>
  </si>
  <si>
    <t>https://www.on3.com/db/messiah-bright-162451/nil/</t>
  </si>
  <si>
    <t>https://www.on3.com/db/sophie-jones-162442/nil/</t>
  </si>
  <si>
    <t>https://www.on3.com/db/karleen-bedre-175262/nil/</t>
  </si>
  <si>
    <t>https://www.on3.com/db/maya-doms-162441/nil/</t>
  </si>
  <si>
    <t>https://www.on3.com/db/ruthie-jones-162419/nil/</t>
  </si>
  <si>
    <t>https://www.on3.com/db/onyi-echegini-174921/nil/</t>
  </si>
  <si>
    <t>https://www.on3.com/db/leyla-mcfarland-163087/nil/</t>
  </si>
  <si>
    <t>https://www.on3.com/db/mia-krusinski-175381/nil/</t>
  </si>
  <si>
    <t>https://www.on3.com/db/ashley-orkus-162462/nil/</t>
  </si>
  <si>
    <t>https://www.on3.com/db/angeles-escobar-163091/nil/</t>
  </si>
  <si>
    <t>https://www.on3.com/db/avery-patterson-172292/nil/</t>
  </si>
  <si>
    <t>https://www.on3.com/db/lauren-donovan-178780/nil/</t>
  </si>
  <si>
    <t>https://www.on3.com/db/lia-godfrey-162454/nil/</t>
  </si>
  <si>
    <t>https://www.on3.com/db/kelsey-fuller-163122/nil/</t>
  </si>
  <si>
    <t>https://www.on3.com/db/maya-brady-163400/nil/</t>
  </si>
  <si>
    <t>https://www.on3.com/db/jordy-bahl-162465/nil/</t>
  </si>
  <si>
    <t>https://www.on3.com/db/grace-lyons-162444/nil/</t>
  </si>
  <si>
    <t>https://www.on3.com/db/kinzie-hansen-173572/nil/</t>
  </si>
  <si>
    <t>https://www.on3.com/db/baylee-klingler-162468/nil/</t>
  </si>
  <si>
    <t>https://www.on3.com/db/jaiden-fields-176867/nil/</t>
  </si>
  <si>
    <t>https://www.on3.com/db/tiare-jennings-162432/nil/</t>
  </si>
  <si>
    <t>https://www.on3.com/db/michaela-edenfield-172917/nil/</t>
  </si>
  <si>
    <t>https://www.on3.com/db/nicole-may-173574/nil/</t>
  </si>
  <si>
    <t>https://www.on3.com/db/megan-faraimo-162453/nil/</t>
  </si>
  <si>
    <t>https://www.on3.com/db/kathryn-sandercock-162449/nil/</t>
  </si>
  <si>
    <t>https://www.on3.com/db/haley-lee-177671/nil/</t>
  </si>
  <si>
    <t>https://www.on3.com/db/kaley-mudge-172930/nil/</t>
  </si>
  <si>
    <t>https://www.on3.com/db/kelly-maxwell-162439/nil/</t>
  </si>
  <si>
    <t>https://www.on3.com/db/cydney-sanders-162473/nil/</t>
  </si>
  <si>
    <t>https://www.on3.com/db/zaida-puni-162460/nil/</t>
  </si>
  <si>
    <t>https://www.on3.com/db/allie-skaggs-173363/nil/</t>
  </si>
  <si>
    <t>https://www.on3.com/db/emma-lemley-163038/nil/</t>
  </si>
  <si>
    <t>https://www.on3.com/db/madison-hanson-163037/nil/</t>
  </si>
  <si>
    <t>https://www.on3.com/db/payton-list-173739/nil/</t>
  </si>
  <si>
    <t>https://www.on3.com/db/brooke-lorenzo-173478/nil/</t>
  </si>
  <si>
    <t>https://www.on3.com/db/kayla-lane-163155/nil/</t>
  </si>
  <si>
    <t>https://www.on3.com/db/zoe-jones-174974/nil/</t>
  </si>
  <si>
    <t>https://www.on3.com/db/sarah-proberts-174976/nil/</t>
  </si>
  <si>
    <t>https://www.on3.com/db/camryn-compton-174635/nil/</t>
  </si>
  <si>
    <t>https://www.on3.com/db/jada-cody-177511/nil/</t>
  </si>
  <si>
    <t>https://www.on3.com/db/sarah-seamans-163164/nil/</t>
  </si>
  <si>
    <t>https://www.on3.com/db/mia-ewell-174405/nil/</t>
  </si>
  <si>
    <t>https://www.on3.com/db/katelynn-carwile-173122/nil/</t>
  </si>
  <si>
    <t>https://www.on3.com/db/olivia-mcfadden-173150/nil/</t>
  </si>
  <si>
    <t>https://www.on3.com/db/chyenne-factor-173126/nil/</t>
  </si>
  <si>
    <t>https://www.on3.com/db/danielle-williams-162459/nil/</t>
  </si>
  <si>
    <t>https://www.on3.com/db/tori-ortiz-162406/nil/</t>
  </si>
  <si>
    <t>https://www.on3.com/db/emily-cole-162404/nil/</t>
  </si>
  <si>
    <t>https://www.on3.com/db/jess-gardner-177497/nil/</t>
  </si>
  <si>
    <t>https://www.on3.com/db/ashley-mcelmurry-177501/nil/</t>
  </si>
  <si>
    <t>https://www.on3.com/db/ziyah-holman-162977/nil/</t>
  </si>
  <si>
    <t>https://www.on3.com/db/katelyn-tuohy-162486/nil/</t>
  </si>
  <si>
    <t>https://www.on3.com/db/talitha-diggs-162471/nil/</t>
  </si>
  <si>
    <t>https://www.on3.com/db/alia-armstrong-162400/nil/</t>
  </si>
  <si>
    <t>https://www.on3.com/db/parker-valby-162392/nil/</t>
  </si>
  <si>
    <t>https://www.on3.com/db/britton-wilson-162466/nil/</t>
  </si>
  <si>
    <t>https://www.on3.com/db/taylor-manson-175837/nil/</t>
  </si>
  <si>
    <t>https://www.on3.com/db/jasmine-moore-162477/nil/</t>
  </si>
  <si>
    <t>https://www.on3.com/db/lamara-distin-162475/nil/</t>
  </si>
  <si>
    <t>https://www.on3.com/db/nya-bussey-174484/nil/</t>
  </si>
  <si>
    <t>https://www.on3.com/db/gabi-barrera-176105/nil/</t>
  </si>
  <si>
    <t>https://www.on3.com/db/emily-brown-163153/nil/</t>
  </si>
  <si>
    <t>https://www.on3.com/db/maddie-russin-176786/nil/</t>
  </si>
  <si>
    <t>https://www.on3.com/db/courtney-williams-173881/nil/</t>
  </si>
  <si>
    <t>https://www.on3.com/db/julien-alfred-162397/nil/</t>
  </si>
  <si>
    <t>https://www.on3.com/db/jill-johnson-163035/nil/</t>
  </si>
  <si>
    <t>https://www.on3.com/db/endeyah-lane-163160/nil/</t>
  </si>
  <si>
    <t>https://www.on3.com/db/imani-clark-163163/nil/</t>
  </si>
  <si>
    <t>https://www.on3.com/db/margaux-thompson-174975/nil/</t>
  </si>
  <si>
    <t>https://www.on3.com/db/shaneylix-davila-177564/nil/</t>
  </si>
  <si>
    <t>https://www.on3.com/db/lillie-diaz-174977/nil/</t>
  </si>
  <si>
    <t>https://www.on3.com/db/tessani-foster-176104/nil/</t>
  </si>
  <si>
    <t>https://www.on3.com/db/kerris-roberts-175117/nil/</t>
  </si>
  <si>
    <t>https://www.on3.com/db/sam-bennett-179447/nil/</t>
  </si>
  <si>
    <t>https://www.on3.com/db/tommy-morrison-178231/nil/</t>
  </si>
  <si>
    <t>https://www.on3.com/db/matthew-kress-176455/nil/</t>
  </si>
  <si>
    <t>https://www.on3.com/db/owen-avrit-176453/nil/</t>
  </si>
  <si>
    <t>https://www.on3.com/db/graham-moody-176457/nil/</t>
  </si>
  <si>
    <t>https://www.on3.com/db/anton-ouyang-176458/nil/</t>
  </si>
  <si>
    <t>https://www.on3.com/db/rachel-heck-162701/nil/</t>
  </si>
  <si>
    <t>https://www.on3.com/db/amari-avery-162710/nil/</t>
  </si>
  <si>
    <t>https://www.on3.com/db/rose-zhang-162699/nil/</t>
  </si>
  <si>
    <t>https://www.on3.com/db/kaleiya-romero-163084/nil/</t>
  </si>
  <si>
    <t>https://www.on3.com/db/reese-guzman-163080/nil/</t>
  </si>
  <si>
    <t>https://www.on3.com/db/antonia-malate-176456/nil/</t>
  </si>
  <si>
    <t>https://www.on3.com/db/ashley-kozlowski-165957/nil/</t>
  </si>
  <si>
    <t>https://www.on3.com/db/katie-lu-165905/nil/</t>
  </si>
  <si>
    <t>https://www.on3.com/college/colorado-buffaloes/football/2023/industry-comparison-commits/</t>
  </si>
  <si>
    <t>https://www.on3.com/college/ohio-state-buckeyes/football/2023/industry-comparison-commits/</t>
  </si>
  <si>
    <t>https://www.on3.com/college/michigan-wolverines/football/2023/industry-comparison-commits/</t>
  </si>
  <si>
    <t>https://www.on3.com/college/arkansas-razorbacks/football/2023/industry-comparison-commits/</t>
  </si>
  <si>
    <t>https://www.on3.com/college/auburn-tigers/football/2023/industry-comparison-commits/</t>
  </si>
  <si>
    <t>https://www.on3.com/college/lsu-tigers/football/2023/industry-comparison-commits/</t>
  </si>
  <si>
    <t>https://www.on3.com/college/georgia-bulldogs/football/2023/industry-comparison-commits/</t>
  </si>
  <si>
    <t>https://www.on3.com/college/penn-state-nittany-lions/football/2023/industry-comparison-commits/</t>
  </si>
  <si>
    <t>https://www.on3.com/college/oregon-ducks/football/2023/industry-comparison-commits/</t>
  </si>
  <si>
    <t>https://www.on3.com/college/wisconsin-badgers/football/2023/industry-comparison-commits/</t>
  </si>
  <si>
    <t>https://www.on3.com/college/boston-college-eagles/football/2023/industry-comparison-commits/</t>
  </si>
  <si>
    <t>https://www.on3.com/college/notre-dame-fighting-irish/football/2023/industry-comparison-commits/</t>
  </si>
  <si>
    <t>https://www.on3.com/college/byu-cougars/football/2023/industry-comparison-commits/</t>
  </si>
  <si>
    <t>https://www.on3.com/college/miami-hurricanes/football/2023/industry-comparison-commits/</t>
  </si>
  <si>
    <t>https://www.on3.com/college/texas-southern-tigers/basketball/2023/industry-comparison-commits/</t>
  </si>
  <si>
    <t>https://www.on3.com/college/eastern-michigan-eagles/basketball/2023/industry-comparison-commits/</t>
  </si>
  <si>
    <t>https://www.on3.com/college/connecticut-huskies/basketball/2023/industry-comparison-commits/</t>
  </si>
  <si>
    <t>https://www.on3.com/college/bethune-cookman-wildcats/basketball/2023/industry-comparison-commits/</t>
  </si>
  <si>
    <t>https://www.on3.com/college/nc-state-wolfpack/basketball/2023/industry-comparison-commits/</t>
  </si>
  <si>
    <t>https://www.on3.com/college/texas-am-aggies/basketball/2023/industry-comparison-commits/</t>
  </si>
  <si>
    <t>https://www.on3.com/college/gonzaga-bulldogs/basketball/2023/industry-comparison-commits/</t>
  </si>
  <si>
    <t>https://www.on3.com/college/michigan-wolverines/basketball/2023/industry-comparison-commits/</t>
  </si>
  <si>
    <t>https://www.on3.com/college/wake-forest-demon-deacons/basketball/2023/industry-comparison-commits/</t>
  </si>
  <si>
    <t>https://www.on3.com/college/dayton-flyers/basketball/2023/industry-comparison-commits/</t>
  </si>
  <si>
    <t>https://www.on3.com/college/georgia-tech-yellow-jackets/basketball/2023/industry-comparison-commits/</t>
  </si>
  <si>
    <t>https://www.on3.com/college/ole-miss-rebels/basketball/2023/industry-comparison-commits/</t>
  </si>
  <si>
    <t>https://www.on3.com/college/florida-state-seminoles/football/2023/industry-comparison-commits/</t>
  </si>
  <si>
    <t>https://www.on3.com/college/washington-huskies/football/2023/industry-comparison-commits/</t>
  </si>
  <si>
    <t>https://www.on3.com/college/texas-am-aggies/football/2023/industry-comparison-commits/</t>
  </si>
  <si>
    <t>https://www.on3.com/college/georgia-tech-yellow-jackets/football/2023/industry-comparison-commits/</t>
  </si>
  <si>
    <t>https://www.on3.com/college/duke-blue-devils/football/2023/industry-comparison-commits/</t>
  </si>
  <si>
    <t>https://www.on3.com/college/kansas-state-wildcats/football/2023/industry-comparison-commits/</t>
  </si>
  <si>
    <t>https://www.on3.com/college/maryland-terrapins/football/2023/industry-comparison-commits/</t>
  </si>
  <si>
    <t>https://www.on3.com/college/missouri-tigers/football/2023/industry-comparison-commits/</t>
  </si>
  <si>
    <t>https://www.on3.com/college/minnesota-golden-gophers/football/2023/industry-comparison-commits/</t>
  </si>
  <si>
    <t>https://www.on3.com/college/kansas-jayhawks/basketball/2023/industry-comparison-commits/</t>
  </si>
  <si>
    <t>https://www.on3.com/college/ucla-bruins/basketball/2023/industry-comparison-commits/</t>
  </si>
  <si>
    <t>https://www.on3.com/college/houston-cougars/basketball/2023/industry-comparison-commits/</t>
  </si>
  <si>
    <t>https://www.on3.com/college/princeton-tigers/basketball/2023/industry-comparison-commits/</t>
  </si>
  <si>
    <t>https://www.on3.com/college/western-michigan-broncos/basketball/2023/industry-comparison-commits/</t>
  </si>
  <si>
    <t>https://www.on3.com/college/illinois-fighting-illini/basketball/2023/industry-comparison-commits/</t>
  </si>
  <si>
    <t>https://www.on3.com/college/miami-hurricanes/basketball/2023/industry-comparison-commits/</t>
  </si>
  <si>
    <t>https://www.on3.com/college/auburn-tigers/basketball/2023/industry-comparison-commits/</t>
  </si>
  <si>
    <t>https://www.on3.com/college/usc-trojans/basketball/2023/industry-comparison-commits/</t>
  </si>
  <si>
    <t>https://www.on3.com/college/michigan-state-spartans/basketball/2023/industry-comparison-commits/</t>
  </si>
  <si>
    <t>https://www.on3.com/college/missouri-tigers/basketball/2023/industry-comparison-commits/</t>
  </si>
  <si>
    <t>https://www.on3.com/college/bryant-bulldogs/basketball/2023/industry-comparison-commits/</t>
  </si>
  <si>
    <t>https://www.on3.com/college/tennessee-volunteers/basketball/2023/industry-comparison-commits/</t>
  </si>
  <si>
    <t>https://www.on3.com/college/ole-miss-rebels/football/2023/industry-comparison-commits/</t>
  </si>
  <si>
    <t>https://www.on3.com/college/florida-gators/football/2023/industry-comparison-commits/</t>
  </si>
  <si>
    <t>https://www.on3.com/college/alabama-crimson-tide/basketball/2023/industry-comparison-commits/</t>
  </si>
  <si>
    <t>https://www.on3.com/college/duke-blue-devils/basketball/2023/industry-comparison-commits/</t>
  </si>
  <si>
    <t>https://www.on3.com/college/villanova-wildcats/basketball/2023/industry-comparison-commits/</t>
  </si>
  <si>
    <t>https://www.on3.com/college/arkansas-razorbacks/basketball/2023/industry-comparison-commits/</t>
  </si>
  <si>
    <t>https://www.on3.com/college/baylor-bears/basketball/2023/industry-comparison-commits/</t>
  </si>
  <si>
    <t>https://www.on3.com/college/kentucky-wildcats/basketball/2023/industry-comparison-commits/</t>
  </si>
  <si>
    <t>https://www.on3.com/college/ucf-knights/basketball/2023/industry-comparison-commits/</t>
  </si>
  <si>
    <t>https://www.on3.com/college/ohio-state-buckeyes/basketball/2023/industry-comparison-commits/</t>
  </si>
  <si>
    <t>https://www.on3.com/college/syracuse-orange/basketball/2023/industry-comparison-commits/</t>
  </si>
  <si>
    <t>https://www.on3.com/college/kentucky-wildcats/football/2023/industry-comparison-commits/</t>
  </si>
  <si>
    <t>https://www.on3.com/college/utah-utes/football/2023/industry-comparison-commits/</t>
  </si>
  <si>
    <t>https://www.on3.com/college/tennessee-volunteers/football/2023/industry-comparison-commits/</t>
  </si>
  <si>
    <t>https://www.on3.com/college/kansas-state-wildcats/basketball/2023/industry-comparison-commits/</t>
  </si>
  <si>
    <t>https://www.on3.com/college/penn-state-nittany-lions/basketball/2023/industry-comparison-commits/</t>
  </si>
  <si>
    <t>https://www.on3.com/college/memphis-tigers/basketball/2023/industry-comparison-commits/</t>
  </si>
  <si>
    <t>https://www.on3.com/college/san-diego-state-aztecs/basketball/2023/industry-comparison-commits/</t>
  </si>
  <si>
    <t>https://www.on3.com/college/virginia-cavaliers/basketball/2023/industry-comparison-commits/</t>
  </si>
  <si>
    <t>https://www.on3.com/college/illinois-fighting-illini/football/2023/industry-comparison-commits/</t>
  </si>
  <si>
    <t>https://www.on3.com/college/oregon-state-beavers/football/2023/industry-comparison-commits/</t>
  </si>
  <si>
    <t>https://www.on3.com/college/southern-miss-golden-eagles/football/2023/industry-comparison-commits/</t>
  </si>
  <si>
    <t>https://www.on3.com/college/iowa-hawkeyes/basketball/2023/industry-comparison-commits/</t>
  </si>
  <si>
    <t>https://www.on3.com/college/tcu-horned-frogs/basketball/2023/industry-comparison-commits/</t>
  </si>
  <si>
    <t>https://www.on3.com/college/florida-atlantic-owls/basketball/2023/industry-comparison-commits/</t>
  </si>
  <si>
    <t>https://www.on3.com/college/north-dakota-state-bison/basketball/2023/industry-comparison-commits/</t>
  </si>
  <si>
    <t>https://www.on3.com/college/west-virginia-mountaineers/basketball/2023/industry-comparison-commits/</t>
  </si>
  <si>
    <t>https://www.on3.com/college/creighton-bluejays/basketball/2023/industry-comparison-commits/</t>
  </si>
  <si>
    <t>https://www.on3.com/college/florida-state-seminoles/basketball/2023/industry-comparison-commits/</t>
  </si>
  <si>
    <t>https://www.on3.com/college/texas-longhorns/basketball/2023/industry-comparison-commits/</t>
  </si>
  <si>
    <t>https://www.on3.com/college/north-caroli-tar-heels/football/2023/industry-comparison-commits/</t>
  </si>
  <si>
    <t>https://www.on3.com/college/south-caroli-gamecocks/football/2023/industry-comparison-commits/</t>
  </si>
  <si>
    <t>https://www.on3.com/college/arizo-wildcats/football/2023/industry-comparison-commits/</t>
  </si>
  <si>
    <t>https://www.on3.com/college/arizo-state-sun-devils/football/2023/industry-comparison-commits/</t>
  </si>
  <si>
    <t>https://www.on3.com/college/louisville-cardils/football/2023/industry-comparison-commits/</t>
  </si>
  <si>
    <t>https://www.on3.com/college/india-hoosiers/basketball/2023/industry-comparison-commits/</t>
  </si>
  <si>
    <t>https://www.on3.com/college/north-caroli-tar-heels/basketball/2023/industry-comparison-commits/</t>
  </si>
  <si>
    <t>https://www.on3.com/college/arizo-wildcats/basketball/2023/industry-comparison-commits/</t>
  </si>
  <si>
    <t>https://www.on3.com/college/louisville-cardils/basketball/2023/industry-comparison-commits/</t>
  </si>
  <si>
    <t>https://www.on3.com/college/south-caroli-gamecocks/basketball/2023/industry-comparison-commits/</t>
  </si>
  <si>
    <t>https://www.on3.com/db/maui-ahu-177806/nil/</t>
  </si>
  <si>
    <t>https://www.on3.com/db/han-cavinder-162398/nil/</t>
  </si>
  <si>
    <t>https://www.on3.com/db/an-camden-174287/nil/</t>
  </si>
  <si>
    <t>https://www.on3.com/db/jorda-codio-163078/nil/</t>
  </si>
  <si>
    <t>https://www.on3.com/db/a-llanusa-168841/nil/</t>
  </si>
  <si>
    <t>https://www.on3.com/db/ayan-patterson-162869/nil/</t>
  </si>
  <si>
    <t>https://www.on3.com/db/ahla-smith-178503/nil/</t>
  </si>
  <si>
    <t>https://www.on3.com/db/elau-eaton-168792/nil/</t>
  </si>
  <si>
    <t>https://www.on3.com/db/maya-nji-162964/nil/</t>
  </si>
  <si>
    <t>https://www.on3.com/db/ami-muhammad-174427/nil/</t>
  </si>
  <si>
    <t>https://www.on3.com/db/monika-czino-168760/nil/</t>
  </si>
  <si>
    <t>https://www.on3.com/db/deyo-gaston-174424/nil/</t>
  </si>
  <si>
    <t>https://www.on3.com/db/lexi-dorski-168440/nil/</t>
  </si>
  <si>
    <t>https://www.on3.com/db/brian-turge-175430/nil/</t>
  </si>
  <si>
    <t>https://www.on3.com/db/an-smrek-162426/nil/</t>
  </si>
  <si>
    <t>https://www.on3.com/db/an-debeer-162421/nil/</t>
  </si>
  <si>
    <t>https://www.on3.com/db/julian-dalton-163145/nil/</t>
  </si>
  <si>
    <t>https://www.on3.com/db/hanh-hogue-163949/nil/</t>
  </si>
  <si>
    <t>https://www.on3.com/db/ala-torres-rivera-174889/nil/</t>
  </si>
  <si>
    <t>https://www.on3.com/db/bryshan-brown-174890/nil/</t>
  </si>
  <si>
    <t>https://www.on3.com/db/talie-foster-174634/nil/</t>
  </si>
  <si>
    <t>https://www.on3.com/db/kia-schmitt-164358/nil/</t>
  </si>
  <si>
    <t>https://www.on3.com/db/an-wolf-174904/nil/</t>
  </si>
  <si>
    <t>https://www.on3.com/db/dae-fletcher-166389/nil/</t>
  </si>
  <si>
    <t>https://www.on3.com/db/rae-worley-162428/nil/</t>
  </si>
  <si>
    <t>https://www.on3.com/db/maken-smith-163192/nil/</t>
  </si>
  <si>
    <t>https://www.on3.com/db/kiara-gianfag-177344/nil/</t>
  </si>
  <si>
    <t>https://www.on3.com/db/jack-mcdold-175285/nil/</t>
  </si>
  <si>
    <t>https://www.on3.com/db/talie-calandra-ryan-162479/nil/</t>
  </si>
  <si>
    <t>https://www.on3.com/db/rey-reyes-174931/nil/</t>
  </si>
  <si>
    <t>https://www.on3.com/db/an-haddock-162461/nil/</t>
  </si>
  <si>
    <t>https://www.on3.com/db/an-podojil-162438/nil/</t>
  </si>
  <si>
    <t>https://www.on3.com/db/omi-splittorff-171639/nil/</t>
  </si>
  <si>
    <t>https://www.on3.com/db/jen-nighswonger-162898/nil/</t>
  </si>
  <si>
    <t>https://www.on3.com/db/gian-paul-174929/nil/</t>
  </si>
  <si>
    <t>https://www.on3.com/db/savanh-kessler-163092/nil/</t>
  </si>
  <si>
    <t>https://www.on3.com/db/cristi-roque-171332/nil/</t>
  </si>
  <si>
    <t>https://www.on3.com/db/monta-fouts-162448/nil/</t>
  </si>
  <si>
    <t>https://www.on3.com/db/hanh-bryan-175738/nil/</t>
  </si>
  <si>
    <t>https://www.on3.com/db/kiley-omi-173129/nil/</t>
  </si>
  <si>
    <t>https://www.on3.com/db/maken-reid-171094/nil/</t>
  </si>
  <si>
    <t>https://www.on3.com/db/addison-barrd-162427/nil/</t>
  </si>
  <si>
    <t>https://www.on3.com/db/brian-utecht-174631/nil/</t>
  </si>
  <si>
    <t>https://www.on3.com/db/latan-stone-175261/nil/</t>
  </si>
  <si>
    <t>AltertivePlayerlink</t>
  </si>
  <si>
    <t>TeamNames</t>
  </si>
  <si>
    <t>NoURL</t>
  </si>
  <si>
    <t>VAN</t>
  </si>
  <si>
    <t>LSU</t>
  </si>
  <si>
    <t>SCAR</t>
  </si>
  <si>
    <t>OKLA</t>
  </si>
  <si>
    <t>LOU</t>
  </si>
  <si>
    <t>ARK</t>
  </si>
  <si>
    <t>FSU</t>
  </si>
  <si>
    <t>CLEM</t>
  </si>
  <si>
    <t>TENN</t>
  </si>
  <si>
    <t>ARPB</t>
  </si>
  <si>
    <t>MISS</t>
  </si>
  <si>
    <t>MIA</t>
  </si>
  <si>
    <t>NCST</t>
  </si>
  <si>
    <t>TCU</t>
  </si>
  <si>
    <t>Iowa</t>
  </si>
  <si>
    <t>UCONN</t>
  </si>
  <si>
    <t>CAL</t>
  </si>
  <si>
    <t>UNC</t>
  </si>
  <si>
    <t>STAN</t>
  </si>
  <si>
    <t>IND</t>
  </si>
  <si>
    <t>TEX</t>
  </si>
  <si>
    <t>PSU</t>
  </si>
  <si>
    <t>UCLA</t>
  </si>
  <si>
    <t>CMU</t>
  </si>
  <si>
    <t>TEM</t>
  </si>
  <si>
    <t>TAMU</t>
  </si>
  <si>
    <t>BAY</t>
  </si>
  <si>
    <t>BAMA</t>
  </si>
  <si>
    <t>ARIZ</t>
  </si>
  <si>
    <t>VTECH</t>
  </si>
  <si>
    <t>ND</t>
  </si>
  <si>
    <t>KY</t>
  </si>
  <si>
    <t>OHST</t>
  </si>
  <si>
    <t>MSST</t>
  </si>
  <si>
    <t>ORE</t>
  </si>
  <si>
    <t>NEB</t>
  </si>
  <si>
    <t>PITT</t>
  </si>
  <si>
    <t>IAST</t>
  </si>
  <si>
    <t>CHAR</t>
  </si>
  <si>
    <t>GTECH</t>
  </si>
  <si>
    <t>WIS</t>
  </si>
  <si>
    <t>USC</t>
  </si>
  <si>
    <t>AZST</t>
  </si>
  <si>
    <t>MINN</t>
  </si>
  <si>
    <t>KAN</t>
  </si>
  <si>
    <t>Creighton</t>
  </si>
  <si>
    <t>PUR</t>
  </si>
  <si>
    <t>SMU</t>
  </si>
  <si>
    <t>HOU</t>
  </si>
  <si>
    <t>KSST</t>
  </si>
  <si>
    <t>RICE</t>
  </si>
  <si>
    <t>Wichita State</t>
  </si>
  <si>
    <t>AUB</t>
  </si>
  <si>
    <t>ORST</t>
  </si>
  <si>
    <t>UTAH</t>
  </si>
  <si>
    <t>UF</t>
  </si>
  <si>
    <t>MICH</t>
  </si>
  <si>
    <t>MIZZ</t>
  </si>
  <si>
    <t>MARY</t>
  </si>
  <si>
    <t>RUTG</t>
  </si>
  <si>
    <t>UVA</t>
  </si>
  <si>
    <t>GU</t>
  </si>
  <si>
    <t>BRWN</t>
  </si>
  <si>
    <t>BC</t>
  </si>
  <si>
    <t>SB</t>
  </si>
  <si>
    <t>DUKE</t>
  </si>
  <si>
    <t>NWEST</t>
  </si>
  <si>
    <t>YST</t>
  </si>
  <si>
    <t>JM</t>
  </si>
  <si>
    <t>USA</t>
  </si>
  <si>
    <t>WVU</t>
  </si>
  <si>
    <t>Pepperdine</t>
  </si>
  <si>
    <t>LA</t>
  </si>
  <si>
    <t>UTSA</t>
  </si>
  <si>
    <t>SELA</t>
  </si>
  <si>
    <t>WASH</t>
  </si>
  <si>
    <t>UGA</t>
  </si>
  <si>
    <t>OKST</t>
  </si>
  <si>
    <t>UCF</t>
  </si>
  <si>
    <t>MGST</t>
  </si>
  <si>
    <t>USF</t>
  </si>
  <si>
    <t>SJSU</t>
  </si>
  <si>
    <t>MIST</t>
  </si>
  <si>
    <t>Gender</t>
  </si>
  <si>
    <t>M</t>
  </si>
  <si>
    <t>F</t>
  </si>
  <si>
    <t>College Names</t>
  </si>
  <si>
    <t>CityTown</t>
  </si>
  <si>
    <t>State</t>
  </si>
  <si>
    <t>COL Index</t>
  </si>
  <si>
    <t>Academic Ranking</t>
  </si>
  <si>
    <t>Average Houshold Income</t>
  </si>
  <si>
    <t>Vanderbilt University</t>
  </si>
  <si>
    <t>Nashville</t>
  </si>
  <si>
    <t>TN</t>
  </si>
  <si>
    <t>Louisiana State University</t>
  </si>
  <si>
    <t>Baton Rouge</t>
  </si>
  <si>
    <t>University of South Carolina</t>
  </si>
  <si>
    <t>Columbia</t>
  </si>
  <si>
    <t>SC</t>
  </si>
  <si>
    <t>The University of Oklahoma</t>
  </si>
  <si>
    <t>Norman</t>
  </si>
  <si>
    <t>OK</t>
  </si>
  <si>
    <t>University of Louisville</t>
  </si>
  <si>
    <t>Louisville</t>
  </si>
  <si>
    <t>University of Arkansas</t>
  </si>
  <si>
    <t>Fayetteville</t>
  </si>
  <si>
    <t>AR</t>
  </si>
  <si>
    <t>Florida State University</t>
  </si>
  <si>
    <t>Tallahassee</t>
  </si>
  <si>
    <t>FL</t>
  </si>
  <si>
    <t>Clemson University</t>
  </si>
  <si>
    <t>Clemson</t>
  </si>
  <si>
    <t>University of Tennessee</t>
  </si>
  <si>
    <t>Knoxville</t>
  </si>
  <si>
    <t>University of Arkansas Pine Bluff</t>
  </si>
  <si>
    <t>Pine Bluff</t>
  </si>
  <si>
    <t>University of Mississippi</t>
  </si>
  <si>
    <t>Oxford</t>
  </si>
  <si>
    <t>MS</t>
  </si>
  <si>
    <t>University of Miami</t>
  </si>
  <si>
    <t>Coral Gables</t>
  </si>
  <si>
    <t>North Carolina State University</t>
  </si>
  <si>
    <t>Raleigh</t>
  </si>
  <si>
    <t>NC</t>
  </si>
  <si>
    <t>Texas Christian University</t>
  </si>
  <si>
    <t>Fort Worth</t>
  </si>
  <si>
    <t>TX</t>
  </si>
  <si>
    <t>The University of Iowa</t>
  </si>
  <si>
    <t>Iowa City</t>
  </si>
  <si>
    <t>IA</t>
  </si>
  <si>
    <t>University of Connecticut</t>
  </si>
  <si>
    <t>Storrs</t>
  </si>
  <si>
    <t>CT</t>
  </si>
  <si>
    <t>University of California, Berkeley</t>
  </si>
  <si>
    <t xml:space="preserve">Berkeley </t>
  </si>
  <si>
    <t>CA</t>
  </si>
  <si>
    <t>The University of North Carolina</t>
  </si>
  <si>
    <t>Chapel Hill</t>
  </si>
  <si>
    <t>Stanford University</t>
  </si>
  <si>
    <t>Palo Alto</t>
  </si>
  <si>
    <t>Indiana University</t>
  </si>
  <si>
    <t>Bloomington</t>
  </si>
  <si>
    <t>IN</t>
  </si>
  <si>
    <t>The University of Texas</t>
  </si>
  <si>
    <t>Austin</t>
  </si>
  <si>
    <t>Pennsylvania State University</t>
  </si>
  <si>
    <t>State College</t>
  </si>
  <si>
    <t>PA</t>
  </si>
  <si>
    <t>The University of California, Los Angeles</t>
  </si>
  <si>
    <t>Los Angeles</t>
  </si>
  <si>
    <t>Carnegie Mellon University</t>
  </si>
  <si>
    <t>Pittsburgh</t>
  </si>
  <si>
    <t>Temple University</t>
  </si>
  <si>
    <t>Philadephia</t>
  </si>
  <si>
    <t>Texas A&amp;M University</t>
  </si>
  <si>
    <t>College Station</t>
  </si>
  <si>
    <t>California State University</t>
  </si>
  <si>
    <t>Long Beach</t>
  </si>
  <si>
    <t>The University of Alabama</t>
  </si>
  <si>
    <t>Tuscaloosa</t>
  </si>
  <si>
    <t>AL</t>
  </si>
  <si>
    <t>University of Arizona</t>
  </si>
  <si>
    <t>Tucson</t>
  </si>
  <si>
    <t>AZ</t>
  </si>
  <si>
    <t>Virginia Tech</t>
  </si>
  <si>
    <t>Blacksburg</t>
  </si>
  <si>
    <t>VA</t>
  </si>
  <si>
    <t>University of Notre Dame</t>
  </si>
  <si>
    <t>South Bend</t>
  </si>
  <si>
    <t>University of Kentucky</t>
  </si>
  <si>
    <t>Lexington</t>
  </si>
  <si>
    <t>Ohio State University</t>
  </si>
  <si>
    <t>Columbus</t>
  </si>
  <si>
    <t>Mississippi State University</t>
  </si>
  <si>
    <t>Starkville</t>
  </si>
  <si>
    <t>University of Oregon</t>
  </si>
  <si>
    <t>Eugene</t>
  </si>
  <si>
    <t>OR</t>
  </si>
  <si>
    <t>The University of Nebraska</t>
  </si>
  <si>
    <t>Lincoln</t>
  </si>
  <si>
    <t>NE</t>
  </si>
  <si>
    <t>University of Pittsburgh</t>
  </si>
  <si>
    <t>Iowa State University</t>
  </si>
  <si>
    <t>Ames</t>
  </si>
  <si>
    <t>University of North Carolina at Charlotte</t>
  </si>
  <si>
    <t>Charlotte</t>
  </si>
  <si>
    <t>Georgia Tech</t>
  </si>
  <si>
    <t>Atlanta</t>
  </si>
  <si>
    <t>GA</t>
  </si>
  <si>
    <t>University of Wisconsin</t>
  </si>
  <si>
    <t>Madison</t>
  </si>
  <si>
    <t>WI</t>
  </si>
  <si>
    <t>University of Southern California</t>
  </si>
  <si>
    <t>Arizona State University</t>
  </si>
  <si>
    <t>Tempe</t>
  </si>
  <si>
    <t>University of Minnesota</t>
  </si>
  <si>
    <t>Minneapolis</t>
  </si>
  <si>
    <t>MN</t>
  </si>
  <si>
    <t>University of Kansas</t>
  </si>
  <si>
    <t>Lawrence</t>
  </si>
  <si>
    <t>KS</t>
  </si>
  <si>
    <t>Creighton University</t>
  </si>
  <si>
    <t>Omaha</t>
  </si>
  <si>
    <t>Purdue University</t>
  </si>
  <si>
    <t>West Lafayette</t>
  </si>
  <si>
    <t>Southern Methodist University</t>
  </si>
  <si>
    <t>Dallas</t>
  </si>
  <si>
    <t xml:space="preserve">University of Houston </t>
  </si>
  <si>
    <t>Houston</t>
  </si>
  <si>
    <t>Kansas State University</t>
  </si>
  <si>
    <t>Manhattan</t>
  </si>
  <si>
    <t>Rice University</t>
  </si>
  <si>
    <t>Wichita State University</t>
  </si>
  <si>
    <t>Wichita</t>
  </si>
  <si>
    <t>Auburn University</t>
  </si>
  <si>
    <t>Auburn</t>
  </si>
  <si>
    <t>Oregon State University</t>
  </si>
  <si>
    <t>Corvallis</t>
  </si>
  <si>
    <t>The University of Utah</t>
  </si>
  <si>
    <t>Salt Lake City</t>
  </si>
  <si>
    <t>UT</t>
  </si>
  <si>
    <t>University of Florida</t>
  </si>
  <si>
    <t>Gainesville</t>
  </si>
  <si>
    <t>University of Michigan</t>
  </si>
  <si>
    <t>Ann Arbor</t>
  </si>
  <si>
    <t>MI</t>
  </si>
  <si>
    <t>University of Missouri</t>
  </si>
  <si>
    <t>MO</t>
  </si>
  <si>
    <t>Saint Mary‚Äôs College</t>
  </si>
  <si>
    <t>Moraga</t>
  </si>
  <si>
    <t>Rutgers University</t>
  </si>
  <si>
    <t>New Brunswick</t>
  </si>
  <si>
    <t>NJ</t>
  </si>
  <si>
    <t>University of Virginia</t>
  </si>
  <si>
    <t>Charlottesville</t>
  </si>
  <si>
    <t>Georgetown University</t>
  </si>
  <si>
    <t>Washington D.C.</t>
  </si>
  <si>
    <t>WA</t>
  </si>
  <si>
    <t>Brown University</t>
  </si>
  <si>
    <t>Providence</t>
  </si>
  <si>
    <t>RI</t>
  </si>
  <si>
    <t>Boston College</t>
  </si>
  <si>
    <t>Newton</t>
  </si>
  <si>
    <t>MA</t>
  </si>
  <si>
    <t>University of California Santa Barbara</t>
  </si>
  <si>
    <t>Santa Barbara</t>
  </si>
  <si>
    <t>Duke University</t>
  </si>
  <si>
    <t>Durham</t>
  </si>
  <si>
    <t>Northwestern University</t>
  </si>
  <si>
    <t>Evanston</t>
  </si>
  <si>
    <t>IL</t>
  </si>
  <si>
    <t>Youngstown State University</t>
  </si>
  <si>
    <t>Youngstown</t>
  </si>
  <si>
    <t>James Madison University</t>
  </si>
  <si>
    <t>Harrisonburg</t>
  </si>
  <si>
    <t>University of South Alabama</t>
  </si>
  <si>
    <t>Mobile</t>
  </si>
  <si>
    <t>West Virginia University</t>
  </si>
  <si>
    <t>Morgantown</t>
  </si>
  <si>
    <t>WV</t>
  </si>
  <si>
    <t>Pepperdine University</t>
  </si>
  <si>
    <t>Malibu</t>
  </si>
  <si>
    <t>University of Louisiana</t>
  </si>
  <si>
    <t>Lafayette</t>
  </si>
  <si>
    <t>University of Texas at San Antonio</t>
  </si>
  <si>
    <t>San Antonio</t>
  </si>
  <si>
    <t>Southeastern Louisiana University</t>
  </si>
  <si>
    <t>Hammond</t>
  </si>
  <si>
    <t>University of Washington</t>
  </si>
  <si>
    <t>Seattle</t>
  </si>
  <si>
    <t>University of Georgia</t>
  </si>
  <si>
    <t>Athens</t>
  </si>
  <si>
    <t>Oklahoma State University</t>
  </si>
  <si>
    <t>Oklahoma City</t>
  </si>
  <si>
    <t>University of Central Florida</t>
  </si>
  <si>
    <t>Orlando</t>
  </si>
  <si>
    <t>Morgan State University</t>
  </si>
  <si>
    <t>Baltimore</t>
  </si>
  <si>
    <t>MD</t>
  </si>
  <si>
    <t>University of South Florida</t>
  </si>
  <si>
    <t>Petersburg/Tampa</t>
  </si>
  <si>
    <t>San Jose State University</t>
  </si>
  <si>
    <t>San Jose</t>
  </si>
  <si>
    <t>Missouri S&amp;T</t>
  </si>
  <si>
    <t>Rolla</t>
  </si>
  <si>
    <t>Slope Adjusters</t>
  </si>
  <si>
    <t>Intercept Adjeusters</t>
  </si>
  <si>
    <t>Coeefiicient of the Interaction variable</t>
  </si>
  <si>
    <t>Coeeficient of the other variables in the equation</t>
  </si>
  <si>
    <t>On3NilValuationInThousandsofUSD</t>
  </si>
  <si>
    <t>TotalFollowersOnSocialMediaInThousands</t>
  </si>
  <si>
    <t>Average Houshold IncomeInThousandsofUSD</t>
  </si>
  <si>
    <t>TEXAS LONGHORNS</t>
  </si>
  <si>
    <t>University of Texas</t>
  </si>
  <si>
    <t>USC TROJANS</t>
  </si>
  <si>
    <t>Boulder</t>
  </si>
  <si>
    <t>CO</t>
  </si>
  <si>
    <t>COLORADO BUFFALOES</t>
  </si>
  <si>
    <t>University of Colorado</t>
  </si>
  <si>
    <t>OREGON DUCKS</t>
  </si>
  <si>
    <t>OHIO STATE BUCKEYES</t>
  </si>
  <si>
    <t>WASHINGTON HUSKIES</t>
  </si>
  <si>
    <t>M.005 3.13 7.475 0L7.47 3.13C.029.129.044.116.05.09.007-.025.006-.062 0 0-.012.154-.05.937-.05 4.133 0 5.884-4.928 9.857-7.47 11.109-6.22-2.88-7.571-8.605-7.47-11.109V3.13Z</t>
  </si>
  <si>
    <t>FLORIDA STATE SEMINOLES</t>
  </si>
  <si>
    <t>Notre Dame</t>
  </si>
  <si>
    <t>NOTRE DAME FIGHTING IRISH</t>
  </si>
  <si>
    <t>MICHIGAN WOLVERINES</t>
  </si>
  <si>
    <t>Univeristy of Michigan</t>
  </si>
  <si>
    <t>OLE MISS REBELS</t>
  </si>
  <si>
    <t xml:space="preserve">College Station </t>
  </si>
  <si>
    <t>TEXAS AM AGGIES</t>
  </si>
  <si>
    <t>Texas A&amp;M Univeristy</t>
  </si>
  <si>
    <t>UCLA BRUINS</t>
  </si>
  <si>
    <t>University of California Los Angeles</t>
  </si>
  <si>
    <t>University Park</t>
  </si>
  <si>
    <t>PENN STATE NITTANY LIONS</t>
  </si>
  <si>
    <t>LSU TIGERS</t>
  </si>
  <si>
    <t>Lousiana State University</t>
  </si>
  <si>
    <t>OKLAHOMA SOONERS</t>
  </si>
  <si>
    <t>ALABAMA CRIMSON TIDE</t>
  </si>
  <si>
    <t>ARKANSAS RAZORBACKS</t>
  </si>
  <si>
    <t>AUBURN TIGERS</t>
  </si>
  <si>
    <t>GEORGIA BULLDOGS</t>
  </si>
  <si>
    <t>WISCONSIN BADGERS</t>
  </si>
  <si>
    <t>Chestnut Hill</t>
  </si>
  <si>
    <t>BOSTON COLLEGE EAGLES</t>
  </si>
  <si>
    <t>KENTUCKY WILDCATS</t>
  </si>
  <si>
    <t>UTAH UTES</t>
  </si>
  <si>
    <t>University of Utah</t>
  </si>
  <si>
    <t>GEORGIA TECH YELLOW JACKETS</t>
  </si>
  <si>
    <t>Georgia Institute of Technology</t>
  </si>
  <si>
    <t>DUKE BLUE DEVILS</t>
  </si>
  <si>
    <t>TENNESSEE VOLUNTEERS</t>
  </si>
  <si>
    <t>Urbana and Champaign</t>
  </si>
  <si>
    <t>ILLINOIS FIGHTING ILLINI</t>
  </si>
  <si>
    <t>University of Illinois</t>
  </si>
  <si>
    <t>OREGON STATE BEAVERS</t>
  </si>
  <si>
    <t>Provo</t>
  </si>
  <si>
    <t>BYU COUGARS</t>
  </si>
  <si>
    <t>Birgham Young University</t>
  </si>
  <si>
    <t>MIAMI HURRICANES</t>
  </si>
  <si>
    <t>KANSAS STATE WILDCATS</t>
  </si>
  <si>
    <t>CLEMSON TIGERS</t>
  </si>
  <si>
    <t>Hattiesburg</t>
  </si>
  <si>
    <t>SOUTHERN MISS GOLDEN EAGLES</t>
  </si>
  <si>
    <t>The University of Southern Mississippi</t>
  </si>
  <si>
    <t>College Park</t>
  </si>
  <si>
    <t>MARYLAND TERRAPINS</t>
  </si>
  <si>
    <t>University of Maryland</t>
  </si>
  <si>
    <t>FLORIDA GATORS</t>
  </si>
  <si>
    <t>MISSOURI TIGERS</t>
  </si>
  <si>
    <t>MINNESOTA GOLDEN GOPHERS</t>
  </si>
  <si>
    <t>TEXAS SOUTHERN TIGERS</t>
  </si>
  <si>
    <t>Texas Southern University</t>
  </si>
  <si>
    <t>KANSAS JAYHAWKS</t>
  </si>
  <si>
    <t>The University of Kansas</t>
  </si>
  <si>
    <t>CONNECTICUT HUSKIES</t>
  </si>
  <si>
    <t>Spokane</t>
  </si>
  <si>
    <t>GONZAGA BULLDOGS</t>
  </si>
  <si>
    <t>Gonzaga University</t>
  </si>
  <si>
    <t>HOUSTON COUGARS</t>
  </si>
  <si>
    <t>University of Houston</t>
  </si>
  <si>
    <t>Ypsilanti</t>
  </si>
  <si>
    <t>EASTERN MICHIGAN EAGLES</t>
  </si>
  <si>
    <t>Eastern Michigan University</t>
  </si>
  <si>
    <t>Villanova</t>
  </si>
  <si>
    <t>VILLANOVA WILDCATS</t>
  </si>
  <si>
    <t>Villanova University</t>
  </si>
  <si>
    <t>Iowa Cily</t>
  </si>
  <si>
    <t>IOWA HAWKEYES</t>
  </si>
  <si>
    <t>University of Iowa</t>
  </si>
  <si>
    <t>Princeton</t>
  </si>
  <si>
    <t>PRINCETON TIGERS</t>
  </si>
  <si>
    <t>Princeton University</t>
  </si>
  <si>
    <t>Kalamazoo</t>
  </si>
  <si>
    <t>WESTERN MICHIGAN BRONCOS</t>
  </si>
  <si>
    <t>Western Michigan University</t>
  </si>
  <si>
    <t>Waco</t>
  </si>
  <si>
    <t>BAYLOR BEARS</t>
  </si>
  <si>
    <t>Baylor University</t>
  </si>
  <si>
    <t>TCU HORNED FROGS</t>
  </si>
  <si>
    <t>Memphis</t>
  </si>
  <si>
    <t>MEMPHIS TIGERS</t>
  </si>
  <si>
    <t>University of Memphis</t>
  </si>
  <si>
    <t>Daytona Beach</t>
  </si>
  <si>
    <t>BETHUNE COOKMAN WILDCATS</t>
  </si>
  <si>
    <t>Bethune-Cookman University</t>
  </si>
  <si>
    <t>San Diego</t>
  </si>
  <si>
    <t>SAN DIEGO STATE AZTECS</t>
  </si>
  <si>
    <t>San Diego State University</t>
  </si>
  <si>
    <t>Boca Raton</t>
  </si>
  <si>
    <t>FLORIDA ATLANTIC OWLS</t>
  </si>
  <si>
    <t>Florida Atlantic University</t>
  </si>
  <si>
    <t>Fargo</t>
  </si>
  <si>
    <t>NORTH DAKOTA STATE BISON</t>
  </si>
  <si>
    <t>North Dakota State University</t>
  </si>
  <si>
    <t>UCF KNIGHTS</t>
  </si>
  <si>
    <t>University if Central Florida</t>
  </si>
  <si>
    <t>East Lansing</t>
  </si>
  <si>
    <t>MICHIGAN STATE SPARTANS</t>
  </si>
  <si>
    <t>Michigan State University</t>
  </si>
  <si>
    <t>WEST VIRGINIA MOUNTAINEERS</t>
  </si>
  <si>
    <t>NC STATE WOLFPACK</t>
  </si>
  <si>
    <t>Syracuse</t>
  </si>
  <si>
    <t>NY</t>
  </si>
  <si>
    <t>SYRACUSE ORANGE</t>
  </si>
  <si>
    <t>Syracuse University</t>
  </si>
  <si>
    <t>Smithfield</t>
  </si>
  <si>
    <t>BRYANT BULLDOGS</t>
  </si>
  <si>
    <t>Bryant University</t>
  </si>
  <si>
    <t>CREIGHTON BLUEJAYS</t>
  </si>
  <si>
    <t>Winston-Salem</t>
  </si>
  <si>
    <t>WAKE FOREST DEMON DEACONS</t>
  </si>
  <si>
    <t>Wake Forest University</t>
  </si>
  <si>
    <t>VIRGINIA CAVALIERS</t>
  </si>
  <si>
    <t xml:space="preserve">Dayton </t>
  </si>
  <si>
    <t>DAYTON FLYERS</t>
  </si>
  <si>
    <t>University of Dayton</t>
  </si>
  <si>
    <t>TeamName</t>
  </si>
  <si>
    <t>CollegeNames</t>
  </si>
  <si>
    <t>COLIndex</t>
  </si>
  <si>
    <t>AcademicRanking</t>
  </si>
  <si>
    <t>AverageHousholdIncome</t>
  </si>
  <si>
    <t>AverageHousholdIncomeInThousandsofUSD</t>
  </si>
  <si>
    <t>SportRanking</t>
  </si>
  <si>
    <t>Values</t>
  </si>
  <si>
    <t>Check Key</t>
  </si>
  <si>
    <t>NORTH CAROLINA TAR HEELS</t>
  </si>
  <si>
    <t>SOUTH CAROLINA GAMECOCKS</t>
  </si>
  <si>
    <t>ARIZONA WILDCATS</t>
  </si>
  <si>
    <t>ARIZONA STATE SUN DEVILS</t>
  </si>
  <si>
    <t>STANFORD CARDINAL</t>
  </si>
  <si>
    <t>LOUISVILLE CARDINALS</t>
  </si>
  <si>
    <t>NORTHWESTERN STATE DEMONS</t>
  </si>
  <si>
    <t>INDIANA HOOSIERS</t>
  </si>
  <si>
    <t>MARQUETTE GOLDEN EAGLES</t>
  </si>
  <si>
    <t>EAST CAROLINA PIRATES</t>
  </si>
  <si>
    <t>ST. JOHN'S RED STORM</t>
  </si>
  <si>
    <t>ORAL ROBERTS GOLDEN EAGLES</t>
  </si>
  <si>
    <t>WESTERN KENTUCKY HILLTOPPERS</t>
  </si>
  <si>
    <t>Texas</t>
  </si>
  <si>
    <t>Southwest</t>
  </si>
  <si>
    <t>austin-tx</t>
  </si>
  <si>
    <t>California</t>
  </si>
  <si>
    <t>West</t>
  </si>
  <si>
    <t>los angeles-ca</t>
  </si>
  <si>
    <t>Colorado</t>
  </si>
  <si>
    <t>boulder-co</t>
  </si>
  <si>
    <t>University of North Carolina at Chapel Hill</t>
  </si>
  <si>
    <t>North Carolina</t>
  </si>
  <si>
    <t>Southeast</t>
  </si>
  <si>
    <t>chapel hill-nc</t>
  </si>
  <si>
    <t>Oregon</t>
  </si>
  <si>
    <t>eugene-or</t>
  </si>
  <si>
    <t>Ohio</t>
  </si>
  <si>
    <t>Midwest</t>
  </si>
  <si>
    <t>columbus-oh</t>
  </si>
  <si>
    <t>Washington</t>
  </si>
  <si>
    <t>seattle-wa</t>
  </si>
  <si>
    <t>Florida</t>
  </si>
  <si>
    <t>tallahassee-fl</t>
  </si>
  <si>
    <t>Indiana</t>
  </si>
  <si>
    <t>south bend-in</t>
  </si>
  <si>
    <t>Michigan</t>
  </si>
  <si>
    <t>ann arbor-mi</t>
  </si>
  <si>
    <t>South Carolina</t>
  </si>
  <si>
    <t>columbia-sc</t>
  </si>
  <si>
    <t>Mississippi</t>
  </si>
  <si>
    <t>oxford-ms</t>
  </si>
  <si>
    <t>college station -tx</t>
  </si>
  <si>
    <t>University of California, Los Angeles</t>
  </si>
  <si>
    <t>Pennsylvania</t>
  </si>
  <si>
    <t>Northeast</t>
  </si>
  <si>
    <t>university park-pa</t>
  </si>
  <si>
    <t>Louisiana</t>
  </si>
  <si>
    <t>baton rouge-la</t>
  </si>
  <si>
    <t>University of Oklahoma</t>
  </si>
  <si>
    <t>Oklahoma</t>
  </si>
  <si>
    <t>norman-ok</t>
  </si>
  <si>
    <t>University of Alabama</t>
  </si>
  <si>
    <t>Alabama</t>
  </si>
  <si>
    <t>tuscaloosa-al</t>
  </si>
  <si>
    <t>Arkansas</t>
  </si>
  <si>
    <t>fayetteville-ar</t>
  </si>
  <si>
    <t>auburn-al</t>
  </si>
  <si>
    <t>Georgia</t>
  </si>
  <si>
    <t>athens-ga</t>
  </si>
  <si>
    <t>University of Wisconsin-Madison</t>
  </si>
  <si>
    <t>Wisconsin</t>
  </si>
  <si>
    <t>madison-wi</t>
  </si>
  <si>
    <t>Massachusetts</t>
  </si>
  <si>
    <t>chestnut hill-ma</t>
  </si>
  <si>
    <t>Arizona</t>
  </si>
  <si>
    <t>tucson-az</t>
  </si>
  <si>
    <t>Kentucky</t>
  </si>
  <si>
    <t>lexington-ky</t>
  </si>
  <si>
    <t>Utah</t>
  </si>
  <si>
    <t>salt lake city-ut</t>
  </si>
  <si>
    <t>atlanta-ga</t>
  </si>
  <si>
    <t>durham-nc</t>
  </si>
  <si>
    <t>Tennessee</t>
  </si>
  <si>
    <t>knoxville-tn</t>
  </si>
  <si>
    <t>University of Illinois Urbana-Champaign</t>
  </si>
  <si>
    <t>Illinois</t>
  </si>
  <si>
    <t>urbana and champaign-il</t>
  </si>
  <si>
    <t>corvallis-or</t>
  </si>
  <si>
    <t>Brigham Young University</t>
  </si>
  <si>
    <t>provo-ut</t>
  </si>
  <si>
    <t>tempe-az</t>
  </si>
  <si>
    <t>Stanford</t>
  </si>
  <si>
    <t>stanford-ca</t>
  </si>
  <si>
    <t>coral gables-fl</t>
  </si>
  <si>
    <t>Kansas</t>
  </si>
  <si>
    <t>manhattan-ks</t>
  </si>
  <si>
    <t>clemson-sc</t>
  </si>
  <si>
    <t>University of Southern Mississippi</t>
  </si>
  <si>
    <t>hattiesburg-ms</t>
  </si>
  <si>
    <t>Maryland</t>
  </si>
  <si>
    <t>college park-md</t>
  </si>
  <si>
    <t>gainesville-fl</t>
  </si>
  <si>
    <t>Missouri</t>
  </si>
  <si>
    <t>columbia-mo</t>
  </si>
  <si>
    <t>Minnesota</t>
  </si>
  <si>
    <t>minneapolis-mn</t>
  </si>
  <si>
    <t>louisville-ky</t>
  </si>
  <si>
    <t>Northwestern State University</t>
  </si>
  <si>
    <t>Natchitoches</t>
  </si>
  <si>
    <t>natchitoches-la</t>
  </si>
  <si>
    <t>houston-tx</t>
  </si>
  <si>
    <t>lawrence-ks</t>
  </si>
  <si>
    <t>University of Bloomington</t>
  </si>
  <si>
    <t>bloomington-in</t>
  </si>
  <si>
    <t>Connecticut</t>
  </si>
  <si>
    <t>storrs-ct</t>
  </si>
  <si>
    <t>West Virginia</t>
  </si>
  <si>
    <t>morgantown-wv</t>
  </si>
  <si>
    <t>spokane-wa</t>
  </si>
  <si>
    <t>ypsilanti-mi</t>
  </si>
  <si>
    <t>villanova-pa</t>
  </si>
  <si>
    <t>iowa cily-ia</t>
  </si>
  <si>
    <t>Marquette University</t>
  </si>
  <si>
    <t>Milwuakee</t>
  </si>
  <si>
    <t>milwuakee-wi</t>
  </si>
  <si>
    <t>New Jersey</t>
  </si>
  <si>
    <t>princeton-nj</t>
  </si>
  <si>
    <t>kalamazoo-mi</t>
  </si>
  <si>
    <t>waco-tx</t>
  </si>
  <si>
    <t>East Carolina University</t>
  </si>
  <si>
    <t>Greenville</t>
  </si>
  <si>
    <t>greenville-nc</t>
  </si>
  <si>
    <t>fort worth-tx</t>
  </si>
  <si>
    <t>memphis-tn</t>
  </si>
  <si>
    <t>St. John's University</t>
  </si>
  <si>
    <t>Queens</t>
  </si>
  <si>
    <t>New York</t>
  </si>
  <si>
    <t>queens-ny</t>
  </si>
  <si>
    <t>daytona beach-fl</t>
  </si>
  <si>
    <t>san diego-ca</t>
  </si>
  <si>
    <t>boca raton-fl</t>
  </si>
  <si>
    <t>North Dakota</t>
  </si>
  <si>
    <t>fargo-nd</t>
  </si>
  <si>
    <t>orlando-fl</t>
  </si>
  <si>
    <t>east lansing-mi</t>
  </si>
  <si>
    <t>raleigh-nc</t>
  </si>
  <si>
    <t>Oral Roberts University</t>
  </si>
  <si>
    <t>Tulsa</t>
  </si>
  <si>
    <t>tulsa-ok</t>
  </si>
  <si>
    <t>syracuse-ny</t>
  </si>
  <si>
    <t>Rhode Island</t>
  </si>
  <si>
    <t>smithfield-ri</t>
  </si>
  <si>
    <t>Nebraska</t>
  </si>
  <si>
    <t>omaha-ne</t>
  </si>
  <si>
    <t>winston-salem-nc</t>
  </si>
  <si>
    <t>Virginia</t>
  </si>
  <si>
    <t>charlottesville-va</t>
  </si>
  <si>
    <t>Western Kentucky University</t>
  </si>
  <si>
    <t>Bowling Green</t>
  </si>
  <si>
    <t>bowling green-ky</t>
  </si>
  <si>
    <t>University Of Dayton</t>
  </si>
  <si>
    <t>dayton -oh</t>
  </si>
  <si>
    <t>nashville-tn</t>
  </si>
  <si>
    <t>pine bluff-ar</t>
  </si>
  <si>
    <t>iowa city-ia</t>
  </si>
  <si>
    <t>berkeley -ca</t>
  </si>
  <si>
    <t>palo alto-ca</t>
  </si>
  <si>
    <t>state college-pa</t>
  </si>
  <si>
    <t>pittsburgh-pa</t>
  </si>
  <si>
    <t>philadephia-pa</t>
  </si>
  <si>
    <t>college station-tx</t>
  </si>
  <si>
    <t>long beach-ca</t>
  </si>
  <si>
    <t>blacksburg-va</t>
  </si>
  <si>
    <t>starkville-ms</t>
  </si>
  <si>
    <t>lincoln-ne</t>
  </si>
  <si>
    <t>ames-ia</t>
  </si>
  <si>
    <t>charlotte-nc</t>
  </si>
  <si>
    <t>west lafayette-in</t>
  </si>
  <si>
    <t>dallas-tx</t>
  </si>
  <si>
    <t>wichita-ks</t>
  </si>
  <si>
    <t>moraga-ca</t>
  </si>
  <si>
    <t>new brunswick-nj</t>
  </si>
  <si>
    <t>washington d.c.-wa</t>
  </si>
  <si>
    <t>providence-ri</t>
  </si>
  <si>
    <t>newton-ma</t>
  </si>
  <si>
    <t>santa barbara-ca</t>
  </si>
  <si>
    <t>evanston-il</t>
  </si>
  <si>
    <t>youngstown-oh</t>
  </si>
  <si>
    <t>harrisonburg-va</t>
  </si>
  <si>
    <t>mobile-al</t>
  </si>
  <si>
    <t>malibu-ca</t>
  </si>
  <si>
    <t>lafayette-la</t>
  </si>
  <si>
    <t>san antonio-tx</t>
  </si>
  <si>
    <t>hammond-la</t>
  </si>
  <si>
    <t>oklahoma city-ok</t>
  </si>
  <si>
    <t>baltimore-md</t>
  </si>
  <si>
    <t>petersburg/tampa-fl</t>
  </si>
  <si>
    <t>san jose-ca</t>
  </si>
  <si>
    <t>rolla-mo</t>
  </si>
  <si>
    <t>Sport Ranking</t>
  </si>
  <si>
    <t>Universtity</t>
  </si>
  <si>
    <t>City</t>
  </si>
  <si>
    <t>StateCode</t>
  </si>
  <si>
    <t>Region</t>
  </si>
  <si>
    <t>ReferenceSID</t>
  </si>
  <si>
    <t>AverageHouseholdIncome</t>
  </si>
  <si>
    <t>AverageHouseholdIncome_kUSD</t>
  </si>
  <si>
    <t>LNAverageHouseholdIncome_kUSD</t>
  </si>
  <si>
    <t>TotalFollowersOnSocialMediak</t>
  </si>
  <si>
    <t>TEXAS LONGHORNSFootball</t>
  </si>
  <si>
    <t>USC TROJANSFootball</t>
  </si>
  <si>
    <t>COLORADO BUFFALOESFootball</t>
  </si>
  <si>
    <t>NORTH CAROLINA TAR HEELSFootball</t>
  </si>
  <si>
    <t>OREGON DUCKSFootball</t>
  </si>
  <si>
    <t>OHIO STATE BUCKEYESFootball</t>
  </si>
  <si>
    <t>WASHINGTON HUSKIESFootball</t>
  </si>
  <si>
    <t>FLORIDA STATE SEMINOLESFootball</t>
  </si>
  <si>
    <t>NOTRE DAME FIGHTING IRISHFootball</t>
  </si>
  <si>
    <t>MICHIGAN WOLVERINESFootball</t>
  </si>
  <si>
    <t>SOUTH CAROLINA GAMECOCKSFootball</t>
  </si>
  <si>
    <t>OLE MISS REBELSFootball</t>
  </si>
  <si>
    <t>TEXAS AM AGGIESFootball</t>
  </si>
  <si>
    <t>UCLA BRUINSFootball</t>
  </si>
  <si>
    <t>PENN STATE NITTANY LIONSFootball</t>
  </si>
  <si>
    <t>LSU TIGERSFootball</t>
  </si>
  <si>
    <t>OKLAHOMA SOONERSFootball</t>
  </si>
  <si>
    <t>ALABAMA CRIMSON TIDEFootball</t>
  </si>
  <si>
    <t>ARKANSAS RAZORBACKSFootball</t>
  </si>
  <si>
    <t>AUBURN TIGERSFootball</t>
  </si>
  <si>
    <t>GEORGIA BULLDOGSFootball</t>
  </si>
  <si>
    <t>WISCONSIN BADGERSFootball</t>
  </si>
  <si>
    <t>BOSTON COLLEGE EAGLESFootball</t>
  </si>
  <si>
    <t>ARIZONA WILDCATSFootball</t>
  </si>
  <si>
    <t>KENTUCKY WILDCATSFootball</t>
  </si>
  <si>
    <t>UTAH UTESFootball</t>
  </si>
  <si>
    <t>GEORGIA TECH YELLOW JACKETSFootball</t>
  </si>
  <si>
    <t>DUKE BLUE DEVILSFootball</t>
  </si>
  <si>
    <t>TENNESSEE VOLUNTEERSFootball</t>
  </si>
  <si>
    <t>ILLINOIS FIGHTING ILLINIFootball</t>
  </si>
  <si>
    <t>OREGON STATE BEAVERSFootball</t>
  </si>
  <si>
    <t>BYU COUGARSFootball</t>
  </si>
  <si>
    <t>ARIZONA STATE SUN DEVILSFootball</t>
  </si>
  <si>
    <t>STANFORD CARDINALFootball</t>
  </si>
  <si>
    <t>MIAMI HURRICANESFootball</t>
  </si>
  <si>
    <t>KANSAS STATE WILDCATSFootball</t>
  </si>
  <si>
    <t>CLEMSON TIGERSFootball</t>
  </si>
  <si>
    <t>SOUTHERN MISS GOLDEN EAGLESFootball</t>
  </si>
  <si>
    <t>MARYLAND TERRAPINSFootball</t>
  </si>
  <si>
    <t>FLORIDA GATORSFootball</t>
  </si>
  <si>
    <t>MISSOURI TIGERSFootball</t>
  </si>
  <si>
    <t>MINNESOTA GOLDEN GOPHERSFootball</t>
  </si>
  <si>
    <t>LOUISVILLE CARDINALSFootball</t>
  </si>
  <si>
    <t>NORTHWESTERN STATE DEMONSBasketball</t>
  </si>
  <si>
    <t>TEXAS SOUTHERN TIGERSBasketball</t>
  </si>
  <si>
    <t>KANSAS JAYHAWKSBasketball</t>
  </si>
  <si>
    <t>INDIANA HOOSIERSBasketball</t>
  </si>
  <si>
    <t>ALABAMA CRIMSON TIDEBasketball</t>
  </si>
  <si>
    <t>CONNECTICUT HUSKIESBasketball</t>
  </si>
  <si>
    <t>MICHIGAN WOLVERINESBasketball</t>
  </si>
  <si>
    <t>WEST VIRGINIA MOUNTAINEERSBasketball</t>
  </si>
  <si>
    <t>GONZAGA BULLDOGSBasketball</t>
  </si>
  <si>
    <t>UCLA BRUINSBasketball</t>
  </si>
  <si>
    <t>NORTH CAROLINA TAR HEELSBasketball</t>
  </si>
  <si>
    <t>HOUSTON COUGARSBasketball</t>
  </si>
  <si>
    <t>ARIZONA WILDCATSBasketball</t>
  </si>
  <si>
    <t>KANSAS STATE WILDCATSBasketball</t>
  </si>
  <si>
    <t>EASTERN MICHIGAN EAGLESBasketball</t>
  </si>
  <si>
    <t>DUKE BLUE DEVILSBasketball</t>
  </si>
  <si>
    <t>VILLANOVA WILDCATSBasketball</t>
  </si>
  <si>
    <t>IOWA HAWKEYESBasketball</t>
  </si>
  <si>
    <t>PENN STATE NITTANY LIONSBasketball</t>
  </si>
  <si>
    <t>MARQUETTE GOLDEN EAGLESBasketball</t>
  </si>
  <si>
    <t>PRINCETON TIGERSBasketball</t>
  </si>
  <si>
    <t>ARKANSAS RAZORBACKSBasketball</t>
  </si>
  <si>
    <t>WESTERN MICHIGAN BRONCOSBasketball</t>
  </si>
  <si>
    <t>BAYLOR BEARSBasketball</t>
  </si>
  <si>
    <t>KENTUCKY WILDCATSBasketball</t>
  </si>
  <si>
    <t>ILLINOIS FIGHTING ILLINIBasketball</t>
  </si>
  <si>
    <t>EAST CAROLINA PIRATESBasketball</t>
  </si>
  <si>
    <t>TCU HORNED FROGSBasketball</t>
  </si>
  <si>
    <t>FLORIDA STATE SEMINOLESBasketball</t>
  </si>
  <si>
    <t>MIAMI HURRICANESBasketball</t>
  </si>
  <si>
    <t>MEMPHIS TIGERSBasketball</t>
  </si>
  <si>
    <t>ST. JOHN'S RED STORMBasketball</t>
  </si>
  <si>
    <t>LOUISVILLE CARDINALSBasketball</t>
  </si>
  <si>
    <t>BETHUNE COOKMAN WILDCATSBasketball</t>
  </si>
  <si>
    <t>AUBURN TIGERSBasketball</t>
  </si>
  <si>
    <t>TEXAS LONGHORNSBasketball</t>
  </si>
  <si>
    <t>SAN DIEGO STATE AZTECSBasketball</t>
  </si>
  <si>
    <t>STANFORD CARDINALBasketball</t>
  </si>
  <si>
    <t>FLORIDA ATLANTIC OWLSBasketball</t>
  </si>
  <si>
    <t>NORTH DAKOTA STATE BISONBasketball</t>
  </si>
  <si>
    <t>UCF KNIGHTSBasketball</t>
  </si>
  <si>
    <t>SOUTH CAROLINA GAMECOCKSBasketball</t>
  </si>
  <si>
    <t>USC TROJANSBasketball</t>
  </si>
  <si>
    <t>OHIO STATE BUCKEYESBasketball</t>
  </si>
  <si>
    <t>MICHIGAN STATE SPARTANSBasketball</t>
  </si>
  <si>
    <t>NC STATE WOLFPACKBasketball</t>
  </si>
  <si>
    <t>MISSOURI TIGERSBasketball</t>
  </si>
  <si>
    <t>ORAL ROBERTS GOLDEN EAGLESBasketball</t>
  </si>
  <si>
    <t>GEORGIA BULLDOGSBasketball</t>
  </si>
  <si>
    <t>SYRACUSE ORANGEBasketball</t>
  </si>
  <si>
    <t>TEXAS AM AGGIESBasketball</t>
  </si>
  <si>
    <t>BRYANT BULLDOGSBasketball</t>
  </si>
  <si>
    <t>CREIGHTON BLUEJAYSBasketball</t>
  </si>
  <si>
    <t>TENNESSEE VOLUNTEERSBasketball</t>
  </si>
  <si>
    <t>WAKE FOREST DEMON DEACONSBasketball</t>
  </si>
  <si>
    <t>VIRGINIA CAVALIERSBasketball</t>
  </si>
  <si>
    <t>WESTERN KENTUCKY HILLTOPPERSBasketball</t>
  </si>
  <si>
    <t>DAYTON FLYERSBasketball</t>
  </si>
  <si>
    <t>GEORGIA TECH YELLOW JACKETSBasketball</t>
  </si>
  <si>
    <t>OLE MISS REBELSBasketball</t>
  </si>
  <si>
    <t>VANBaseball</t>
  </si>
  <si>
    <t>LSUBaseball</t>
  </si>
  <si>
    <t>SCARBaseball</t>
  </si>
  <si>
    <t>OKLABaseball</t>
  </si>
  <si>
    <t>LOUBaseball</t>
  </si>
  <si>
    <t>ARKBaseball</t>
  </si>
  <si>
    <t>FSUBaseball</t>
  </si>
  <si>
    <t>CLEMBaseball</t>
  </si>
  <si>
    <t>TENNBaseball</t>
  </si>
  <si>
    <t>ARPBBaseball</t>
  </si>
  <si>
    <t>MISSBaseball</t>
  </si>
  <si>
    <t>MIABaseball</t>
  </si>
  <si>
    <t>NCSTBaseball</t>
  </si>
  <si>
    <t>TCUBaseball</t>
  </si>
  <si>
    <t>LSUWomensBasketball</t>
  </si>
  <si>
    <t>MIAWomensBasketball</t>
  </si>
  <si>
    <t>IowaWomensBasketball</t>
  </si>
  <si>
    <t>UCONNWomensBasketball</t>
  </si>
  <si>
    <t>LOUWomensBasketball</t>
  </si>
  <si>
    <t>CALWomensBasketball</t>
  </si>
  <si>
    <t>UNCWomensBasketball</t>
  </si>
  <si>
    <t>STANWomensBasketball</t>
  </si>
  <si>
    <t>SCARWomensBasketball</t>
  </si>
  <si>
    <t>INDWomensBasketball</t>
  </si>
  <si>
    <t>TEXWomensBasketball</t>
  </si>
  <si>
    <t>PSUWomensBasketball</t>
  </si>
  <si>
    <t>TENNWomensBasketball</t>
  </si>
  <si>
    <t>UCLAWomensBasketball</t>
  </si>
  <si>
    <t>CMUWomensBasketball</t>
  </si>
  <si>
    <t>TEMWomensBasketball</t>
  </si>
  <si>
    <t>TAMUWomensBasketball</t>
  </si>
  <si>
    <t>BAYWomensBasketball</t>
  </si>
  <si>
    <t>BAMAWomensBasketball</t>
  </si>
  <si>
    <t>ARIZWomensBasketball</t>
  </si>
  <si>
    <t>VTECHWomensBasketball</t>
  </si>
  <si>
    <t>NDWomensBasketball</t>
  </si>
  <si>
    <t>FSUWomensBasketball</t>
  </si>
  <si>
    <t>ARKWomensBasketball</t>
  </si>
  <si>
    <t>KYWomensBasketball</t>
  </si>
  <si>
    <t>OKLAWomensBasketball</t>
  </si>
  <si>
    <t>OHSTWomensBasketball</t>
  </si>
  <si>
    <t>MSSTWomensBasketball</t>
  </si>
  <si>
    <t>MISSWomensBasketball</t>
  </si>
  <si>
    <t>NCSTWomensBasketball</t>
  </si>
  <si>
    <t>OREWomensBasketball</t>
  </si>
  <si>
    <t>NEBWomensBasketball</t>
  </si>
  <si>
    <t>PITTWomensBasketball</t>
  </si>
  <si>
    <t>IASTWomensBasketball</t>
  </si>
  <si>
    <t>CHARWomensBasketball</t>
  </si>
  <si>
    <t>LOUVolleyball</t>
  </si>
  <si>
    <t>GTECHVolleyball</t>
  </si>
  <si>
    <t>TEXVolleyball</t>
  </si>
  <si>
    <t>OREVolleyball</t>
  </si>
  <si>
    <t>NEBVolleyball</t>
  </si>
  <si>
    <t>WISVolleyball</t>
  </si>
  <si>
    <t>FSUVolleyball</t>
  </si>
  <si>
    <t>CLEMVolleyball</t>
  </si>
  <si>
    <t>USCVolleyball</t>
  </si>
  <si>
    <t>PITTVolleyball</t>
  </si>
  <si>
    <t>MISSVolleyball</t>
  </si>
  <si>
    <t>OHSTVolleyball</t>
  </si>
  <si>
    <t>PSUVolleyball</t>
  </si>
  <si>
    <t>AZSTVolleyball</t>
  </si>
  <si>
    <t>MINNVolleyball</t>
  </si>
  <si>
    <t>INDVolleyball</t>
  </si>
  <si>
    <t>KANVolleyball</t>
  </si>
  <si>
    <t>ARKVolleyball</t>
  </si>
  <si>
    <t>CreightonVolleyball</t>
  </si>
  <si>
    <t>PURVolleyball</t>
  </si>
  <si>
    <t>SMUVolleyball</t>
  </si>
  <si>
    <t>HOUVolleyball</t>
  </si>
  <si>
    <t>KSSTVolleyball</t>
  </si>
  <si>
    <t>RICEVolleyball</t>
  </si>
  <si>
    <t>NDVolleyball</t>
  </si>
  <si>
    <t>Wichita StateVolleyball</t>
  </si>
  <si>
    <t>TCUVolleyball</t>
  </si>
  <si>
    <t>LSUGymnastics</t>
  </si>
  <si>
    <t>AUBGymnastics</t>
  </si>
  <si>
    <t>UCLAGymnastics</t>
  </si>
  <si>
    <t>ORSTGymnastics</t>
  </si>
  <si>
    <t>UTAHGymnastics</t>
  </si>
  <si>
    <t>OKLAGymnastics</t>
  </si>
  <si>
    <t>UFGymnastics</t>
  </si>
  <si>
    <t>ARKGymnastics</t>
  </si>
  <si>
    <t>MICHGymnastics</t>
  </si>
  <si>
    <t>MINNGymnastics</t>
  </si>
  <si>
    <t>KYGymnastics</t>
  </si>
  <si>
    <t>MIZZGymnastics</t>
  </si>
  <si>
    <t>MARYGymnastics</t>
  </si>
  <si>
    <t>RUTGGymnastics</t>
  </si>
  <si>
    <t>OHSTMensLacrosse</t>
  </si>
  <si>
    <t>UVAMensLacrosse</t>
  </si>
  <si>
    <t>MARYMensLacrosse</t>
  </si>
  <si>
    <t>GUMensLacrosse</t>
  </si>
  <si>
    <t>BRWNMensLacrosse</t>
  </si>
  <si>
    <t>BCWomensLacrosse</t>
  </si>
  <si>
    <t>UFWomensLacrosse</t>
  </si>
  <si>
    <t>MARYWomensLacrosse</t>
  </si>
  <si>
    <t>USCWomensLacrosse</t>
  </si>
  <si>
    <t>SBWomensLacrosse</t>
  </si>
  <si>
    <t>DUKEWomensLacrosse</t>
  </si>
  <si>
    <t>NWESTWomensLacrosse</t>
  </si>
  <si>
    <t>OHSTWomensLacrosse</t>
  </si>
  <si>
    <t>STANWomensLacrosse</t>
  </si>
  <si>
    <t>YSTWomensLacrosse</t>
  </si>
  <si>
    <t>VANWomensLacrosse</t>
  </si>
  <si>
    <t>UVAWomensLacrosse</t>
  </si>
  <si>
    <t>JMWomensLacrosse</t>
  </si>
  <si>
    <t>OHSTMensSoccer</t>
  </si>
  <si>
    <t>INDMensSoccer</t>
  </si>
  <si>
    <t>UCLAWomensSoccer</t>
  </si>
  <si>
    <t>BAMAWomensSoccer</t>
  </si>
  <si>
    <t>UFWomensSoccer</t>
  </si>
  <si>
    <t>FSUWomensSoccer</t>
  </si>
  <si>
    <t>UNCWomensSoccer</t>
  </si>
  <si>
    <t>PSUWomensSoccer</t>
  </si>
  <si>
    <t>AUBWomensSoccer</t>
  </si>
  <si>
    <t>SCARWomensSoccer</t>
  </si>
  <si>
    <t>DUKEWomensSoccer</t>
  </si>
  <si>
    <t>USAWomensSoccer</t>
  </si>
  <si>
    <t>UVAWomensSoccer</t>
  </si>
  <si>
    <t>ARKWomensSoccer</t>
  </si>
  <si>
    <t>CLEMWomensSoccer</t>
  </si>
  <si>
    <t>PITTWomensSoccer</t>
  </si>
  <si>
    <t>WVUWomensSoccer</t>
  </si>
  <si>
    <t>MSSTWomensSoccer</t>
  </si>
  <si>
    <t>PURWomensSoccer</t>
  </si>
  <si>
    <t>PepperdineWomensSoccer</t>
  </si>
  <si>
    <t>USCWomensSoccer</t>
  </si>
  <si>
    <t>TCUWomensSoccer</t>
  </si>
  <si>
    <t>LAWomensSoccer</t>
  </si>
  <si>
    <t>STANWomensSoccer</t>
  </si>
  <si>
    <t>UTSAWomensSoccer</t>
  </si>
  <si>
    <t>MISSWomensSoccer</t>
  </si>
  <si>
    <t>SELAWomensSoccer</t>
  </si>
  <si>
    <t>BAMASoftball</t>
  </si>
  <si>
    <t>UCLASoftball</t>
  </si>
  <si>
    <t>OKLASoftball</t>
  </si>
  <si>
    <t>WASHSoftball</t>
  </si>
  <si>
    <t>UGASoftball</t>
  </si>
  <si>
    <t>FSUSoftball</t>
  </si>
  <si>
    <t>OHSTSoftball</t>
  </si>
  <si>
    <t>OKSTSoftball</t>
  </si>
  <si>
    <t>TENNSoftball</t>
  </si>
  <si>
    <t>ARIZSoftball</t>
  </si>
  <si>
    <t>VTECHSoftball</t>
  </si>
  <si>
    <t>HOUSoftball</t>
  </si>
  <si>
    <t>PITTSoftball</t>
  </si>
  <si>
    <t>Wichita StateSoftball</t>
  </si>
  <si>
    <t>UCFSoftball</t>
  </si>
  <si>
    <t>MGSTSoftball</t>
  </si>
  <si>
    <t>PURSoftball</t>
  </si>
  <si>
    <t>NWESTSoftball</t>
  </si>
  <si>
    <t>OKSTWomensTrack</t>
  </si>
  <si>
    <t>DUKEWomensTrack</t>
  </si>
  <si>
    <t>NEBWomensTrack</t>
  </si>
  <si>
    <t>MICHWomensTrack</t>
  </si>
  <si>
    <t>NCSTWomensTrack</t>
  </si>
  <si>
    <t>UFWomensTrack</t>
  </si>
  <si>
    <t>LSUWomensTrack</t>
  </si>
  <si>
    <t>ARKWomensTrack</t>
  </si>
  <si>
    <t>TAMUWomensTrack</t>
  </si>
  <si>
    <t>OHSTWomensTrack</t>
  </si>
  <si>
    <t>OKLAWomensTrack</t>
  </si>
  <si>
    <t>PITTWomensTrack</t>
  </si>
  <si>
    <t>INDWomensTrack</t>
  </si>
  <si>
    <t>CLEMWomensTrack</t>
  </si>
  <si>
    <t>TEXWomensTrack</t>
  </si>
  <si>
    <t>TCUWomensTrack</t>
  </si>
  <si>
    <t>Wichita StateWomensTrack</t>
  </si>
  <si>
    <t>USFWomensTrack</t>
  </si>
  <si>
    <t>PURWomensTrack</t>
  </si>
  <si>
    <t>TAMUMensGolf</t>
  </si>
  <si>
    <t>TEXMensGolf</t>
  </si>
  <si>
    <t>UFMensGolf</t>
  </si>
  <si>
    <t>OREMensGolf</t>
  </si>
  <si>
    <t>WISMensGolf</t>
  </si>
  <si>
    <t>STANMensGolf</t>
  </si>
  <si>
    <t>STANWomensGolf</t>
  </si>
  <si>
    <t>USCWomensGolf</t>
  </si>
  <si>
    <t>LSUWomensGolf</t>
  </si>
  <si>
    <t>PepperdineWomensGolf</t>
  </si>
  <si>
    <t>SJSUWomensGolf</t>
  </si>
  <si>
    <t>PURWomensGolf</t>
  </si>
  <si>
    <t>MISTWomensGolf</t>
  </si>
  <si>
    <t>On3NilValuationkUSD</t>
  </si>
  <si>
    <t>LNOn3NilValuationkUSD</t>
  </si>
  <si>
    <t>LNTotalFollowersOnSocialMediak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</si>
</sst>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 (Body)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3">
    <xf numFmtId="0" fontId="0" fillId="0" borderId="0" xfId="0"/>
    <xf numFmtId="0" fontId="18" fillId="0" borderId="0" xfId="42"/>
    <xf numFmtId="0" fontId="19" fillId="0" borderId="0" xfId="0" applyFont="1"/>
    <xf numFmtId="0" fontId="0" fillId="33" borderId="0" xfId="0" applyFill="1"/>
    <xf numFmtId="0" fontId="0" fillId="33" borderId="0" xfId="0" applyFill="1" applyAlignment="1">
      <alignment horizontal="left"/>
    </xf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/Desktop/RealCollegeNam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leaner%20Workbo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/Pictures/New%20Work%20For%20the%20e-Store/Remade%20Media/Keyboard/CollegeNam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/Pictures/New%20Work%20For%20the%20e-Store/Remade%20Media/Keyboard/CollegeNames-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/Desktop/Random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"/>
      <sheetName val="RealCollegeNames"/>
      <sheetName val="Colgate Refresh"/>
      <sheetName val="Sheet2"/>
    </sheetNames>
    <sheetDataSet>
      <sheetData sheetId="0">
        <row r="1">
          <cell r="A1" t="str">
            <v>TeamNames</v>
          </cell>
          <cell r="B1" t="str">
            <v>University Name</v>
          </cell>
          <cell r="C1" t="str">
            <v>City/Town</v>
          </cell>
          <cell r="D1" t="str">
            <v>State</v>
          </cell>
          <cell r="E1" t="str">
            <v>City State Town Code</v>
          </cell>
          <cell r="F1" t="str">
            <v>COL Index</v>
          </cell>
          <cell r="G1" t="str">
            <v>Academic Ranking of College</v>
          </cell>
          <cell r="H1" t="str">
            <v>Average Household Income</v>
          </cell>
        </row>
        <row r="2">
          <cell r="A2" t="str">
            <v>VAN</v>
          </cell>
          <cell r="B2" t="str">
            <v>Vanderbilt University</v>
          </cell>
          <cell r="C2" t="str">
            <v>Nashville</v>
          </cell>
          <cell r="D2" t="str">
            <v>TN</v>
          </cell>
          <cell r="E2" t="str">
            <v>nashville-tn</v>
          </cell>
          <cell r="F2">
            <v>103.1</v>
          </cell>
          <cell r="G2">
            <v>13</v>
          </cell>
          <cell r="H2">
            <v>65565</v>
          </cell>
          <cell r="J2" t="str">
            <v>https://www.bestplaces.net/cost-of-living/</v>
          </cell>
          <cell r="K2">
            <v>12</v>
          </cell>
        </row>
        <row r="3">
          <cell r="A3" t="str">
            <v>LSU</v>
          </cell>
          <cell r="B3" t="str">
            <v>Louisiana State University</v>
          </cell>
          <cell r="C3" t="str">
            <v>Baton Rouge</v>
          </cell>
          <cell r="D3" t="str">
            <v>LA</v>
          </cell>
          <cell r="E3" t="str">
            <v>baton rouge-la</v>
          </cell>
          <cell r="F3">
            <v>91.7</v>
          </cell>
          <cell r="G3">
            <v>176</v>
          </cell>
          <cell r="H3">
            <v>46282</v>
          </cell>
          <cell r="J3" t="str">
            <v>https://www.bestplaces.net/cost-of-living/</v>
          </cell>
          <cell r="K3">
            <v>14</v>
          </cell>
        </row>
        <row r="4">
          <cell r="A4" t="str">
            <v>SCAR</v>
          </cell>
          <cell r="B4" t="str">
            <v>University of South Carolina</v>
          </cell>
          <cell r="C4" t="str">
            <v>Columbia</v>
          </cell>
          <cell r="D4" t="str">
            <v>SC</v>
          </cell>
          <cell r="E4" t="str">
            <v>columbia-sc</v>
          </cell>
          <cell r="F4">
            <v>84.5</v>
          </cell>
          <cell r="G4">
            <v>115</v>
          </cell>
          <cell r="H4">
            <v>48791</v>
          </cell>
          <cell r="J4" t="str">
            <v>https://www.bestplaces.net/cost-of-living/</v>
          </cell>
          <cell r="K4">
            <v>15</v>
          </cell>
        </row>
        <row r="5">
          <cell r="A5" t="str">
            <v>OKLA</v>
          </cell>
          <cell r="B5" t="str">
            <v>The University of Oklahoma</v>
          </cell>
          <cell r="C5" t="str">
            <v>Norman</v>
          </cell>
          <cell r="D5" t="str">
            <v>OK</v>
          </cell>
          <cell r="E5" t="str">
            <v>norman-ok</v>
          </cell>
          <cell r="F5">
            <v>87</v>
          </cell>
          <cell r="G5">
            <v>127</v>
          </cell>
          <cell r="H5">
            <v>59866</v>
          </cell>
          <cell r="J5" t="str">
            <v>https://www.bestplaces.net/cost-of-living/</v>
          </cell>
          <cell r="K5">
            <v>53</v>
          </cell>
        </row>
        <row r="6">
          <cell r="A6" t="str">
            <v>LOU</v>
          </cell>
          <cell r="B6" t="str">
            <v>University of Louisville</v>
          </cell>
          <cell r="C6" t="str">
            <v>Louisville</v>
          </cell>
          <cell r="D6" t="str">
            <v>KY</v>
          </cell>
          <cell r="E6" t="str">
            <v>louisville-ky</v>
          </cell>
          <cell r="F6">
            <v>89.7</v>
          </cell>
          <cell r="G6">
            <v>182</v>
          </cell>
          <cell r="J6" t="str">
            <v>https://www.bestplaces.net/cost-of-living/</v>
          </cell>
          <cell r="K6">
            <v>50</v>
          </cell>
        </row>
        <row r="7">
          <cell r="A7" t="str">
            <v>ARK</v>
          </cell>
          <cell r="B7" t="str">
            <v>University of Arkansas</v>
          </cell>
          <cell r="C7" t="str">
            <v>Fayetteville</v>
          </cell>
          <cell r="D7" t="str">
            <v>AR</v>
          </cell>
          <cell r="E7" t="str">
            <v>fayetteville-ar</v>
          </cell>
          <cell r="F7">
            <v>91.8</v>
          </cell>
          <cell r="G7">
            <v>176</v>
          </cell>
          <cell r="H7">
            <v>52111</v>
          </cell>
          <cell r="J7" t="str">
            <v>https://www.bestplaces.net/cost-of-living/</v>
          </cell>
          <cell r="K7">
            <v>43</v>
          </cell>
        </row>
        <row r="8">
          <cell r="A8" t="str">
            <v>FSU</v>
          </cell>
          <cell r="B8" t="str">
            <v>Florida State University</v>
          </cell>
          <cell r="C8" t="str">
            <v>Tallahassee</v>
          </cell>
          <cell r="D8" t="str">
            <v>FL</v>
          </cell>
          <cell r="E8" t="str">
            <v>tallahassee-fl</v>
          </cell>
          <cell r="F8">
            <v>90.6</v>
          </cell>
          <cell r="G8">
            <v>55</v>
          </cell>
          <cell r="H8">
            <v>49077</v>
          </cell>
          <cell r="J8" t="str">
            <v>https://www.bestplaces.net/cost-of-living/</v>
          </cell>
          <cell r="K8">
            <v>21</v>
          </cell>
        </row>
        <row r="9">
          <cell r="A9" t="str">
            <v>CLEM</v>
          </cell>
          <cell r="B9" t="str">
            <v>Clemson University</v>
          </cell>
          <cell r="C9" t="str">
            <v>Clemson</v>
          </cell>
          <cell r="D9" t="str">
            <v>SC</v>
          </cell>
          <cell r="E9" t="str">
            <v>clemson-sc</v>
          </cell>
          <cell r="F9">
            <v>93.9</v>
          </cell>
          <cell r="G9">
            <v>77</v>
          </cell>
          <cell r="H9">
            <v>48335</v>
          </cell>
          <cell r="J9" t="str">
            <v>https://www.bestplaces.net/cost-of-living/</v>
          </cell>
          <cell r="K9">
            <v>51</v>
          </cell>
        </row>
        <row r="10">
          <cell r="A10" t="str">
            <v>TENN</v>
          </cell>
          <cell r="B10" t="str">
            <v>University of Tennessee</v>
          </cell>
          <cell r="C10" t="str">
            <v>Knoxville</v>
          </cell>
          <cell r="D10" t="str">
            <v>TN</v>
          </cell>
          <cell r="E10" t="str">
            <v>knoxville-tn</v>
          </cell>
          <cell r="F10">
            <v>89.6</v>
          </cell>
          <cell r="G10">
            <v>115</v>
          </cell>
          <cell r="H10">
            <v>44308</v>
          </cell>
          <cell r="J10" t="str">
            <v>https://www.bestplaces.net/cost-of-living/</v>
          </cell>
          <cell r="K10">
            <v>23</v>
          </cell>
        </row>
        <row r="11">
          <cell r="A11" t="str">
            <v>ARPB</v>
          </cell>
          <cell r="B11" t="str">
            <v>University of Arkansas Pine Bluff</v>
          </cell>
          <cell r="C11" t="str">
            <v>Pine Bluff</v>
          </cell>
          <cell r="D11" t="str">
            <v>AR</v>
          </cell>
          <cell r="E11" t="str">
            <v>pine bluff-ar</v>
          </cell>
          <cell r="F11">
            <v>68.2</v>
          </cell>
          <cell r="H11">
            <v>36940</v>
          </cell>
          <cell r="J11" t="str">
            <v>https://www.bestplaces.net/cost-of-living/</v>
          </cell>
          <cell r="K11">
            <v>15</v>
          </cell>
        </row>
        <row r="12">
          <cell r="A12" t="str">
            <v>MISS</v>
          </cell>
          <cell r="B12" t="str">
            <v>University of Mississippi</v>
          </cell>
          <cell r="C12" t="str">
            <v>Oxford</v>
          </cell>
          <cell r="D12" t="str">
            <v>MS</v>
          </cell>
          <cell r="E12" t="str">
            <v>oxford-ms</v>
          </cell>
          <cell r="F12">
            <v>82.7</v>
          </cell>
          <cell r="G12">
            <v>151</v>
          </cell>
          <cell r="H12">
            <v>84957</v>
          </cell>
          <cell r="J12" t="str">
            <v>https://www.bestplaces.net/cost-of-living/</v>
          </cell>
          <cell r="K12">
            <v>12</v>
          </cell>
        </row>
        <row r="13">
          <cell r="A13" t="str">
            <v>MIA</v>
          </cell>
          <cell r="B13" t="str">
            <v>University of Miami</v>
          </cell>
          <cell r="C13" t="str">
            <v>Coral Gables</v>
          </cell>
          <cell r="D13" t="str">
            <v>FL</v>
          </cell>
          <cell r="E13" t="str">
            <v>coral gables-fl</v>
          </cell>
          <cell r="F13">
            <v>173.6</v>
          </cell>
          <cell r="G13">
            <v>55</v>
          </cell>
          <cell r="H13">
            <v>113623</v>
          </cell>
          <cell r="J13" t="str">
            <v>https://www.bestplaces.net/cost-of-living/</v>
          </cell>
          <cell r="K13">
            <v>16</v>
          </cell>
        </row>
        <row r="14">
          <cell r="A14" t="str">
            <v>NCST</v>
          </cell>
          <cell r="B14" t="str">
            <v>North Carolina State University</v>
          </cell>
          <cell r="C14" t="str">
            <v>Raleigh</v>
          </cell>
          <cell r="D14" t="str">
            <v>NC</v>
          </cell>
          <cell r="E14" t="str">
            <v>raleigh-nc</v>
          </cell>
          <cell r="F14">
            <v>102.4</v>
          </cell>
          <cell r="G14">
            <v>72</v>
          </cell>
          <cell r="H14">
            <v>72966</v>
          </cell>
          <cell r="J14" t="str">
            <v>https://www.bestplaces.net/cost-of-living/</v>
          </cell>
          <cell r="K14">
            <v>17</v>
          </cell>
        </row>
        <row r="15">
          <cell r="A15" t="str">
            <v>TCU</v>
          </cell>
          <cell r="B15" t="str">
            <v>Texas Christian University</v>
          </cell>
          <cell r="C15" t="str">
            <v>Fort Worth</v>
          </cell>
          <cell r="D15" t="str">
            <v>TX</v>
          </cell>
          <cell r="E15" t="str">
            <v>fort worth-tx</v>
          </cell>
          <cell r="F15">
            <v>100.2</v>
          </cell>
          <cell r="G15">
            <v>89</v>
          </cell>
          <cell r="H15">
            <v>67927</v>
          </cell>
          <cell r="J15" t="str">
            <v>https://www.bestplaces.net/cost-of-living/</v>
          </cell>
          <cell r="K15">
            <v>80</v>
          </cell>
        </row>
        <row r="16">
          <cell r="A16" t="str">
            <v>Iowa</v>
          </cell>
          <cell r="B16" t="str">
            <v>The University of Iowa</v>
          </cell>
          <cell r="C16" t="str">
            <v>Iowa City</v>
          </cell>
          <cell r="D16" t="str">
            <v>IA</v>
          </cell>
          <cell r="E16" t="str">
            <v>iowa city-ia</v>
          </cell>
          <cell r="F16">
            <v>87.2</v>
          </cell>
          <cell r="G16">
            <v>83</v>
          </cell>
          <cell r="H16">
            <v>51925</v>
          </cell>
          <cell r="J16" t="str">
            <v>https://www.bestplaces.net/cost-of-living/</v>
          </cell>
          <cell r="K16">
            <v>21</v>
          </cell>
        </row>
        <row r="17">
          <cell r="A17" t="str">
            <v>UCONN</v>
          </cell>
          <cell r="B17" t="str">
            <v>University of Connecticut</v>
          </cell>
          <cell r="C17" t="str">
            <v>Storrs</v>
          </cell>
          <cell r="D17" t="str">
            <v>CT</v>
          </cell>
          <cell r="E17" t="str">
            <v>storrs-ct</v>
          </cell>
          <cell r="F17">
            <v>95.8</v>
          </cell>
          <cell r="G17">
            <v>67</v>
          </cell>
          <cell r="H17">
            <v>23964</v>
          </cell>
          <cell r="J17" t="str">
            <v>https://www.bestplaces.net/cost-of-living/</v>
          </cell>
          <cell r="K17">
            <v>4</v>
          </cell>
        </row>
        <row r="18">
          <cell r="A18" t="str">
            <v>CAL</v>
          </cell>
          <cell r="B18" t="str">
            <v>University of California, Berkeley</v>
          </cell>
          <cell r="C18" t="str">
            <v xml:space="preserve">Berkeley </v>
          </cell>
          <cell r="D18" t="str">
            <v>CA</v>
          </cell>
          <cell r="E18" t="str">
            <v>berkeley -ca</v>
          </cell>
          <cell r="F18">
            <v>238.3</v>
          </cell>
          <cell r="G18">
            <v>20</v>
          </cell>
          <cell r="H18">
            <v>97834</v>
          </cell>
          <cell r="J18" t="str">
            <v>https://www.bestplaces.net/cost-of-living/</v>
          </cell>
          <cell r="K18">
            <v>32</v>
          </cell>
        </row>
        <row r="19">
          <cell r="A19" t="str">
            <v>UNC</v>
          </cell>
          <cell r="B19" t="str">
            <v>The University of North Carolina</v>
          </cell>
          <cell r="C19" t="str">
            <v>Chapel Hill</v>
          </cell>
          <cell r="D19" t="str">
            <v>NC</v>
          </cell>
          <cell r="E19" t="str">
            <v>chapel hill-nc</v>
          </cell>
          <cell r="F19">
            <v>116</v>
          </cell>
          <cell r="G19">
            <v>29</v>
          </cell>
          <cell r="H19">
            <v>77037</v>
          </cell>
          <cell r="J19" t="str">
            <v>https://www.bestplaces.net/cost-of-living/</v>
          </cell>
          <cell r="K19">
            <v>11</v>
          </cell>
        </row>
        <row r="20">
          <cell r="A20" t="str">
            <v>STAN</v>
          </cell>
          <cell r="B20" t="str">
            <v>Stanford University</v>
          </cell>
          <cell r="C20" t="str">
            <v>Palo Alto</v>
          </cell>
          <cell r="D20" t="str">
            <v>CA</v>
          </cell>
          <cell r="E20" t="str">
            <v>palo alto-ca</v>
          </cell>
          <cell r="F20">
            <v>432.8</v>
          </cell>
          <cell r="G20">
            <v>3</v>
          </cell>
          <cell r="H20">
            <v>194782</v>
          </cell>
          <cell r="J20" t="str">
            <v>https://www.bestplaces.net/cost-of-living/</v>
          </cell>
          <cell r="K20">
            <v>12</v>
          </cell>
        </row>
        <row r="21">
          <cell r="A21" t="str">
            <v>IND</v>
          </cell>
          <cell r="B21" t="str">
            <v>Indiana University</v>
          </cell>
          <cell r="C21" t="str">
            <v>Bloomington</v>
          </cell>
          <cell r="D21" t="str">
            <v>IN</v>
          </cell>
          <cell r="E21" t="str">
            <v>bloomington-in</v>
          </cell>
          <cell r="F21">
            <v>88</v>
          </cell>
          <cell r="G21">
            <v>72</v>
          </cell>
          <cell r="H21">
            <v>41995</v>
          </cell>
          <cell r="J21" t="str">
            <v>https://www.bestplaces.net/cost-of-living/</v>
          </cell>
          <cell r="K21">
            <v>13</v>
          </cell>
        </row>
        <row r="22">
          <cell r="A22" t="str">
            <v>TEX</v>
          </cell>
          <cell r="B22" t="str">
            <v>The University of Texas</v>
          </cell>
          <cell r="C22" t="str">
            <v>Austin</v>
          </cell>
          <cell r="D22" t="str">
            <v>TX</v>
          </cell>
          <cell r="E22" t="str">
            <v>austin-tx</v>
          </cell>
          <cell r="F22">
            <v>129</v>
          </cell>
          <cell r="G22">
            <v>38</v>
          </cell>
          <cell r="H22">
            <v>78965</v>
          </cell>
          <cell r="J22" t="str">
            <v>https://www.bestplaces.net/cost-of-living/</v>
          </cell>
          <cell r="K22">
            <v>14</v>
          </cell>
        </row>
        <row r="23">
          <cell r="A23" t="str">
            <v>PSU</v>
          </cell>
          <cell r="B23" t="str">
            <v>Pennsylvania State University</v>
          </cell>
          <cell r="C23" t="str">
            <v>State College</v>
          </cell>
          <cell r="D23" t="str">
            <v>PA</v>
          </cell>
          <cell r="E23" t="str">
            <v>state college-pa</v>
          </cell>
          <cell r="F23">
            <v>100.4</v>
          </cell>
          <cell r="G23">
            <v>77</v>
          </cell>
          <cell r="H23">
            <v>43015</v>
          </cell>
          <cell r="J23" t="str">
            <v>https://www.bestplaces.net/cost-of-living/</v>
          </cell>
          <cell r="K23">
            <v>15</v>
          </cell>
        </row>
        <row r="24">
          <cell r="A24" t="str">
            <v>UCLA</v>
          </cell>
          <cell r="B24" t="str">
            <v>The University of California, Los Angeles</v>
          </cell>
          <cell r="C24" t="str">
            <v>Los Angeles</v>
          </cell>
          <cell r="D24" t="str">
            <v>CA</v>
          </cell>
          <cell r="E24" t="str">
            <v>los angeles-ca</v>
          </cell>
          <cell r="F24">
            <v>176.2</v>
          </cell>
          <cell r="G24">
            <v>20</v>
          </cell>
          <cell r="H24">
            <v>76367</v>
          </cell>
          <cell r="J24" t="str">
            <v>https://www.bestplaces.net/cost-of-living/</v>
          </cell>
          <cell r="K24">
            <v>61</v>
          </cell>
        </row>
        <row r="25">
          <cell r="A25" t="str">
            <v>CAL</v>
          </cell>
          <cell r="B25" t="str">
            <v>University of California</v>
          </cell>
          <cell r="C25" t="str">
            <v xml:space="preserve">Berkeley </v>
          </cell>
          <cell r="D25" t="str">
            <v>CA</v>
          </cell>
          <cell r="E25" t="str">
            <v>berkeley -ca</v>
          </cell>
          <cell r="F25">
            <v>238.3</v>
          </cell>
          <cell r="G25">
            <v>20</v>
          </cell>
          <cell r="H25">
            <v>97834</v>
          </cell>
          <cell r="J25" t="str">
            <v>https://www.bestplaces.net/cost-of-living/</v>
          </cell>
          <cell r="K25">
            <v>53</v>
          </cell>
        </row>
        <row r="26">
          <cell r="A26" t="str">
            <v>CMU</v>
          </cell>
          <cell r="B26" t="str">
            <v>Carnegie Mellon University</v>
          </cell>
          <cell r="C26" t="str">
            <v>Pittsburgh</v>
          </cell>
          <cell r="D26" t="str">
            <v>PA</v>
          </cell>
          <cell r="E26" t="str">
            <v>pittsburgh-pa</v>
          </cell>
          <cell r="F26">
            <v>91.9</v>
          </cell>
          <cell r="G26">
            <v>22</v>
          </cell>
          <cell r="H26">
            <v>54306</v>
          </cell>
          <cell r="J26" t="str">
            <v>https://www.bestplaces.net/cost-of-living/</v>
          </cell>
          <cell r="K26">
            <v>54</v>
          </cell>
        </row>
        <row r="27">
          <cell r="A27" t="str">
            <v>TEM</v>
          </cell>
          <cell r="B27" t="str">
            <v>Temple University</v>
          </cell>
          <cell r="C27" t="str">
            <v>Philadephia</v>
          </cell>
          <cell r="D27" t="str">
            <v>PA</v>
          </cell>
          <cell r="E27" t="str">
            <v>philadephia-pa</v>
          </cell>
          <cell r="F27">
            <v>105</v>
          </cell>
          <cell r="G27">
            <v>121</v>
          </cell>
          <cell r="H27">
            <v>52649</v>
          </cell>
          <cell r="J27" t="str">
            <v>https://www.bestplaces.net/cost-of-living/</v>
          </cell>
          <cell r="K27">
            <v>55</v>
          </cell>
        </row>
        <row r="28">
          <cell r="A28" t="str">
            <v>TAMU</v>
          </cell>
          <cell r="B28" t="str">
            <v>Texas A&amp;M University</v>
          </cell>
          <cell r="C28" t="str">
            <v>College Station</v>
          </cell>
          <cell r="D28" t="str">
            <v>TX</v>
          </cell>
          <cell r="E28" t="str">
            <v>college station-tx</v>
          </cell>
          <cell r="F28">
            <v>88.5</v>
          </cell>
          <cell r="H28">
            <v>50089</v>
          </cell>
          <cell r="J28" t="str">
            <v>https://www.bestplaces.net/cost-of-living/</v>
          </cell>
          <cell r="K28">
            <v>51</v>
          </cell>
        </row>
        <row r="29">
          <cell r="A29" t="str">
            <v>BAY</v>
          </cell>
          <cell r="B29" t="str">
            <v>California State University</v>
          </cell>
          <cell r="C29" t="str">
            <v>Long Beach</v>
          </cell>
          <cell r="D29" t="str">
            <v>CA</v>
          </cell>
          <cell r="E29" t="str">
            <v>long beach-ca</v>
          </cell>
          <cell r="F29">
            <v>159.1</v>
          </cell>
          <cell r="G29">
            <v>166</v>
          </cell>
          <cell r="H29">
            <v>71150</v>
          </cell>
          <cell r="J29" t="str">
            <v>https://www.bestplaces.net/cost-of-living/</v>
          </cell>
          <cell r="K29">
            <v>14</v>
          </cell>
        </row>
        <row r="30">
          <cell r="A30" t="str">
            <v>BAMA</v>
          </cell>
          <cell r="B30" t="str">
            <v>The University of Alabama</v>
          </cell>
          <cell r="C30" t="str">
            <v>Tuscaloosa</v>
          </cell>
          <cell r="D30" t="str">
            <v>AL</v>
          </cell>
          <cell r="E30" t="str">
            <v>tuscaloosa-al</v>
          </cell>
          <cell r="F30">
            <v>87.5</v>
          </cell>
          <cell r="G30">
            <v>137</v>
          </cell>
          <cell r="H30">
            <v>44880</v>
          </cell>
          <cell r="J30" t="str">
            <v>https://www.bestplaces.net/cost-of-living/</v>
          </cell>
          <cell r="K30">
            <v>15</v>
          </cell>
        </row>
        <row r="31">
          <cell r="A31" t="str">
            <v>ARIZ</v>
          </cell>
          <cell r="B31" t="str">
            <v>University of Arizona</v>
          </cell>
          <cell r="C31" t="str">
            <v>Tucson</v>
          </cell>
          <cell r="D31" t="str">
            <v>AZ</v>
          </cell>
          <cell r="E31" t="str">
            <v>tucson-az</v>
          </cell>
          <cell r="F31">
            <v>95.7</v>
          </cell>
          <cell r="G31">
            <v>105</v>
          </cell>
          <cell r="H31">
            <v>48058</v>
          </cell>
          <cell r="J31" t="str">
            <v>https://www.bestplaces.net/cost-of-living/</v>
          </cell>
          <cell r="K31">
            <v>18</v>
          </cell>
        </row>
        <row r="32">
          <cell r="A32" t="str">
            <v>VTECH</v>
          </cell>
          <cell r="B32" t="str">
            <v>Virginia Tech</v>
          </cell>
          <cell r="C32" t="str">
            <v>Blacksburg</v>
          </cell>
          <cell r="D32" t="str">
            <v>VA</v>
          </cell>
          <cell r="E32" t="str">
            <v>blacksburg-va</v>
          </cell>
          <cell r="F32">
            <v>95.5</v>
          </cell>
          <cell r="G32">
            <v>62</v>
          </cell>
          <cell r="H32">
            <v>43804</v>
          </cell>
          <cell r="J32" t="str">
            <v>https://www.bestplaces.net/cost-of-living/</v>
          </cell>
          <cell r="K32">
            <v>19</v>
          </cell>
        </row>
        <row r="33">
          <cell r="A33" t="str">
            <v>ND</v>
          </cell>
          <cell r="B33" t="str">
            <v>University of Notre Dame</v>
          </cell>
          <cell r="C33" t="str">
            <v>South Bend</v>
          </cell>
          <cell r="D33" t="str">
            <v>IN</v>
          </cell>
          <cell r="E33" t="str">
            <v>south bend-in</v>
          </cell>
          <cell r="F33">
            <v>75</v>
          </cell>
          <cell r="G33">
            <v>18</v>
          </cell>
          <cell r="H33">
            <v>46002</v>
          </cell>
          <cell r="J33" t="str">
            <v>https://www.bestplaces.net/cost-of-living/</v>
          </cell>
          <cell r="K33">
            <v>27</v>
          </cell>
        </row>
        <row r="34">
          <cell r="A34" t="str">
            <v>KY</v>
          </cell>
          <cell r="B34" t="str">
            <v>University of Kentucky</v>
          </cell>
          <cell r="C34" t="str">
            <v>Lexington</v>
          </cell>
          <cell r="D34" t="str">
            <v>KY</v>
          </cell>
          <cell r="E34" t="str">
            <v>lexington-ky</v>
          </cell>
          <cell r="F34">
            <v>90.5</v>
          </cell>
          <cell r="G34">
            <v>137</v>
          </cell>
          <cell r="H34">
            <v>61526</v>
          </cell>
          <cell r="J34" t="str">
            <v>https://www.bestplaces.net/cost-of-living/</v>
          </cell>
          <cell r="K34">
            <v>24</v>
          </cell>
        </row>
        <row r="35">
          <cell r="A35" t="str">
            <v>OHST</v>
          </cell>
          <cell r="B35" t="str">
            <v>Ohio State University</v>
          </cell>
          <cell r="C35" t="str">
            <v>Columbus</v>
          </cell>
          <cell r="D35" t="str">
            <v>OH</v>
          </cell>
          <cell r="E35" t="str">
            <v>columbus-oh</v>
          </cell>
          <cell r="F35">
            <v>86.4</v>
          </cell>
          <cell r="G35">
            <v>49</v>
          </cell>
          <cell r="H35">
            <v>58575</v>
          </cell>
          <cell r="J35" t="str">
            <v>https://www.bestplaces.net/cost-of-living/</v>
          </cell>
          <cell r="K35">
            <v>25</v>
          </cell>
        </row>
        <row r="36">
          <cell r="A36" t="str">
            <v>MSST</v>
          </cell>
          <cell r="B36" t="str">
            <v>Mississippi State University</v>
          </cell>
          <cell r="C36" t="str">
            <v>Starkville</v>
          </cell>
          <cell r="D36" t="str">
            <v>MS</v>
          </cell>
          <cell r="E36" t="str">
            <v>starkville-ms</v>
          </cell>
          <cell r="F36">
            <v>82</v>
          </cell>
          <cell r="G36">
            <v>194</v>
          </cell>
          <cell r="H36">
            <v>34392</v>
          </cell>
          <cell r="J36" t="str">
            <v>https://www.bestplaces.net/cost-of-living/</v>
          </cell>
          <cell r="K36">
            <v>26</v>
          </cell>
        </row>
        <row r="37">
          <cell r="A37" t="str">
            <v>ORE</v>
          </cell>
          <cell r="B37" t="str">
            <v>University of Oregon</v>
          </cell>
          <cell r="C37" t="str">
            <v>Eugene</v>
          </cell>
          <cell r="D37" t="str">
            <v>OR</v>
          </cell>
          <cell r="E37" t="str">
            <v>eugene-or</v>
          </cell>
          <cell r="F37">
            <v>107.3</v>
          </cell>
          <cell r="G37">
            <v>105</v>
          </cell>
          <cell r="H37">
            <v>55776</v>
          </cell>
          <cell r="J37" t="str">
            <v>https://www.bestplaces.net/cost-of-living/</v>
          </cell>
          <cell r="K37">
            <v>28</v>
          </cell>
        </row>
        <row r="38">
          <cell r="A38" t="str">
            <v>NEB</v>
          </cell>
          <cell r="B38" t="str">
            <v>The University of Nebraska</v>
          </cell>
          <cell r="C38" t="str">
            <v>Lincoln</v>
          </cell>
          <cell r="D38" t="str">
            <v>NE</v>
          </cell>
          <cell r="E38" t="str">
            <v>lincoln-ne</v>
          </cell>
          <cell r="F38">
            <v>91.5</v>
          </cell>
          <cell r="G38">
            <v>151</v>
          </cell>
          <cell r="H38">
            <v>61309</v>
          </cell>
          <cell r="J38" t="str">
            <v>https://www.bestplaces.net/cost-of-living/</v>
          </cell>
          <cell r="K38">
            <v>29</v>
          </cell>
        </row>
        <row r="39">
          <cell r="A39" t="str">
            <v>PITT</v>
          </cell>
          <cell r="B39" t="str">
            <v>University of Pittsburgh</v>
          </cell>
          <cell r="C39" t="str">
            <v>Pittsburgh</v>
          </cell>
          <cell r="D39" t="str">
            <v>PA</v>
          </cell>
          <cell r="E39" t="str">
            <v>pittsburgh-pa</v>
          </cell>
          <cell r="F39">
            <v>91.9</v>
          </cell>
          <cell r="G39">
            <v>62</v>
          </cell>
          <cell r="H39">
            <v>54306</v>
          </cell>
          <cell r="J39" t="str">
            <v>https://www.bestplaces.net/cost-of-living/</v>
          </cell>
          <cell r="K39">
            <v>31</v>
          </cell>
        </row>
        <row r="40">
          <cell r="A40" t="str">
            <v>IAST</v>
          </cell>
          <cell r="B40" t="str">
            <v>Iowa State University</v>
          </cell>
          <cell r="C40" t="str">
            <v>Ames</v>
          </cell>
          <cell r="D40" t="str">
            <v>IA</v>
          </cell>
          <cell r="E40" t="str">
            <v>ames-ia</v>
          </cell>
          <cell r="F40">
            <v>90.3</v>
          </cell>
          <cell r="G40">
            <v>127</v>
          </cell>
          <cell r="H40">
            <v>54339</v>
          </cell>
          <cell r="J40" t="str">
            <v>https://www.bestplaces.net/cost-of-living/</v>
          </cell>
          <cell r="K40">
            <v>11</v>
          </cell>
        </row>
        <row r="41">
          <cell r="A41" t="str">
            <v>CHAR</v>
          </cell>
          <cell r="B41" t="str">
            <v>University of North Carolina at Charlotte</v>
          </cell>
          <cell r="C41" t="str">
            <v>Charlotte</v>
          </cell>
          <cell r="D41" t="str">
            <v>NC</v>
          </cell>
          <cell r="E41" t="str">
            <v>charlotte-nc</v>
          </cell>
          <cell r="F41">
            <v>99.7</v>
          </cell>
          <cell r="G41">
            <v>219</v>
          </cell>
          <cell r="H41">
            <v>68367</v>
          </cell>
          <cell r="J41" t="str">
            <v>https://www.bestplaces.net/cost-of-living/</v>
          </cell>
          <cell r="K41">
            <v>13</v>
          </cell>
        </row>
        <row r="42">
          <cell r="A42" t="str">
            <v>GTECH</v>
          </cell>
          <cell r="B42" t="str">
            <v>Georgia Tech</v>
          </cell>
          <cell r="C42" t="str">
            <v>Atlanta</v>
          </cell>
          <cell r="D42" t="str">
            <v>GA</v>
          </cell>
          <cell r="E42" t="str">
            <v>atlanta-ga</v>
          </cell>
          <cell r="F42">
            <v>109.4</v>
          </cell>
          <cell r="G42">
            <v>44</v>
          </cell>
          <cell r="H42">
            <v>69164</v>
          </cell>
          <cell r="J42" t="str">
            <v>https://www.bestplaces.net/cost-of-living/</v>
          </cell>
          <cell r="K42">
            <v>15</v>
          </cell>
        </row>
        <row r="43">
          <cell r="A43" t="str">
            <v>WIS</v>
          </cell>
          <cell r="B43" t="str">
            <v>University of Wisconsin</v>
          </cell>
          <cell r="C43" t="str">
            <v>Madison</v>
          </cell>
          <cell r="D43" t="str">
            <v>WI</v>
          </cell>
          <cell r="E43" t="str">
            <v>madison-wi</v>
          </cell>
          <cell r="F43">
            <v>101.4</v>
          </cell>
          <cell r="G43">
            <v>250</v>
          </cell>
          <cell r="H43">
            <v>49928</v>
          </cell>
          <cell r="J43" t="str">
            <v>https://www.bestplaces.net/cost-of-living/</v>
          </cell>
          <cell r="K43">
            <v>16</v>
          </cell>
        </row>
        <row r="44">
          <cell r="A44" t="str">
            <v>USC</v>
          </cell>
          <cell r="B44" t="str">
            <v>University of Southern California</v>
          </cell>
          <cell r="C44" t="str">
            <v>Los Angeles</v>
          </cell>
          <cell r="D44" t="str">
            <v>CA</v>
          </cell>
          <cell r="E44" t="str">
            <v>los angeles-ca</v>
          </cell>
          <cell r="F44">
            <v>176.2</v>
          </cell>
          <cell r="G44">
            <v>25</v>
          </cell>
          <cell r="H44">
            <v>69778</v>
          </cell>
          <cell r="J44" t="str">
            <v>https://www.bestplaces.net/cost-of-living/</v>
          </cell>
          <cell r="K44">
            <v>17</v>
          </cell>
        </row>
        <row r="45">
          <cell r="A45" t="str">
            <v>AZST</v>
          </cell>
          <cell r="B45" t="str">
            <v>Arizona State University</v>
          </cell>
          <cell r="C45" t="str">
            <v>Tempe</v>
          </cell>
          <cell r="D45" t="str">
            <v>AZ</v>
          </cell>
          <cell r="E45" t="str">
            <v>tempe-az</v>
          </cell>
          <cell r="F45">
            <v>112.6</v>
          </cell>
          <cell r="G45">
            <v>121</v>
          </cell>
          <cell r="H45">
            <v>64080</v>
          </cell>
          <cell r="J45" t="str">
            <v>https://www.bestplaces.net/cost-of-living/</v>
          </cell>
          <cell r="K45">
            <v>42</v>
          </cell>
        </row>
        <row r="46">
          <cell r="A46" t="str">
            <v>MINN</v>
          </cell>
          <cell r="B46" t="str">
            <v>University of Minnesota</v>
          </cell>
          <cell r="C46" t="str">
            <v>Minneapolis</v>
          </cell>
          <cell r="D46" t="str">
            <v>MN</v>
          </cell>
          <cell r="E46" t="str">
            <v>minneapolis-mn</v>
          </cell>
          <cell r="F46">
            <v>105</v>
          </cell>
          <cell r="G46">
            <v>62</v>
          </cell>
          <cell r="H46">
            <v>70099</v>
          </cell>
          <cell r="J46" t="str">
            <v>https://www.bestplaces.net/cost-of-living/</v>
          </cell>
          <cell r="K46">
            <v>41</v>
          </cell>
        </row>
        <row r="47">
          <cell r="A47" t="str">
            <v>KAN</v>
          </cell>
          <cell r="B47" t="str">
            <v>University of Kansas</v>
          </cell>
          <cell r="C47" t="str">
            <v>Lawrence</v>
          </cell>
          <cell r="D47" t="str">
            <v>KS</v>
          </cell>
          <cell r="E47" t="str">
            <v>lawrence-ks</v>
          </cell>
          <cell r="F47">
            <v>93.2</v>
          </cell>
          <cell r="G47">
            <v>121</v>
          </cell>
          <cell r="H47">
            <v>56536</v>
          </cell>
          <cell r="J47" t="str">
            <v>https://www.bestplaces.net/cost-of-living/</v>
          </cell>
          <cell r="K47">
            <v>43</v>
          </cell>
        </row>
        <row r="48">
          <cell r="A48" t="str">
            <v>Creighton</v>
          </cell>
          <cell r="B48" t="str">
            <v>Creighton University</v>
          </cell>
          <cell r="C48" t="str">
            <v>Omaha</v>
          </cell>
          <cell r="D48" t="str">
            <v>NE</v>
          </cell>
          <cell r="E48" t="str">
            <v>omaha-ne</v>
          </cell>
          <cell r="F48">
            <v>89.8</v>
          </cell>
          <cell r="G48">
            <v>115</v>
          </cell>
          <cell r="H48">
            <v>65359</v>
          </cell>
          <cell r="J48" t="str">
            <v>https://www.bestplaces.net/cost-of-living/</v>
          </cell>
          <cell r="K48">
            <v>45</v>
          </cell>
        </row>
        <row r="49">
          <cell r="A49" t="str">
            <v>PUR</v>
          </cell>
          <cell r="B49" t="str">
            <v>Purdue University</v>
          </cell>
          <cell r="C49" t="str">
            <v>West Lafayette</v>
          </cell>
          <cell r="D49" t="str">
            <v>IN</v>
          </cell>
          <cell r="E49" t="str">
            <v>west lafayette-in</v>
          </cell>
          <cell r="F49">
            <v>90.4</v>
          </cell>
          <cell r="G49">
            <v>202</v>
          </cell>
          <cell r="H49">
            <v>28744</v>
          </cell>
          <cell r="J49" t="str">
            <v>https://www.bestplaces.net/cost-of-living/</v>
          </cell>
          <cell r="K49">
            <v>46</v>
          </cell>
        </row>
        <row r="50">
          <cell r="A50" t="str">
            <v>SMU</v>
          </cell>
          <cell r="B50" t="str">
            <v>Southern Methodist University</v>
          </cell>
          <cell r="C50" t="str">
            <v>Dallas</v>
          </cell>
          <cell r="D50" t="str">
            <v>TX</v>
          </cell>
          <cell r="E50" t="str">
            <v>dallas-tx</v>
          </cell>
          <cell r="F50">
            <v>101</v>
          </cell>
          <cell r="G50">
            <v>72</v>
          </cell>
          <cell r="H50">
            <v>65011</v>
          </cell>
          <cell r="J50" t="str">
            <v>https://www.bestplaces.net/cost-of-living/</v>
          </cell>
          <cell r="K50">
            <v>47</v>
          </cell>
        </row>
        <row r="51">
          <cell r="A51" t="str">
            <v>HOU</v>
          </cell>
          <cell r="B51" t="str">
            <v xml:space="preserve">University of Houston </v>
          </cell>
          <cell r="C51" t="str">
            <v>Houston</v>
          </cell>
          <cell r="D51" t="str">
            <v>TX</v>
          </cell>
          <cell r="E51" t="str">
            <v>houston-tx</v>
          </cell>
          <cell r="F51">
            <v>95.5</v>
          </cell>
          <cell r="G51">
            <v>182</v>
          </cell>
          <cell r="H51">
            <v>56019</v>
          </cell>
          <cell r="J51" t="str">
            <v>https://www.bestplaces.net/cost-of-living/</v>
          </cell>
          <cell r="K51">
            <v>25</v>
          </cell>
        </row>
        <row r="52">
          <cell r="A52" t="str">
            <v>KSST</v>
          </cell>
          <cell r="B52" t="str">
            <v>Kansas State University</v>
          </cell>
          <cell r="C52" t="str">
            <v>Manhattan</v>
          </cell>
          <cell r="D52" t="str">
            <v>KS</v>
          </cell>
          <cell r="E52" t="str">
            <v>manhattan-ks</v>
          </cell>
          <cell r="F52">
            <v>85.3</v>
          </cell>
          <cell r="G52">
            <v>166</v>
          </cell>
          <cell r="H52">
            <v>52747</v>
          </cell>
          <cell r="J52" t="str">
            <v>https://www.bestplaces.net/cost-of-living/</v>
          </cell>
          <cell r="K52">
            <v>26</v>
          </cell>
        </row>
        <row r="53">
          <cell r="A53" t="str">
            <v>RICE</v>
          </cell>
          <cell r="B53" t="str">
            <v>Rice University</v>
          </cell>
          <cell r="C53" t="str">
            <v>Houston</v>
          </cell>
          <cell r="D53" t="str">
            <v>TX</v>
          </cell>
          <cell r="E53" t="str">
            <v>houston-tx</v>
          </cell>
          <cell r="F53">
            <v>95.5</v>
          </cell>
          <cell r="G53">
            <v>15</v>
          </cell>
          <cell r="H53">
            <v>43644</v>
          </cell>
          <cell r="J53" t="str">
            <v>https://www.bestplaces.net/cost-of-living/</v>
          </cell>
          <cell r="K53">
            <v>27</v>
          </cell>
        </row>
        <row r="54">
          <cell r="A54" t="str">
            <v>Wichita State</v>
          </cell>
          <cell r="B54" t="str">
            <v>Wichita State University</v>
          </cell>
          <cell r="C54" t="str">
            <v>Wichita</v>
          </cell>
          <cell r="D54" t="str">
            <v>KS</v>
          </cell>
          <cell r="E54" t="str">
            <v>wichita-ks</v>
          </cell>
          <cell r="F54">
            <v>81.599999999999994</v>
          </cell>
          <cell r="H54">
            <v>56374</v>
          </cell>
          <cell r="J54" t="str">
            <v>https://www.bestplaces.net/cost-of-living/</v>
          </cell>
          <cell r="K54">
            <v>27</v>
          </cell>
        </row>
        <row r="55">
          <cell r="A55" t="str">
            <v>AUB</v>
          </cell>
          <cell r="B55" t="str">
            <v>Auburn University</v>
          </cell>
          <cell r="C55" t="str">
            <v>Auburn</v>
          </cell>
          <cell r="D55" t="str">
            <v>AL</v>
          </cell>
          <cell r="E55" t="str">
            <v>auburn-al</v>
          </cell>
          <cell r="F55">
            <v>97.6</v>
          </cell>
          <cell r="G55">
            <v>97</v>
          </cell>
          <cell r="H55">
            <v>54700</v>
          </cell>
          <cell r="J55" t="str">
            <v>https://www.bestplaces.net/cost-of-living/</v>
          </cell>
          <cell r="K55">
            <v>23</v>
          </cell>
        </row>
        <row r="56">
          <cell r="A56" t="str">
            <v>ORST</v>
          </cell>
          <cell r="B56" t="str">
            <v>Oregon State University</v>
          </cell>
          <cell r="C56" t="str">
            <v>Corvallis</v>
          </cell>
          <cell r="D56" t="str">
            <v>OR</v>
          </cell>
          <cell r="E56" t="str">
            <v>corvallis-or</v>
          </cell>
          <cell r="F56">
            <v>109.1</v>
          </cell>
          <cell r="G56">
            <v>151</v>
          </cell>
          <cell r="H56">
            <v>58315</v>
          </cell>
          <cell r="J56" t="str">
            <v>https://www.bestplaces.net/cost-of-living/</v>
          </cell>
          <cell r="K56">
            <v>32</v>
          </cell>
        </row>
        <row r="57">
          <cell r="A57" t="str">
            <v>UTAH</v>
          </cell>
          <cell r="B57" t="str">
            <v>The University of Utah</v>
          </cell>
          <cell r="C57" t="str">
            <v>Salt Lake City</v>
          </cell>
          <cell r="D57" t="str">
            <v>UT</v>
          </cell>
          <cell r="E57" t="str">
            <v>salt lake city-ut</v>
          </cell>
          <cell r="F57">
            <v>122</v>
          </cell>
          <cell r="G57">
            <v>105</v>
          </cell>
          <cell r="H57">
            <v>65880</v>
          </cell>
          <cell r="J57" t="str">
            <v>https://www.bestplaces.net/cost-of-living/</v>
          </cell>
          <cell r="K57">
            <v>5</v>
          </cell>
        </row>
        <row r="58">
          <cell r="A58" t="str">
            <v>UF</v>
          </cell>
          <cell r="B58" t="str">
            <v>University of Florida</v>
          </cell>
          <cell r="C58" t="str">
            <v>Gainesville</v>
          </cell>
          <cell r="D58" t="str">
            <v>FL</v>
          </cell>
          <cell r="E58" t="str">
            <v>gainesville-fl</v>
          </cell>
          <cell r="F58">
            <v>90</v>
          </cell>
          <cell r="G58">
            <v>29</v>
          </cell>
          <cell r="H58">
            <v>40937</v>
          </cell>
          <cell r="J58" t="str">
            <v>https://www.bestplaces.net/cost-of-living/</v>
          </cell>
          <cell r="K58">
            <v>4</v>
          </cell>
        </row>
        <row r="59">
          <cell r="A59" t="str">
            <v>MICH</v>
          </cell>
          <cell r="B59" t="str">
            <v>University of Michigan</v>
          </cell>
          <cell r="C59" t="str">
            <v>Ann Arbor</v>
          </cell>
          <cell r="D59" t="str">
            <v>MI</v>
          </cell>
          <cell r="E59" t="str">
            <v>ann arbor-mi</v>
          </cell>
          <cell r="F59">
            <v>110.7</v>
          </cell>
          <cell r="G59">
            <v>25</v>
          </cell>
          <cell r="H59">
            <v>73276</v>
          </cell>
          <cell r="J59" t="str">
            <v>https://www.bestplaces.net/cost-of-living/</v>
          </cell>
          <cell r="K59">
            <v>5</v>
          </cell>
        </row>
        <row r="60">
          <cell r="A60" t="str">
            <v>MIZZ</v>
          </cell>
          <cell r="B60" t="str">
            <v>University of Missouri</v>
          </cell>
          <cell r="C60" t="str">
            <v>Columbia</v>
          </cell>
          <cell r="D60" t="str">
            <v>MO</v>
          </cell>
          <cell r="E60" t="str">
            <v>columbia-mo</v>
          </cell>
          <cell r="F60">
            <v>89.8</v>
          </cell>
          <cell r="G60">
            <v>121</v>
          </cell>
          <cell r="H60">
            <v>56860</v>
          </cell>
          <cell r="J60" t="str">
            <v>https://www.bestplaces.net/cost-of-living/</v>
          </cell>
          <cell r="K60">
            <v>6</v>
          </cell>
        </row>
        <row r="61">
          <cell r="A61" t="str">
            <v>MARY</v>
          </cell>
          <cell r="B61" t="str">
            <v>Saint Mary‚Äôs College</v>
          </cell>
          <cell r="C61" t="str">
            <v>Moraga</v>
          </cell>
          <cell r="D61" t="str">
            <v>CA</v>
          </cell>
          <cell r="E61" t="str">
            <v>moraga-ca</v>
          </cell>
          <cell r="F61">
            <v>268.8</v>
          </cell>
          <cell r="H61">
            <v>167784</v>
          </cell>
          <cell r="J61" t="str">
            <v>https://www.bestplaces.net/cost-of-living/</v>
          </cell>
          <cell r="K61">
            <v>4</v>
          </cell>
        </row>
        <row r="62">
          <cell r="A62" t="str">
            <v>RUTG</v>
          </cell>
          <cell r="B62" t="str">
            <v>Rutgers University</v>
          </cell>
          <cell r="C62" t="str">
            <v>New Brunswick</v>
          </cell>
          <cell r="D62" t="str">
            <v>NJ</v>
          </cell>
          <cell r="E62" t="str">
            <v>new brunswick-nj</v>
          </cell>
          <cell r="F62">
            <v>114.8</v>
          </cell>
          <cell r="G62">
            <v>55</v>
          </cell>
          <cell r="H62">
            <v>49338</v>
          </cell>
          <cell r="J62" t="str">
            <v>https://www.bestplaces.net/cost-of-living/</v>
          </cell>
          <cell r="K62">
            <v>3</v>
          </cell>
        </row>
        <row r="63">
          <cell r="A63" t="str">
            <v>UVA</v>
          </cell>
          <cell r="B63" t="str">
            <v>University of Virginia</v>
          </cell>
          <cell r="C63" t="str">
            <v>Charlottesville</v>
          </cell>
          <cell r="D63" t="str">
            <v>VA</v>
          </cell>
          <cell r="E63" t="str">
            <v>charlottesville-va</v>
          </cell>
          <cell r="F63">
            <v>107.3</v>
          </cell>
          <cell r="G63">
            <v>25</v>
          </cell>
          <cell r="H63">
            <v>63470</v>
          </cell>
          <cell r="J63" t="str">
            <v>https://www.bestplaces.net/cost-of-living/</v>
          </cell>
          <cell r="K63">
            <v>8</v>
          </cell>
        </row>
        <row r="64">
          <cell r="A64" t="str">
            <v>GU</v>
          </cell>
          <cell r="B64" t="str">
            <v>Georgetown University</v>
          </cell>
          <cell r="C64" t="str">
            <v>Washington D.C.</v>
          </cell>
          <cell r="D64" t="str">
            <v>WA</v>
          </cell>
          <cell r="E64" t="str">
            <v>washington d.c.-wa</v>
          </cell>
          <cell r="F64">
            <v>150.6</v>
          </cell>
          <cell r="G64">
            <v>22</v>
          </cell>
          <cell r="H64">
            <v>93547</v>
          </cell>
          <cell r="J64" t="str">
            <v>https://www.bestplaces.net/cost-of-living/</v>
          </cell>
          <cell r="K64">
            <v>8</v>
          </cell>
        </row>
        <row r="65">
          <cell r="A65" t="str">
            <v>BRWN</v>
          </cell>
          <cell r="B65" t="str">
            <v>Brown University</v>
          </cell>
          <cell r="C65" t="str">
            <v>Providence</v>
          </cell>
          <cell r="D65" t="str">
            <v>RI</v>
          </cell>
          <cell r="E65" t="str">
            <v>providence-ri</v>
          </cell>
          <cell r="F65">
            <v>108.1</v>
          </cell>
          <cell r="G65">
            <v>13</v>
          </cell>
          <cell r="H65">
            <v>65797</v>
          </cell>
          <cell r="J65" t="str">
            <v>https://www.bestplaces.net/cost-of-living/</v>
          </cell>
          <cell r="K65">
            <v>1</v>
          </cell>
        </row>
        <row r="66">
          <cell r="A66" t="str">
            <v>BC</v>
          </cell>
          <cell r="B66" t="str">
            <v>Boston College</v>
          </cell>
          <cell r="C66" t="str">
            <v>Newton</v>
          </cell>
          <cell r="D66" t="str">
            <v>MA</v>
          </cell>
          <cell r="E66" t="str">
            <v>newton-ma</v>
          </cell>
          <cell r="F66">
            <v>207.9</v>
          </cell>
          <cell r="G66">
            <v>36</v>
          </cell>
          <cell r="H66">
            <v>51026</v>
          </cell>
          <cell r="J66" t="str">
            <v>https://www.bestplaces.net/cost-of-living/</v>
          </cell>
          <cell r="K66">
            <v>2</v>
          </cell>
        </row>
        <row r="67">
          <cell r="A67" t="str">
            <v>SB</v>
          </cell>
          <cell r="B67" t="str">
            <v>University of California Santa Barbara</v>
          </cell>
          <cell r="C67" t="str">
            <v>Santa Barbara</v>
          </cell>
          <cell r="D67" t="str">
            <v>CA</v>
          </cell>
          <cell r="E67" t="str">
            <v>santa barbara-ca</v>
          </cell>
          <cell r="F67">
            <v>217.9</v>
          </cell>
          <cell r="G67">
            <v>32</v>
          </cell>
          <cell r="H67">
            <v>89243</v>
          </cell>
          <cell r="J67" t="str">
            <v>https://www.bestplaces.net/cost-of-living/</v>
          </cell>
          <cell r="K67">
            <v>4</v>
          </cell>
        </row>
        <row r="68">
          <cell r="A68" t="str">
            <v>DUKE</v>
          </cell>
          <cell r="B68" t="str">
            <v>Duke University</v>
          </cell>
          <cell r="C68" t="str">
            <v>Durham</v>
          </cell>
          <cell r="D68" t="str">
            <v>NC</v>
          </cell>
          <cell r="E68" t="str">
            <v>durham-nc</v>
          </cell>
          <cell r="F68">
            <v>97.5</v>
          </cell>
          <cell r="G68">
            <v>10</v>
          </cell>
          <cell r="H68">
            <v>107000</v>
          </cell>
          <cell r="J68" t="str">
            <v>https://www.bestplaces.net/cost-of-living/</v>
          </cell>
          <cell r="K68">
            <v>6</v>
          </cell>
        </row>
        <row r="69">
          <cell r="A69" t="str">
            <v>NWEST</v>
          </cell>
          <cell r="B69" t="str">
            <v>Northwestern University</v>
          </cell>
          <cell r="C69" t="str">
            <v>Evanston</v>
          </cell>
          <cell r="D69" t="str">
            <v>IL</v>
          </cell>
          <cell r="E69" t="str">
            <v>evanston-il</v>
          </cell>
          <cell r="F69">
            <v>123.2</v>
          </cell>
          <cell r="G69">
            <v>10</v>
          </cell>
          <cell r="H69">
            <v>87345</v>
          </cell>
          <cell r="J69" t="str">
            <v>https://www.bestplaces.net/cost-of-living/</v>
          </cell>
          <cell r="K69">
            <v>1</v>
          </cell>
        </row>
        <row r="70">
          <cell r="A70" t="str">
            <v>YST</v>
          </cell>
          <cell r="B70" t="str">
            <v>Youngstown State University</v>
          </cell>
          <cell r="C70" t="str">
            <v>Youngstown</v>
          </cell>
          <cell r="D70" t="str">
            <v>OH</v>
          </cell>
          <cell r="E70" t="str">
            <v>youngstown-oh</v>
          </cell>
          <cell r="F70">
            <v>66.099999999999994</v>
          </cell>
          <cell r="H70">
            <v>31020</v>
          </cell>
          <cell r="J70" t="str">
            <v>https://www.bestplaces.net/cost-of-living/</v>
          </cell>
          <cell r="K70">
            <v>6</v>
          </cell>
        </row>
        <row r="71">
          <cell r="A71" t="str">
            <v>JM</v>
          </cell>
          <cell r="B71" t="str">
            <v>James Madison University</v>
          </cell>
          <cell r="C71" t="str">
            <v>Harrisonburg</v>
          </cell>
          <cell r="D71" t="str">
            <v>VA</v>
          </cell>
          <cell r="E71" t="str">
            <v>harrisonburg-va</v>
          </cell>
          <cell r="F71">
            <v>89</v>
          </cell>
          <cell r="G71">
            <v>151</v>
          </cell>
          <cell r="H71">
            <v>51055</v>
          </cell>
          <cell r="J71" t="str">
            <v>https://www.bestplaces.net/cost-of-living/</v>
          </cell>
          <cell r="K71">
            <v>7</v>
          </cell>
        </row>
        <row r="72">
          <cell r="A72" t="str">
            <v>USA</v>
          </cell>
          <cell r="B72" t="str">
            <v>University of South Alabama</v>
          </cell>
          <cell r="C72" t="str">
            <v>Mobile</v>
          </cell>
          <cell r="D72" t="str">
            <v>AL</v>
          </cell>
          <cell r="E72" t="str">
            <v>mobile-al</v>
          </cell>
          <cell r="F72">
            <v>82.9</v>
          </cell>
          <cell r="H72">
            <v>44780</v>
          </cell>
          <cell r="J72" t="str">
            <v>https://www.bestplaces.net/cost-of-living/</v>
          </cell>
          <cell r="K72">
            <v>9</v>
          </cell>
        </row>
        <row r="73">
          <cell r="A73" t="str">
            <v>WVU</v>
          </cell>
          <cell r="B73" t="str">
            <v>West Virginia University</v>
          </cell>
          <cell r="C73" t="str">
            <v>Morgantown</v>
          </cell>
          <cell r="D73" t="str">
            <v>WV</v>
          </cell>
          <cell r="E73" t="str">
            <v>morgantown-wv</v>
          </cell>
          <cell r="F73">
            <v>90.3</v>
          </cell>
          <cell r="G73">
            <v>234</v>
          </cell>
          <cell r="H73">
            <v>36991</v>
          </cell>
          <cell r="J73" t="str">
            <v>https://www.bestplaces.net/cost-of-living/</v>
          </cell>
          <cell r="K73">
            <v>2</v>
          </cell>
        </row>
        <row r="74">
          <cell r="A74" t="str">
            <v>Pepperdine</v>
          </cell>
          <cell r="B74" t="str">
            <v>Pepperdine University</v>
          </cell>
          <cell r="C74" t="str">
            <v>Malibu</v>
          </cell>
          <cell r="D74" t="str">
            <v>CA</v>
          </cell>
          <cell r="E74" t="str">
            <v>malibu-ca</v>
          </cell>
          <cell r="F74">
            <v>471.6</v>
          </cell>
          <cell r="G74">
            <v>55</v>
          </cell>
          <cell r="H74">
            <v>178594</v>
          </cell>
          <cell r="J74" t="str">
            <v>https://www.bestplaces.net/cost-of-living/</v>
          </cell>
          <cell r="K74">
            <v>8</v>
          </cell>
        </row>
        <row r="75">
          <cell r="A75" t="str">
            <v>LA</v>
          </cell>
          <cell r="B75" t="str">
            <v>University of Louisiana</v>
          </cell>
          <cell r="C75" t="str">
            <v>Lafayette</v>
          </cell>
          <cell r="D75" t="str">
            <v>LA</v>
          </cell>
          <cell r="E75" t="str">
            <v>lafayette-la</v>
          </cell>
          <cell r="F75">
            <v>88</v>
          </cell>
          <cell r="H75">
            <v>55329</v>
          </cell>
          <cell r="J75" t="str">
            <v>https://www.bestplaces.net/cost-of-living/</v>
          </cell>
          <cell r="K75">
            <v>1</v>
          </cell>
        </row>
        <row r="76">
          <cell r="A76" t="str">
            <v>UTSA</v>
          </cell>
          <cell r="B76" t="str">
            <v>University of Texas at San Antonio</v>
          </cell>
          <cell r="C76" t="str">
            <v>San Antonio</v>
          </cell>
          <cell r="D76" t="str">
            <v>TX</v>
          </cell>
          <cell r="E76" t="str">
            <v>san antonio-tx</v>
          </cell>
          <cell r="F76">
            <v>89.8</v>
          </cell>
          <cell r="H76">
            <v>55084</v>
          </cell>
          <cell r="J76" t="str">
            <v>https://www.bestplaces.net/cost-of-living/</v>
          </cell>
          <cell r="K76">
            <v>9</v>
          </cell>
        </row>
        <row r="77">
          <cell r="A77" t="str">
            <v>SELA</v>
          </cell>
          <cell r="B77" t="str">
            <v>Southeastern Louisiana University</v>
          </cell>
          <cell r="C77" t="str">
            <v>Hammond</v>
          </cell>
          <cell r="D77" t="str">
            <v>LA</v>
          </cell>
          <cell r="E77" t="str">
            <v>hammond-la</v>
          </cell>
          <cell r="F77">
            <v>87.8</v>
          </cell>
          <cell r="H77">
            <v>37302</v>
          </cell>
          <cell r="J77" t="str">
            <v>https://www.bestplaces.net/cost-of-living/</v>
          </cell>
          <cell r="K77">
            <v>1</v>
          </cell>
        </row>
        <row r="78">
          <cell r="A78" t="str">
            <v>WASH</v>
          </cell>
          <cell r="B78" t="str">
            <v>University of Washington</v>
          </cell>
          <cell r="C78" t="str">
            <v>Seattle</v>
          </cell>
          <cell r="D78" t="str">
            <v>WA</v>
          </cell>
          <cell r="E78" t="str">
            <v>seattle-wa</v>
          </cell>
          <cell r="F78">
            <v>167.8</v>
          </cell>
          <cell r="G78">
            <v>55</v>
          </cell>
          <cell r="H78">
            <v>105391</v>
          </cell>
          <cell r="J78" t="str">
            <v>https://www.bestplaces.net/cost-of-living/</v>
          </cell>
          <cell r="K78">
            <v>9</v>
          </cell>
        </row>
        <row r="79">
          <cell r="A79" t="str">
            <v>UGA</v>
          </cell>
          <cell r="B79" t="str">
            <v>University of Georgia</v>
          </cell>
          <cell r="C79" t="str">
            <v>Athens</v>
          </cell>
          <cell r="D79" t="str">
            <v>GA</v>
          </cell>
          <cell r="E79" t="str">
            <v>athens-ga</v>
          </cell>
          <cell r="F79">
            <v>88.1</v>
          </cell>
          <cell r="G79">
            <v>49</v>
          </cell>
          <cell r="H79">
            <v>43466</v>
          </cell>
          <cell r="J79" t="str">
            <v>https://www.bestplaces.net/cost-of-living/</v>
          </cell>
          <cell r="K79">
            <v>5</v>
          </cell>
        </row>
        <row r="80">
          <cell r="A80" t="str">
            <v>OKST</v>
          </cell>
          <cell r="B80" t="str">
            <v>Oklahoma State University</v>
          </cell>
          <cell r="C80" t="str">
            <v>Oklahoma City</v>
          </cell>
          <cell r="D80" t="str">
            <v>OK</v>
          </cell>
          <cell r="E80" t="str">
            <v>oklahoma city-ok</v>
          </cell>
          <cell r="F80">
            <v>84.4</v>
          </cell>
          <cell r="G80">
            <v>182</v>
          </cell>
          <cell r="H80">
            <v>59679</v>
          </cell>
          <cell r="J80" t="str">
            <v>https://www.bestplaces.net/cost-of-living/</v>
          </cell>
          <cell r="K80">
            <v>58</v>
          </cell>
        </row>
        <row r="81">
          <cell r="A81" t="str">
            <v>UCF</v>
          </cell>
          <cell r="B81" t="str">
            <v>University of Central Florida</v>
          </cell>
          <cell r="C81" t="str">
            <v>Orlando</v>
          </cell>
          <cell r="D81" t="str">
            <v>FL</v>
          </cell>
          <cell r="E81" t="str">
            <v>orlando-fl</v>
          </cell>
          <cell r="F81">
            <v>103.3</v>
          </cell>
          <cell r="G81">
            <v>137</v>
          </cell>
          <cell r="H81">
            <v>58968</v>
          </cell>
          <cell r="J81" t="str">
            <v>https://www.bestplaces.net/cost-of-living/</v>
          </cell>
          <cell r="K81">
            <v>23</v>
          </cell>
        </row>
        <row r="82">
          <cell r="A82" t="str">
            <v>MGST</v>
          </cell>
          <cell r="B82" t="str">
            <v>Morgan State University</v>
          </cell>
          <cell r="C82" t="str">
            <v>Baltimore</v>
          </cell>
          <cell r="D82" t="str">
            <v>MD</v>
          </cell>
          <cell r="E82" t="str">
            <v>baltimore-md</v>
          </cell>
          <cell r="F82">
            <v>91.3</v>
          </cell>
          <cell r="G82">
            <v>317</v>
          </cell>
          <cell r="H82">
            <v>81846</v>
          </cell>
          <cell r="J82" t="str">
            <v>https://www.bestplaces.net/cost-of-living/</v>
          </cell>
          <cell r="K82">
            <v>2</v>
          </cell>
        </row>
        <row r="83">
          <cell r="A83" t="str">
            <v>USF</v>
          </cell>
          <cell r="B83" t="str">
            <v>University of South Florida</v>
          </cell>
          <cell r="C83" t="str">
            <v>Petersburg/Tampa</v>
          </cell>
          <cell r="D83" t="str">
            <v>FL</v>
          </cell>
          <cell r="E83" t="str">
            <v>petersburg/tampa-fl</v>
          </cell>
          <cell r="F83">
            <v>80.2</v>
          </cell>
          <cell r="G83">
            <v>97</v>
          </cell>
          <cell r="H83">
            <v>59893</v>
          </cell>
          <cell r="J83" t="str">
            <v>https://www.bestplaces.net/cost-of-living/</v>
          </cell>
          <cell r="K83">
            <v>1</v>
          </cell>
        </row>
        <row r="84">
          <cell r="A84" t="str">
            <v>SJSU</v>
          </cell>
          <cell r="B84" t="str">
            <v>San Jose State University</v>
          </cell>
          <cell r="C84" t="str">
            <v>San Jose</v>
          </cell>
          <cell r="D84" t="str">
            <v>CA</v>
          </cell>
          <cell r="E84" t="str">
            <v>san jose-ca</v>
          </cell>
          <cell r="F84">
            <v>215</v>
          </cell>
          <cell r="H84">
            <v>125075</v>
          </cell>
          <cell r="J84" t="str">
            <v>https://www.bestplaces.net/cost-of-living/</v>
          </cell>
          <cell r="K84">
            <v>6</v>
          </cell>
        </row>
        <row r="85">
          <cell r="A85" t="str">
            <v>MIST</v>
          </cell>
          <cell r="B85" t="str">
            <v>Missouri S&amp;T</v>
          </cell>
          <cell r="C85" t="str">
            <v>Rolla</v>
          </cell>
          <cell r="D85" t="str">
            <v>MO</v>
          </cell>
          <cell r="E85" t="str">
            <v>rolla-mo</v>
          </cell>
          <cell r="F85">
            <v>77.5</v>
          </cell>
          <cell r="H85">
            <v>37426</v>
          </cell>
          <cell r="J85" t="str">
            <v>https://www.bestplaces.net/cost-of-living/</v>
          </cell>
          <cell r="K85">
            <v>12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yer Schools"/>
      <sheetName val="Sport Ranking Part 1"/>
      <sheetName val="State Region"/>
      <sheetName val="Sport Ranking Part 2"/>
      <sheetName val="Sheet5"/>
    </sheetNames>
    <sheetDataSet>
      <sheetData sheetId="0"/>
      <sheetData sheetId="1"/>
      <sheetData sheetId="2"/>
      <sheetData sheetId="3"/>
      <sheetData sheetId="4">
        <row r="2">
          <cell r="A2" t="str">
            <v>TEXAS LONGHORNS</v>
          </cell>
          <cell r="B2" t="str">
            <v>Football</v>
          </cell>
          <cell r="C2" t="str">
            <v>TEXAS LONGHORNSFootball</v>
          </cell>
          <cell r="D2" t="str">
            <v>University of Texas</v>
          </cell>
          <cell r="E2">
            <v>22</v>
          </cell>
          <cell r="F2" t="str">
            <v>Austin</v>
          </cell>
          <cell r="G2" t="str">
            <v>TX</v>
          </cell>
          <cell r="H2" t="str">
            <v>Texas</v>
          </cell>
          <cell r="I2" t="str">
            <v>Southwest</v>
          </cell>
          <cell r="J2" t="str">
            <v>austin-tx</v>
          </cell>
          <cell r="K2">
            <v>129</v>
          </cell>
          <cell r="L2">
            <v>38</v>
          </cell>
          <cell r="M2">
            <v>78965</v>
          </cell>
          <cell r="N2">
            <v>78.965000000000003</v>
          </cell>
          <cell r="O2">
            <v>4.369004716322018</v>
          </cell>
        </row>
        <row r="3">
          <cell r="A3" t="str">
            <v>USC TROJANS</v>
          </cell>
          <cell r="B3" t="str">
            <v>Football</v>
          </cell>
          <cell r="C3" t="str">
            <v>USC TROJANSFootball</v>
          </cell>
          <cell r="D3" t="str">
            <v>University of Southern California</v>
          </cell>
          <cell r="E3">
            <v>12</v>
          </cell>
          <cell r="F3" t="str">
            <v>Los Angeles</v>
          </cell>
          <cell r="G3" t="str">
            <v>CA</v>
          </cell>
          <cell r="H3" t="str">
            <v>California</v>
          </cell>
          <cell r="I3" t="str">
            <v>West</v>
          </cell>
          <cell r="J3" t="str">
            <v>los angeles-ca</v>
          </cell>
          <cell r="K3">
            <v>176.2</v>
          </cell>
          <cell r="L3">
            <v>20</v>
          </cell>
          <cell r="M3">
            <v>76367</v>
          </cell>
          <cell r="N3">
            <v>76.367000000000004</v>
          </cell>
          <cell r="O3">
            <v>4.3355506656879683</v>
          </cell>
        </row>
        <row r="4">
          <cell r="A4" t="str">
            <v>COLORADO BUFFALOES</v>
          </cell>
          <cell r="B4" t="str">
            <v>Football</v>
          </cell>
          <cell r="C4" t="str">
            <v>COLORADO BUFFALOESFootball</v>
          </cell>
          <cell r="D4" t="str">
            <v>University of Colorado</v>
          </cell>
          <cell r="E4">
            <v>120</v>
          </cell>
          <cell r="F4" t="str">
            <v>Boulder</v>
          </cell>
          <cell r="G4" t="str">
            <v>CO</v>
          </cell>
          <cell r="H4" t="str">
            <v>Colorado</v>
          </cell>
          <cell r="I4" t="str">
            <v>West</v>
          </cell>
          <cell r="J4" t="str">
            <v>boulder-co</v>
          </cell>
          <cell r="K4">
            <v>167.6</v>
          </cell>
          <cell r="L4">
            <v>97</v>
          </cell>
          <cell r="M4">
            <v>92466</v>
          </cell>
          <cell r="N4">
            <v>92.465999999999994</v>
          </cell>
          <cell r="O4">
            <v>4.5268410093812959</v>
          </cell>
        </row>
        <row r="5">
          <cell r="A5" t="str">
            <v>NORTH CAROLINA TAR HEELS</v>
          </cell>
          <cell r="B5" t="str">
            <v>Football</v>
          </cell>
          <cell r="C5" t="str">
            <v>NORTH CAROLINA TAR HEELSFootball</v>
          </cell>
          <cell r="D5" t="str">
            <v>University of North Carolina at Chapel Hill</v>
          </cell>
          <cell r="E5">
            <v>27</v>
          </cell>
          <cell r="F5" t="str">
            <v>Chapel Hill</v>
          </cell>
          <cell r="G5" t="str">
            <v>NC</v>
          </cell>
          <cell r="H5" t="str">
            <v>North Carolina</v>
          </cell>
          <cell r="I5" t="str">
            <v>Southeast</v>
          </cell>
          <cell r="J5" t="str">
            <v>chapel hill-nc</v>
          </cell>
          <cell r="K5">
            <v>116</v>
          </cell>
          <cell r="L5">
            <v>29</v>
          </cell>
          <cell r="M5">
            <v>77037</v>
          </cell>
          <cell r="N5">
            <v>77.037000000000006</v>
          </cell>
          <cell r="O5">
            <v>4.3442858259216885</v>
          </cell>
        </row>
        <row r="6">
          <cell r="A6" t="str">
            <v>OREGON DUCKS</v>
          </cell>
          <cell r="B6" t="str">
            <v>Football</v>
          </cell>
          <cell r="C6" t="str">
            <v>OREGON DUCKSFootball</v>
          </cell>
          <cell r="D6" t="str">
            <v>University of Oregon</v>
          </cell>
          <cell r="E6">
            <v>17</v>
          </cell>
          <cell r="F6" t="str">
            <v>Eugene</v>
          </cell>
          <cell r="G6" t="str">
            <v>OR</v>
          </cell>
          <cell r="H6" t="str">
            <v>Oregon</v>
          </cell>
          <cell r="I6" t="str">
            <v>West</v>
          </cell>
          <cell r="J6" t="str">
            <v>eugene-or</v>
          </cell>
          <cell r="K6">
            <v>107.3</v>
          </cell>
          <cell r="L6">
            <v>105</v>
          </cell>
          <cell r="M6">
            <v>55776</v>
          </cell>
          <cell r="N6">
            <v>55.776000000000003</v>
          </cell>
          <cell r="O6">
            <v>4.0213436693376101</v>
          </cell>
        </row>
        <row r="7">
          <cell r="A7" t="str">
            <v>OHIO STATE BUCKEYES</v>
          </cell>
          <cell r="B7" t="str">
            <v>Football</v>
          </cell>
          <cell r="C7" t="str">
            <v>OHIO STATE BUCKEYESFootball</v>
          </cell>
          <cell r="D7" t="str">
            <v>Ohio State University</v>
          </cell>
          <cell r="E7">
            <v>2</v>
          </cell>
          <cell r="F7" t="str">
            <v>Columbus</v>
          </cell>
          <cell r="G7" t="str">
            <v>OH</v>
          </cell>
          <cell r="H7" t="str">
            <v>Ohio</v>
          </cell>
          <cell r="I7" t="str">
            <v>Midwest</v>
          </cell>
          <cell r="J7" t="str">
            <v>columbus-oh</v>
          </cell>
          <cell r="K7">
            <v>86.4</v>
          </cell>
          <cell r="L7">
            <v>49</v>
          </cell>
          <cell r="M7">
            <v>58575</v>
          </cell>
          <cell r="N7">
            <v>58.575000000000003</v>
          </cell>
          <cell r="O7">
            <v>4.0703079843938594</v>
          </cell>
        </row>
        <row r="8">
          <cell r="A8" t="str">
            <v>WASHINGTON HUSKIES</v>
          </cell>
          <cell r="B8" t="str">
            <v>Football</v>
          </cell>
          <cell r="C8" t="str">
            <v>WASHINGTON HUSKIESFootball</v>
          </cell>
          <cell r="D8" t="str">
            <v>University of Washington</v>
          </cell>
          <cell r="E8">
            <v>8</v>
          </cell>
          <cell r="F8" t="str">
            <v>Seattle</v>
          </cell>
          <cell r="G8" t="str">
            <v>WA</v>
          </cell>
          <cell r="H8" t="str">
            <v>Washington</v>
          </cell>
          <cell r="I8" t="str">
            <v>West</v>
          </cell>
          <cell r="J8" t="str">
            <v>seattle-wa</v>
          </cell>
          <cell r="K8">
            <v>167.8</v>
          </cell>
          <cell r="L8">
            <v>55</v>
          </cell>
          <cell r="M8">
            <v>105391</v>
          </cell>
          <cell r="N8">
            <v>105.39100000000001</v>
          </cell>
          <cell r="O8">
            <v>4.6576772434671065</v>
          </cell>
        </row>
        <row r="9">
          <cell r="A9" t="str">
            <v>M.005 3.13 7.475 0L7.47 3.13C.029.129.044.116.05.09.007-.025.006-.062 0 0-.012.154-.05.937-.05 4.133 0 5.884-4.928 9.857-7.47 11.109-6.22-2.88-7.571-8.605-7.47-11.109V3.13Z</v>
          </cell>
          <cell r="B9" t="str">
            <v>Football</v>
          </cell>
          <cell r="C9" t="str">
            <v>M.005 3.13 7.475 0L7.47 3.13C.029.129.044.116.05.09.007-.025.006-.062 0 0-.012.154-.05.937-.05 4.133 0 5.884-4.928 9.857-7.47 11.109-6.22-2.88-7.571-8.605-7.47-11.109V3.13ZFootball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</row>
        <row r="10">
          <cell r="A10" t="str">
            <v>FLORIDA STATE SEMINOLES</v>
          </cell>
          <cell r="B10" t="str">
            <v>Football</v>
          </cell>
          <cell r="C10" t="str">
            <v>FLORIDA STATE SEMINOLESFootball</v>
          </cell>
          <cell r="D10" t="str">
            <v>Florida State University</v>
          </cell>
          <cell r="E10">
            <v>10</v>
          </cell>
          <cell r="F10" t="str">
            <v>Tallahassee</v>
          </cell>
          <cell r="G10" t="str">
            <v>FL</v>
          </cell>
          <cell r="H10" t="str">
            <v>Florida</v>
          </cell>
          <cell r="I10" t="str">
            <v>Southeast</v>
          </cell>
          <cell r="J10" t="str">
            <v>tallahassee-fl</v>
          </cell>
          <cell r="K10">
            <v>90.6</v>
          </cell>
          <cell r="L10">
            <v>55</v>
          </cell>
          <cell r="M10">
            <v>49077</v>
          </cell>
          <cell r="N10">
            <v>49.076999999999998</v>
          </cell>
          <cell r="O10">
            <v>3.893390493280144</v>
          </cell>
        </row>
        <row r="11">
          <cell r="A11" t="str">
            <v>NOTRE DAME FIGHTING IRISH</v>
          </cell>
          <cell r="B11" t="str">
            <v>Football</v>
          </cell>
          <cell r="C11" t="str">
            <v>NOTRE DAME FIGHTING IRISHFootball</v>
          </cell>
          <cell r="D11" t="str">
            <v>University of Notre Dame</v>
          </cell>
          <cell r="E11">
            <v>18</v>
          </cell>
          <cell r="F11" t="str">
            <v>South Bend</v>
          </cell>
          <cell r="G11" t="str">
            <v>IN</v>
          </cell>
          <cell r="H11" t="str">
            <v>Indiana</v>
          </cell>
          <cell r="I11" t="str">
            <v>Midwest</v>
          </cell>
          <cell r="J11" t="str">
            <v>south bend-in</v>
          </cell>
          <cell r="K11">
            <v>75</v>
          </cell>
          <cell r="L11">
            <v>18</v>
          </cell>
          <cell r="M11">
            <v>46002</v>
          </cell>
          <cell r="N11">
            <v>46.002000000000002</v>
          </cell>
          <cell r="O11">
            <v>3.8286848738048125</v>
          </cell>
        </row>
        <row r="12">
          <cell r="A12" t="str">
            <v>MICHIGAN WOLVERINES</v>
          </cell>
          <cell r="B12" t="str">
            <v>Football</v>
          </cell>
          <cell r="C12" t="str">
            <v>MICHIGAN WOLVERINESFootball</v>
          </cell>
          <cell r="D12" t="str">
            <v>University of Michigan</v>
          </cell>
          <cell r="E12">
            <v>4</v>
          </cell>
          <cell r="F12" t="str">
            <v>Ann Arbor</v>
          </cell>
          <cell r="G12" t="str">
            <v>MI</v>
          </cell>
          <cell r="H12" t="str">
            <v>Michigan</v>
          </cell>
          <cell r="I12" t="str">
            <v>Midwest</v>
          </cell>
          <cell r="J12" t="str">
            <v>ann arbor-mi</v>
          </cell>
          <cell r="K12">
            <v>110.7</v>
          </cell>
          <cell r="L12">
            <v>25</v>
          </cell>
          <cell r="M12">
            <v>73276</v>
          </cell>
          <cell r="N12">
            <v>73.275999999999996</v>
          </cell>
          <cell r="O12">
            <v>4.2942331337232122</v>
          </cell>
        </row>
        <row r="13">
          <cell r="A13" t="str">
            <v>SOUTH CAROLINA GAMECOCKS</v>
          </cell>
          <cell r="B13" t="str">
            <v>Football</v>
          </cell>
          <cell r="C13" t="str">
            <v>SOUTH CAROLINA GAMECOCKSFootball</v>
          </cell>
          <cell r="D13" t="str">
            <v>University of South Carolina</v>
          </cell>
          <cell r="E13">
            <v>23</v>
          </cell>
          <cell r="F13" t="str">
            <v>Columbia</v>
          </cell>
          <cell r="G13" t="str">
            <v>SC</v>
          </cell>
          <cell r="H13" t="str">
            <v>South Carolina</v>
          </cell>
          <cell r="I13" t="str">
            <v>Southeast</v>
          </cell>
          <cell r="J13" t="str">
            <v>columbia-sc</v>
          </cell>
          <cell r="K13">
            <v>84.5</v>
          </cell>
          <cell r="L13">
            <v>115</v>
          </cell>
          <cell r="M13">
            <v>48791</v>
          </cell>
          <cell r="N13">
            <v>48.790999999999997</v>
          </cell>
          <cell r="O13">
            <v>3.8875458696209848</v>
          </cell>
        </row>
        <row r="14">
          <cell r="A14" t="str">
            <v>OLE MISS REBELS</v>
          </cell>
          <cell r="B14" t="str">
            <v>Football</v>
          </cell>
          <cell r="C14" t="str">
            <v>OLE MISS REBELSFootball</v>
          </cell>
          <cell r="D14" t="str">
            <v>University of Mississippi</v>
          </cell>
          <cell r="E14">
            <v>36</v>
          </cell>
          <cell r="F14" t="str">
            <v>Oxford</v>
          </cell>
          <cell r="G14" t="str">
            <v>MS</v>
          </cell>
          <cell r="H14" t="str">
            <v>Mississippi</v>
          </cell>
          <cell r="I14" t="str">
            <v>Southeast</v>
          </cell>
          <cell r="J14" t="str">
            <v>oxford-ms</v>
          </cell>
          <cell r="K14">
            <v>82.7</v>
          </cell>
          <cell r="L14">
            <v>151</v>
          </cell>
          <cell r="M14">
            <v>84957</v>
          </cell>
          <cell r="N14">
            <v>84.956999999999994</v>
          </cell>
          <cell r="O14">
            <v>4.4421452461357269</v>
          </cell>
        </row>
        <row r="15">
          <cell r="A15" t="str">
            <v>TEXAS AM AGGIES</v>
          </cell>
          <cell r="B15" t="str">
            <v>Football</v>
          </cell>
          <cell r="C15" t="str">
            <v>TEXAS AM AGGIESFootball</v>
          </cell>
          <cell r="D15" t="str">
            <v>Texas A&amp;M University</v>
          </cell>
          <cell r="E15">
            <v>71</v>
          </cell>
          <cell r="F15" t="str">
            <v xml:space="preserve">College Station </v>
          </cell>
          <cell r="G15" t="str">
            <v>TX</v>
          </cell>
          <cell r="H15" t="str">
            <v>Texas</v>
          </cell>
          <cell r="I15" t="str">
            <v>Southwest</v>
          </cell>
          <cell r="J15" t="str">
            <v>college station -tx</v>
          </cell>
          <cell r="K15">
            <v>88.5</v>
          </cell>
          <cell r="L15">
            <v>67</v>
          </cell>
          <cell r="M15">
            <v>50089</v>
          </cell>
          <cell r="N15">
            <v>50.088999999999999</v>
          </cell>
          <cell r="O15">
            <v>3.9138014231055571</v>
          </cell>
        </row>
        <row r="16">
          <cell r="A16" t="str">
            <v>UCLA BRUINS</v>
          </cell>
          <cell r="B16" t="str">
            <v>Football</v>
          </cell>
          <cell r="C16" t="str">
            <v>UCLA BRUINSFootball</v>
          </cell>
          <cell r="D16" t="str">
            <v>University of California, Los Angeles</v>
          </cell>
          <cell r="E16">
            <v>20</v>
          </cell>
          <cell r="F16" t="str">
            <v>Los Angeles</v>
          </cell>
          <cell r="G16" t="str">
            <v>CA</v>
          </cell>
          <cell r="H16" t="str">
            <v>California</v>
          </cell>
          <cell r="I16" t="str">
            <v>West</v>
          </cell>
          <cell r="J16" t="str">
            <v>los angeles-ca</v>
          </cell>
          <cell r="K16">
            <v>176.2</v>
          </cell>
          <cell r="L16">
            <v>20</v>
          </cell>
          <cell r="M16">
            <v>76367</v>
          </cell>
          <cell r="N16">
            <v>76.367000000000004</v>
          </cell>
          <cell r="O16">
            <v>4.3355506656879683</v>
          </cell>
        </row>
        <row r="17">
          <cell r="A17" t="str">
            <v>PENN STATE NITTANY LIONS</v>
          </cell>
          <cell r="B17" t="str">
            <v>Football</v>
          </cell>
          <cell r="C17" t="str">
            <v>PENN STATE NITTANY LIONSFootball</v>
          </cell>
          <cell r="D17" t="str">
            <v>Pennsylvania State University</v>
          </cell>
          <cell r="E17">
            <v>7</v>
          </cell>
          <cell r="F17" t="str">
            <v>University Park</v>
          </cell>
          <cell r="G17" t="str">
            <v>PA</v>
          </cell>
          <cell r="H17" t="str">
            <v>Pennsylvania</v>
          </cell>
          <cell r="I17" t="str">
            <v>Northeast</v>
          </cell>
          <cell r="J17" t="str">
            <v>university park-pa</v>
          </cell>
          <cell r="K17" t="e">
            <v>#N/A</v>
          </cell>
          <cell r="L17">
            <v>77</v>
          </cell>
          <cell r="M17" t="e">
            <v>#N/A</v>
          </cell>
          <cell r="N17" t="e">
            <v>#N/A</v>
          </cell>
          <cell r="O17" t="e">
            <v>#N/A</v>
          </cell>
        </row>
        <row r="18">
          <cell r="A18" t="str">
            <v>LSU TIGERS</v>
          </cell>
          <cell r="B18" t="str">
            <v>Football</v>
          </cell>
          <cell r="C18" t="str">
            <v>LSU TIGERSFootball</v>
          </cell>
          <cell r="D18" t="str">
            <v>Louisiana State University</v>
          </cell>
          <cell r="E18">
            <v>15</v>
          </cell>
          <cell r="F18" t="str">
            <v>Baton Rouge</v>
          </cell>
          <cell r="G18" t="str">
            <v>LA</v>
          </cell>
          <cell r="H18" t="str">
            <v>Louisiana</v>
          </cell>
          <cell r="I18" t="str">
            <v>Southeast</v>
          </cell>
          <cell r="J18" t="str">
            <v>baton rouge-la</v>
          </cell>
          <cell r="K18">
            <v>91.7</v>
          </cell>
          <cell r="L18">
            <v>176</v>
          </cell>
          <cell r="M18">
            <v>46282</v>
          </cell>
          <cell r="N18">
            <v>46.281999999999996</v>
          </cell>
          <cell r="O18">
            <v>3.8347531166034798</v>
          </cell>
        </row>
        <row r="19">
          <cell r="A19" t="str">
            <v>OKLAHOMA SOONERS</v>
          </cell>
          <cell r="B19" t="str">
            <v>Football</v>
          </cell>
          <cell r="C19" t="str">
            <v>OKLAHOMA SOONERSFootball</v>
          </cell>
          <cell r="D19" t="str">
            <v>University of Oklahoma</v>
          </cell>
          <cell r="E19">
            <v>55</v>
          </cell>
          <cell r="F19" t="str">
            <v>Norman</v>
          </cell>
          <cell r="G19" t="str">
            <v>OK</v>
          </cell>
          <cell r="H19" t="str">
            <v>Oklahoma</v>
          </cell>
          <cell r="I19" t="str">
            <v>Southwest</v>
          </cell>
          <cell r="J19" t="str">
            <v>norman-ok</v>
          </cell>
          <cell r="K19">
            <v>87</v>
          </cell>
          <cell r="L19">
            <v>127</v>
          </cell>
          <cell r="M19">
            <v>59866</v>
          </cell>
          <cell r="N19">
            <v>59.866</v>
          </cell>
          <cell r="O19">
            <v>4.0921087312805247</v>
          </cell>
        </row>
        <row r="20">
          <cell r="A20" t="str">
            <v>ALABAMA CRIMSON TIDE</v>
          </cell>
          <cell r="B20" t="str">
            <v>Football</v>
          </cell>
          <cell r="C20" t="str">
            <v>ALABAMA CRIMSON TIDEFootball</v>
          </cell>
          <cell r="D20" t="str">
            <v>University of Alabama</v>
          </cell>
          <cell r="E20">
            <v>5</v>
          </cell>
          <cell r="F20" t="str">
            <v>Tuscaloosa</v>
          </cell>
          <cell r="G20" t="str">
            <v>AL</v>
          </cell>
          <cell r="H20" t="str">
            <v>Alabama</v>
          </cell>
          <cell r="I20" t="str">
            <v>Southeast</v>
          </cell>
          <cell r="J20" t="str">
            <v>tuscaloosa-al</v>
          </cell>
          <cell r="K20">
            <v>87.5</v>
          </cell>
          <cell r="L20">
            <v>137</v>
          </cell>
          <cell r="M20">
            <v>44880</v>
          </cell>
          <cell r="N20">
            <v>44.88</v>
          </cell>
          <cell r="O20">
            <v>3.8039922612144408</v>
          </cell>
        </row>
        <row r="21">
          <cell r="A21" t="str">
            <v>ARKANSAS RAZORBACKS</v>
          </cell>
          <cell r="B21" t="str">
            <v>Football</v>
          </cell>
          <cell r="C21" t="str">
            <v>ARKANSAS RAZORBACKSFootball</v>
          </cell>
          <cell r="D21" t="str">
            <v>University of Arkansas</v>
          </cell>
          <cell r="E21">
            <v>44</v>
          </cell>
          <cell r="F21" t="str">
            <v>Fayetteville</v>
          </cell>
          <cell r="G21" t="str">
            <v>AR</v>
          </cell>
          <cell r="H21" t="str">
            <v>Arkansas</v>
          </cell>
          <cell r="I21" t="str">
            <v>Southeast</v>
          </cell>
          <cell r="J21" t="str">
            <v>fayetteville-ar</v>
          </cell>
          <cell r="K21">
            <v>91.8</v>
          </cell>
          <cell r="L21">
            <v>176</v>
          </cell>
          <cell r="M21">
            <v>52111</v>
          </cell>
          <cell r="N21">
            <v>52.110999999999997</v>
          </cell>
          <cell r="O21">
            <v>3.9533760589116249</v>
          </cell>
        </row>
        <row r="22">
          <cell r="A22" t="str">
            <v>AUBURN TIGERS</v>
          </cell>
          <cell r="B22" t="str">
            <v>Football</v>
          </cell>
          <cell r="C22" t="str">
            <v>AUBURN TIGERSFootball</v>
          </cell>
          <cell r="D22" t="str">
            <v>Auburn University</v>
          </cell>
          <cell r="E22">
            <v>67</v>
          </cell>
          <cell r="F22" t="str">
            <v>Auburn</v>
          </cell>
          <cell r="G22" t="str">
            <v>AL</v>
          </cell>
          <cell r="H22" t="str">
            <v>Alabama</v>
          </cell>
          <cell r="I22" t="str">
            <v>Southeast</v>
          </cell>
          <cell r="J22" t="str">
            <v>auburn-al</v>
          </cell>
          <cell r="K22">
            <v>97.6</v>
          </cell>
          <cell r="L22">
            <v>97</v>
          </cell>
          <cell r="M22">
            <v>54700</v>
          </cell>
          <cell r="N22">
            <v>54.7</v>
          </cell>
          <cell r="O22">
            <v>4.0018637094279352</v>
          </cell>
        </row>
        <row r="23">
          <cell r="A23" t="str">
            <v>GEORGIA BULLDOGS</v>
          </cell>
          <cell r="B23" t="str">
            <v>Football</v>
          </cell>
          <cell r="C23" t="str">
            <v>GEORGIA BULLDOGSFootball</v>
          </cell>
          <cell r="D23" t="str">
            <v>University of Georgia</v>
          </cell>
          <cell r="E23">
            <v>1</v>
          </cell>
          <cell r="F23" t="str">
            <v>Athens</v>
          </cell>
          <cell r="G23" t="str">
            <v>GA</v>
          </cell>
          <cell r="H23" t="str">
            <v>Georgia</v>
          </cell>
          <cell r="I23" t="str">
            <v>Southeast</v>
          </cell>
          <cell r="J23" t="str">
            <v>athens-ga</v>
          </cell>
          <cell r="K23">
            <v>88.1</v>
          </cell>
          <cell r="L23">
            <v>49</v>
          </cell>
          <cell r="M23">
            <v>43466</v>
          </cell>
          <cell r="N23">
            <v>43.466000000000001</v>
          </cell>
          <cell r="O23">
            <v>3.7719790232835106</v>
          </cell>
        </row>
        <row r="24">
          <cell r="A24" t="str">
            <v>WISCONSIN BADGERS</v>
          </cell>
          <cell r="B24" t="str">
            <v>Football</v>
          </cell>
          <cell r="C24" t="str">
            <v>WISCONSIN BADGERSFootball</v>
          </cell>
          <cell r="D24" t="str">
            <v>University of Wisconsin-Madison</v>
          </cell>
          <cell r="E24">
            <v>54</v>
          </cell>
          <cell r="F24" t="str">
            <v>Madison</v>
          </cell>
          <cell r="G24" t="str">
            <v>WI</v>
          </cell>
          <cell r="H24" t="str">
            <v>Wisconsin</v>
          </cell>
          <cell r="I24" t="str">
            <v>Midwest</v>
          </cell>
          <cell r="J24" t="str">
            <v>madison-wi</v>
          </cell>
          <cell r="K24">
            <v>101.4</v>
          </cell>
          <cell r="L24">
            <v>250</v>
          </cell>
          <cell r="M24">
            <v>49928</v>
          </cell>
          <cell r="N24">
            <v>49.927999999999997</v>
          </cell>
          <cell r="O24">
            <v>3.9105819676317419</v>
          </cell>
        </row>
        <row r="25">
          <cell r="A25" t="str">
            <v>BOSTON COLLEGE EAGLES</v>
          </cell>
          <cell r="B25" t="str">
            <v>Football</v>
          </cell>
          <cell r="C25" t="str">
            <v>BOSTON COLLEGE EAGLESFootball</v>
          </cell>
          <cell r="D25" t="str">
            <v>Boston College</v>
          </cell>
          <cell r="E25">
            <v>102</v>
          </cell>
          <cell r="F25" t="str">
            <v>Chestnut Hill</v>
          </cell>
          <cell r="G25" t="str">
            <v>MA</v>
          </cell>
          <cell r="H25" t="str">
            <v>Massachusetts</v>
          </cell>
          <cell r="I25" t="str">
            <v>Northeast</v>
          </cell>
          <cell r="J25" t="str">
            <v>chestnut hill-ma</v>
          </cell>
          <cell r="K25" t="e">
            <v>#N/A</v>
          </cell>
          <cell r="L25">
            <v>36</v>
          </cell>
          <cell r="M25" t="e">
            <v>#N/A</v>
          </cell>
          <cell r="N25" t="e">
            <v>#N/A</v>
          </cell>
          <cell r="O25" t="e">
            <v>#N/A</v>
          </cell>
        </row>
        <row r="26">
          <cell r="A26" t="str">
            <v>ARIZONA WILDCATS</v>
          </cell>
          <cell r="B26" t="str">
            <v>Football</v>
          </cell>
          <cell r="C26" t="str">
            <v>ARIZONA WILDCATSFootball</v>
          </cell>
          <cell r="D26" t="str">
            <v>University of Arizona</v>
          </cell>
          <cell r="E26">
            <v>72</v>
          </cell>
          <cell r="F26" t="str">
            <v>Tucson</v>
          </cell>
          <cell r="G26" t="str">
            <v>AZ</v>
          </cell>
          <cell r="H26" t="str">
            <v>Arizona</v>
          </cell>
          <cell r="I26" t="str">
            <v>Southwest</v>
          </cell>
          <cell r="J26" t="str">
            <v>tucson-az</v>
          </cell>
          <cell r="K26">
            <v>95.7</v>
          </cell>
          <cell r="L26">
            <v>105</v>
          </cell>
          <cell r="M26">
            <v>48058</v>
          </cell>
          <cell r="N26">
            <v>48.058</v>
          </cell>
          <cell r="O26">
            <v>3.8724086147940531</v>
          </cell>
        </row>
        <row r="27">
          <cell r="A27" t="str">
            <v>KENTUCKY WILDCATS</v>
          </cell>
          <cell r="B27" t="str">
            <v>Football</v>
          </cell>
          <cell r="C27" t="str">
            <v>KENTUCKY WILDCATSFootball</v>
          </cell>
          <cell r="D27" t="str">
            <v>University of Kentucky</v>
          </cell>
          <cell r="E27">
            <v>47</v>
          </cell>
          <cell r="F27" t="str">
            <v>Lexington</v>
          </cell>
          <cell r="G27" t="str">
            <v>KY</v>
          </cell>
          <cell r="H27" t="str">
            <v>Kentucky</v>
          </cell>
          <cell r="I27" t="str">
            <v>Southeast</v>
          </cell>
          <cell r="J27" t="str">
            <v>lexington-ky</v>
          </cell>
          <cell r="K27">
            <v>90.5</v>
          </cell>
          <cell r="L27">
            <v>137</v>
          </cell>
          <cell r="M27">
            <v>61526</v>
          </cell>
          <cell r="N27">
            <v>61.526000000000003</v>
          </cell>
          <cell r="O27">
            <v>4.1194598497004975</v>
          </cell>
        </row>
        <row r="28">
          <cell r="A28" t="str">
            <v>UTAH UTES</v>
          </cell>
          <cell r="B28" t="str">
            <v>Football</v>
          </cell>
          <cell r="C28" t="str">
            <v>UTAH UTESFootball</v>
          </cell>
          <cell r="D28" t="str">
            <v>University of Utah</v>
          </cell>
          <cell r="E28">
            <v>11</v>
          </cell>
          <cell r="F28" t="str">
            <v>Salt Lake City</v>
          </cell>
          <cell r="G28" t="str">
            <v>UT</v>
          </cell>
          <cell r="H28" t="str">
            <v>Utah</v>
          </cell>
          <cell r="I28" t="str">
            <v>West</v>
          </cell>
          <cell r="J28" t="str">
            <v>salt lake city-ut</v>
          </cell>
          <cell r="K28">
            <v>122</v>
          </cell>
          <cell r="L28">
            <v>105</v>
          </cell>
          <cell r="M28">
            <v>65880</v>
          </cell>
          <cell r="N28">
            <v>65.88</v>
          </cell>
          <cell r="O28">
            <v>4.1878349053094395</v>
          </cell>
        </row>
        <row r="29">
          <cell r="A29" t="str">
            <v>GEORGIA TECH YELLOW JACKETS</v>
          </cell>
          <cell r="B29" t="str">
            <v>Football</v>
          </cell>
          <cell r="C29" t="str">
            <v>GEORGIA TECH YELLOW JACKETSFootball</v>
          </cell>
          <cell r="D29" t="str">
            <v>Georgia Tech</v>
          </cell>
          <cell r="E29">
            <v>78</v>
          </cell>
          <cell r="F29" t="str">
            <v>Atlanta</v>
          </cell>
          <cell r="G29" t="str">
            <v>GA</v>
          </cell>
          <cell r="H29" t="str">
            <v>Georgia</v>
          </cell>
          <cell r="I29" t="str">
            <v>Southeast</v>
          </cell>
          <cell r="J29" t="str">
            <v>atlanta-ga</v>
          </cell>
          <cell r="K29">
            <v>109.4</v>
          </cell>
          <cell r="L29">
            <v>44</v>
          </cell>
          <cell r="M29">
            <v>69164</v>
          </cell>
          <cell r="N29">
            <v>69.164000000000001</v>
          </cell>
          <cell r="O29">
            <v>4.2364804960425433</v>
          </cell>
        </row>
        <row r="30">
          <cell r="A30" t="str">
            <v>DUKE BLUE DEVILS</v>
          </cell>
          <cell r="B30" t="str">
            <v>Football</v>
          </cell>
          <cell r="C30" t="str">
            <v>DUKE BLUE DEVILSFootball</v>
          </cell>
          <cell r="D30" t="str">
            <v>Duke University</v>
          </cell>
          <cell r="E30">
            <v>26</v>
          </cell>
          <cell r="F30" t="str">
            <v>Durham</v>
          </cell>
          <cell r="G30" t="str">
            <v>NC</v>
          </cell>
          <cell r="H30" t="str">
            <v>North Carolina</v>
          </cell>
          <cell r="I30" t="str">
            <v>Southeast</v>
          </cell>
          <cell r="J30" t="str">
            <v>durham-nc</v>
          </cell>
          <cell r="K30">
            <v>97.5</v>
          </cell>
          <cell r="L30">
            <v>10</v>
          </cell>
          <cell r="M30">
            <v>107000</v>
          </cell>
          <cell r="N30">
            <v>107</v>
          </cell>
          <cell r="O30">
            <v>4.6728288344619058</v>
          </cell>
        </row>
        <row r="31">
          <cell r="A31" t="str">
            <v>TENNESSEE VOLUNTEERS</v>
          </cell>
          <cell r="B31" t="str">
            <v>Football</v>
          </cell>
          <cell r="C31" t="str">
            <v>TENNESSEE VOLUNTEERSFootball</v>
          </cell>
          <cell r="D31" t="str">
            <v>University of Tennessee</v>
          </cell>
          <cell r="E31">
            <v>6</v>
          </cell>
          <cell r="F31" t="str">
            <v>Knoxville</v>
          </cell>
          <cell r="G31" t="str">
            <v>TN</v>
          </cell>
          <cell r="H31" t="str">
            <v>Tennessee</v>
          </cell>
          <cell r="I31" t="str">
            <v>Southeast</v>
          </cell>
          <cell r="J31" t="str">
            <v>knoxville-tn</v>
          </cell>
          <cell r="K31">
            <v>89.6</v>
          </cell>
          <cell r="L31">
            <v>115</v>
          </cell>
          <cell r="M31">
            <v>44308</v>
          </cell>
          <cell r="N31">
            <v>44.308</v>
          </cell>
          <cell r="O31">
            <v>3.7911652476546864</v>
          </cell>
        </row>
        <row r="32">
          <cell r="A32" t="str">
            <v>ILLINOIS FIGHTING ILLINI</v>
          </cell>
          <cell r="B32" t="str">
            <v>Football</v>
          </cell>
          <cell r="C32" t="str">
            <v>ILLINOIS FIGHTING ILLINIFootball</v>
          </cell>
          <cell r="D32" t="str">
            <v>University of Illinois Urbana-Champaign</v>
          </cell>
          <cell r="E32">
            <v>31</v>
          </cell>
          <cell r="F32" t="str">
            <v>Urbana and Champaign</v>
          </cell>
          <cell r="G32" t="str">
            <v>IL</v>
          </cell>
          <cell r="H32" t="str">
            <v>Illinois</v>
          </cell>
          <cell r="I32" t="str">
            <v>Midwest</v>
          </cell>
          <cell r="J32" t="str">
            <v>urbana and champaign-il</v>
          </cell>
          <cell r="K32">
            <v>77.7</v>
          </cell>
          <cell r="L32">
            <v>41</v>
          </cell>
          <cell r="M32">
            <v>37701</v>
          </cell>
          <cell r="N32">
            <v>37.701000000000001</v>
          </cell>
          <cell r="O32">
            <v>3.629686619301117</v>
          </cell>
        </row>
        <row r="33">
          <cell r="A33" t="str">
            <v>OREGON STATE BEAVERS</v>
          </cell>
          <cell r="B33" t="str">
            <v>Football</v>
          </cell>
          <cell r="C33" t="str">
            <v>OREGON STATE BEAVERSFootball</v>
          </cell>
          <cell r="D33" t="str">
            <v>Oregon State University</v>
          </cell>
          <cell r="E33">
            <v>16</v>
          </cell>
          <cell r="F33" t="str">
            <v>Corvallis</v>
          </cell>
          <cell r="G33" t="str">
            <v>OR</v>
          </cell>
          <cell r="H33" t="str">
            <v>Oregon</v>
          </cell>
          <cell r="I33" t="str">
            <v>West</v>
          </cell>
          <cell r="J33" t="str">
            <v>corvallis-or</v>
          </cell>
          <cell r="K33">
            <v>109.1</v>
          </cell>
          <cell r="L33">
            <v>151</v>
          </cell>
          <cell r="M33">
            <v>58315</v>
          </cell>
          <cell r="N33">
            <v>58.314999999999998</v>
          </cell>
          <cell r="O33">
            <v>4.0658593501430129</v>
          </cell>
        </row>
        <row r="34">
          <cell r="A34" t="str">
            <v>BYU COUGARS</v>
          </cell>
          <cell r="B34" t="str">
            <v>Football</v>
          </cell>
          <cell r="C34" t="str">
            <v>BYU COUGARSFootball</v>
          </cell>
          <cell r="D34" t="str">
            <v>Brigham Young University</v>
          </cell>
          <cell r="E34">
            <v>53</v>
          </cell>
          <cell r="F34" t="str">
            <v>Provo</v>
          </cell>
          <cell r="G34" t="str">
            <v>UT</v>
          </cell>
          <cell r="H34" t="str">
            <v>Utah</v>
          </cell>
          <cell r="I34" t="str">
            <v>West</v>
          </cell>
          <cell r="J34" t="str">
            <v>provo-ut</v>
          </cell>
          <cell r="K34">
            <v>108.7</v>
          </cell>
          <cell r="L34">
            <v>89</v>
          </cell>
          <cell r="M34">
            <v>53572</v>
          </cell>
          <cell r="N34">
            <v>53.572000000000003</v>
          </cell>
          <cell r="O34">
            <v>3.9810265435248757</v>
          </cell>
        </row>
        <row r="35">
          <cell r="A35" t="str">
            <v>ARIZONA STATE SUN DEVILS</v>
          </cell>
          <cell r="B35" t="str">
            <v>Football</v>
          </cell>
          <cell r="C35" t="str">
            <v>ARIZONA STATE SUN DEVILSFootball</v>
          </cell>
          <cell r="D35" t="str">
            <v>Arizona State University</v>
          </cell>
          <cell r="E35">
            <v>97</v>
          </cell>
          <cell r="F35" t="str">
            <v>Tempe</v>
          </cell>
          <cell r="G35" t="str">
            <v>AZ</v>
          </cell>
          <cell r="H35" t="str">
            <v>Arizona</v>
          </cell>
          <cell r="I35" t="str">
            <v>Southwest</v>
          </cell>
          <cell r="J35" t="str">
            <v>tempe-az</v>
          </cell>
          <cell r="K35">
            <v>112.6</v>
          </cell>
          <cell r="L35">
            <v>121</v>
          </cell>
          <cell r="M35">
            <v>64080</v>
          </cell>
          <cell r="N35">
            <v>64.08</v>
          </cell>
          <cell r="O35">
            <v>4.160132302760104</v>
          </cell>
        </row>
        <row r="36">
          <cell r="A36" t="str">
            <v>STANFORD CARDINAL</v>
          </cell>
          <cell r="B36" t="str">
            <v>Football</v>
          </cell>
          <cell r="C36" t="str">
            <v>STANFORD CARDINALFootball</v>
          </cell>
          <cell r="D36" t="str">
            <v>Stanford University</v>
          </cell>
          <cell r="E36">
            <v>104</v>
          </cell>
          <cell r="F36" t="str">
            <v>Stanford</v>
          </cell>
          <cell r="G36" t="str">
            <v>CA</v>
          </cell>
          <cell r="H36" t="str">
            <v>California</v>
          </cell>
          <cell r="I36" t="str">
            <v>West</v>
          </cell>
          <cell r="J36" t="str">
            <v>stanford-ca</v>
          </cell>
          <cell r="K36">
            <v>442.4</v>
          </cell>
          <cell r="L36">
            <v>3</v>
          </cell>
          <cell r="M36">
            <v>66863</v>
          </cell>
          <cell r="N36">
            <v>66.863</v>
          </cell>
          <cell r="O36">
            <v>4.2026457498626852</v>
          </cell>
        </row>
        <row r="37">
          <cell r="A37" t="str">
            <v>MIAMI HURRICANES</v>
          </cell>
          <cell r="B37" t="str">
            <v>Football</v>
          </cell>
          <cell r="C37" t="str">
            <v>MIAMI HURRICANESFootball</v>
          </cell>
          <cell r="D37" t="str">
            <v>University of Miami</v>
          </cell>
          <cell r="E37">
            <v>79</v>
          </cell>
          <cell r="F37" t="str">
            <v>Coral Gables</v>
          </cell>
          <cell r="G37" t="str">
            <v>FL</v>
          </cell>
          <cell r="H37" t="str">
            <v>Florida</v>
          </cell>
          <cell r="I37" t="str">
            <v>Southeast</v>
          </cell>
          <cell r="J37" t="str">
            <v>coral gables-fl</v>
          </cell>
          <cell r="K37">
            <v>173.6</v>
          </cell>
          <cell r="L37">
            <v>55</v>
          </cell>
          <cell r="M37">
            <v>113623</v>
          </cell>
          <cell r="N37">
            <v>113.623</v>
          </cell>
          <cell r="O37">
            <v>4.7328859505825545</v>
          </cell>
        </row>
        <row r="38">
          <cell r="A38" t="str">
            <v>KANSAS STATE WILDCATS</v>
          </cell>
          <cell r="B38" t="str">
            <v>Football</v>
          </cell>
          <cell r="C38" t="str">
            <v>KANSAS STATE WILDCATSFootball</v>
          </cell>
          <cell r="D38" t="str">
            <v>Kansas State University</v>
          </cell>
          <cell r="E38">
            <v>13</v>
          </cell>
          <cell r="F38" t="str">
            <v>Manhattan</v>
          </cell>
          <cell r="G38" t="str">
            <v>KS</v>
          </cell>
          <cell r="H38" t="str">
            <v>Kansas</v>
          </cell>
          <cell r="I38" t="str">
            <v>Midwest</v>
          </cell>
          <cell r="J38" t="str">
            <v>manhattan-ks</v>
          </cell>
          <cell r="K38">
            <v>85.3</v>
          </cell>
          <cell r="L38">
            <v>166</v>
          </cell>
          <cell r="M38">
            <v>52747</v>
          </cell>
          <cell r="N38">
            <v>52.747</v>
          </cell>
          <cell r="O38">
            <v>3.9655068987009856</v>
          </cell>
        </row>
        <row r="39">
          <cell r="A39" t="str">
            <v>CLEMSON TIGERS</v>
          </cell>
          <cell r="B39" t="str">
            <v>Football</v>
          </cell>
          <cell r="C39" t="str">
            <v>CLEMSON TIGERSFootball</v>
          </cell>
          <cell r="D39" t="str">
            <v>Clemson University</v>
          </cell>
          <cell r="E39">
            <v>14</v>
          </cell>
          <cell r="F39" t="str">
            <v>Clemson</v>
          </cell>
          <cell r="G39" t="str">
            <v>SC</v>
          </cell>
          <cell r="H39" t="str">
            <v>South Carolina</v>
          </cell>
          <cell r="I39" t="str">
            <v>Southeast</v>
          </cell>
          <cell r="J39" t="str">
            <v>clemson-sc</v>
          </cell>
          <cell r="K39">
            <v>93.9</v>
          </cell>
          <cell r="L39">
            <v>77</v>
          </cell>
          <cell r="M39">
            <v>48335</v>
          </cell>
          <cell r="N39">
            <v>48.335000000000001</v>
          </cell>
          <cell r="O39">
            <v>3.8781559359165687</v>
          </cell>
        </row>
        <row r="40">
          <cell r="A40" t="str">
            <v>SOUTHERN MISS GOLDEN EAGLES</v>
          </cell>
          <cell r="B40" t="str">
            <v>Football</v>
          </cell>
          <cell r="C40" t="str">
            <v>SOUTHERN MISS GOLDEN EAGLESFootball</v>
          </cell>
          <cell r="D40" t="str">
            <v>University of Southern Mississippi</v>
          </cell>
          <cell r="E40">
            <v>88</v>
          </cell>
          <cell r="F40" t="str">
            <v>Hattiesburg</v>
          </cell>
          <cell r="G40" t="str">
            <v>MS</v>
          </cell>
          <cell r="H40" t="str">
            <v>Mississippi</v>
          </cell>
          <cell r="I40" t="str">
            <v>Southeast</v>
          </cell>
          <cell r="J40" t="str">
            <v>hattiesburg-ms</v>
          </cell>
          <cell r="K40">
            <v>78.3</v>
          </cell>
          <cell r="L40" t="e">
            <v>#N/A</v>
          </cell>
          <cell r="M40">
            <v>38293</v>
          </cell>
          <cell r="N40">
            <v>38.292999999999999</v>
          </cell>
          <cell r="O40">
            <v>3.645267111858542</v>
          </cell>
        </row>
        <row r="41">
          <cell r="A41" t="str">
            <v>MARYLAND TERRAPINS</v>
          </cell>
          <cell r="B41" t="str">
            <v>Football</v>
          </cell>
          <cell r="C41" t="str">
            <v>MARYLAND TERRAPINSFootball</v>
          </cell>
          <cell r="D41" t="str">
            <v>University of Maryland</v>
          </cell>
          <cell r="E41">
            <v>43</v>
          </cell>
          <cell r="F41" t="str">
            <v>College Park</v>
          </cell>
          <cell r="G41" t="str">
            <v>MD</v>
          </cell>
          <cell r="H41" t="str">
            <v>Maryland</v>
          </cell>
          <cell r="I41" t="str">
            <v>Northeast</v>
          </cell>
          <cell r="J41" t="str">
            <v>college park-md</v>
          </cell>
          <cell r="K41">
            <v>121.1</v>
          </cell>
          <cell r="L41">
            <v>55</v>
          </cell>
          <cell r="M41">
            <v>69736</v>
          </cell>
          <cell r="N41">
            <v>69.736000000000004</v>
          </cell>
          <cell r="O41">
            <v>4.2447166837092754</v>
          </cell>
        </row>
        <row r="42">
          <cell r="A42" t="str">
            <v>FLORIDA GATORS</v>
          </cell>
          <cell r="B42" t="str">
            <v>Football</v>
          </cell>
          <cell r="C42" t="str">
            <v>FLORIDA GATORSFootball</v>
          </cell>
          <cell r="D42" t="str">
            <v>University of Florida</v>
          </cell>
          <cell r="E42">
            <v>50</v>
          </cell>
          <cell r="F42" t="str">
            <v>Gainesville</v>
          </cell>
          <cell r="G42" t="str">
            <v>FL</v>
          </cell>
          <cell r="H42" t="str">
            <v>Florida</v>
          </cell>
          <cell r="I42" t="str">
            <v>Southeast</v>
          </cell>
          <cell r="J42" t="str">
            <v>gainesville-fl</v>
          </cell>
          <cell r="K42">
            <v>90</v>
          </cell>
          <cell r="L42">
            <v>29</v>
          </cell>
          <cell r="M42">
            <v>40937</v>
          </cell>
          <cell r="N42">
            <v>40.936999999999998</v>
          </cell>
          <cell r="O42">
            <v>3.7120342995804241</v>
          </cell>
        </row>
        <row r="43">
          <cell r="A43" t="str">
            <v>MISSOURI TIGERS</v>
          </cell>
          <cell r="B43" t="str">
            <v>Football</v>
          </cell>
          <cell r="C43" t="str">
            <v>MISSOURI TIGERSFootball</v>
          </cell>
          <cell r="D43" t="str">
            <v>University of Missouri</v>
          </cell>
          <cell r="E43">
            <v>63</v>
          </cell>
          <cell r="F43" t="str">
            <v>Columbia</v>
          </cell>
          <cell r="G43" t="str">
            <v>MO</v>
          </cell>
          <cell r="H43" t="str">
            <v>Missouri</v>
          </cell>
          <cell r="I43" t="str">
            <v>Midwest</v>
          </cell>
          <cell r="J43" t="str">
            <v>columbia-mo</v>
          </cell>
          <cell r="K43">
            <v>89.8</v>
          </cell>
          <cell r="L43">
            <v>121</v>
          </cell>
          <cell r="M43">
            <v>56860</v>
          </cell>
          <cell r="N43">
            <v>56.86</v>
          </cell>
          <cell r="O43">
            <v>4.0405921062228538</v>
          </cell>
        </row>
        <row r="44">
          <cell r="A44" t="str">
            <v>MINNESOTA GOLDEN GOPHERS</v>
          </cell>
          <cell r="B44" t="str">
            <v>Football</v>
          </cell>
          <cell r="C44" t="str">
            <v>MINNESOTA GOLDEN GOPHERSFootball</v>
          </cell>
          <cell r="D44" t="str">
            <v>University of Minnesota</v>
          </cell>
          <cell r="E44">
            <v>32</v>
          </cell>
          <cell r="F44" t="str">
            <v>Minneapolis</v>
          </cell>
          <cell r="G44" t="str">
            <v>MN</v>
          </cell>
          <cell r="H44" t="str">
            <v>Minnesota</v>
          </cell>
          <cell r="I44" t="str">
            <v>Midwest</v>
          </cell>
          <cell r="J44" t="str">
            <v>minneapolis-mn</v>
          </cell>
          <cell r="K44">
            <v>105</v>
          </cell>
          <cell r="L44">
            <v>62</v>
          </cell>
          <cell r="M44">
            <v>70099</v>
          </cell>
          <cell r="N44">
            <v>70.099000000000004</v>
          </cell>
          <cell r="O44">
            <v>4.2499085286035578</v>
          </cell>
        </row>
        <row r="45">
          <cell r="A45" t="str">
            <v>LOUISVILLE CARDINALS</v>
          </cell>
          <cell r="B45" t="str">
            <v>Football</v>
          </cell>
          <cell r="C45" t="str">
            <v>LOUISVILLE CARDINALSFootball</v>
          </cell>
          <cell r="D45" t="str">
            <v>University of Louisville</v>
          </cell>
          <cell r="E45">
            <v>41</v>
          </cell>
          <cell r="F45" t="str">
            <v>Louisville</v>
          </cell>
          <cell r="G45" t="str">
            <v>KY</v>
          </cell>
          <cell r="H45" t="str">
            <v>Kentucky</v>
          </cell>
          <cell r="I45" t="str">
            <v>Southeast</v>
          </cell>
          <cell r="J45" t="str">
            <v>louisville-ky</v>
          </cell>
          <cell r="K45">
            <v>89.7</v>
          </cell>
          <cell r="L45">
            <v>182</v>
          </cell>
          <cell r="M45" t="e">
            <v>#N/A</v>
          </cell>
          <cell r="N45" t="e">
            <v>#N/A</v>
          </cell>
          <cell r="O45" t="e">
            <v>#N/A</v>
          </cell>
        </row>
        <row r="46">
          <cell r="A46" t="str">
            <v>NORTHWESTERN STATE DEMONS</v>
          </cell>
          <cell r="B46" t="str">
            <v>Basketball</v>
          </cell>
          <cell r="C46" t="str">
            <v>NORTHWESTERN STATE DEMONSBasketball</v>
          </cell>
          <cell r="D46" t="str">
            <v>Northwestern State University</v>
          </cell>
          <cell r="E46">
            <v>37</v>
          </cell>
          <cell r="F46" t="str">
            <v>Natchitoches</v>
          </cell>
          <cell r="G46" t="str">
            <v>LA</v>
          </cell>
          <cell r="H46" t="str">
            <v>Louisiana</v>
          </cell>
          <cell r="I46" t="str">
            <v>Southeast</v>
          </cell>
          <cell r="J46" t="str">
            <v>natchitoches-la</v>
          </cell>
          <cell r="K46">
            <v>83.2</v>
          </cell>
          <cell r="L46" t="e">
            <v>#N/A</v>
          </cell>
          <cell r="M46">
            <v>28401</v>
          </cell>
          <cell r="N46">
            <v>28.401</v>
          </cell>
          <cell r="O46">
            <v>3.3464243558148636</v>
          </cell>
        </row>
        <row r="47">
          <cell r="A47" t="str">
            <v>TEXAS SOUTHERN TIGERS</v>
          </cell>
          <cell r="B47" t="str">
            <v>Basketball</v>
          </cell>
          <cell r="C47" t="str">
            <v>TEXAS SOUTHERN TIGERSBasketball</v>
          </cell>
          <cell r="D47" t="str">
            <v>Texas Southern University</v>
          </cell>
          <cell r="E47">
            <v>307</v>
          </cell>
          <cell r="F47" t="str">
            <v>Houston</v>
          </cell>
          <cell r="G47" t="str">
            <v>TX</v>
          </cell>
          <cell r="H47" t="str">
            <v>Texas</v>
          </cell>
          <cell r="I47" t="str">
            <v>Southwest</v>
          </cell>
          <cell r="J47" t="str">
            <v>houston-tx</v>
          </cell>
          <cell r="K47">
            <v>95.5</v>
          </cell>
          <cell r="L47">
            <v>182</v>
          </cell>
          <cell r="M47">
            <v>56019</v>
          </cell>
          <cell r="N47">
            <v>56.018999999999998</v>
          </cell>
          <cell r="O47">
            <v>4.0256909189050525</v>
          </cell>
        </row>
        <row r="48">
          <cell r="A48" t="str">
            <v>KANSAS JAYHAWKS</v>
          </cell>
          <cell r="B48" t="str">
            <v>Basketball</v>
          </cell>
          <cell r="C48" t="str">
            <v>KANSAS JAYHAWKSBasketball</v>
          </cell>
          <cell r="D48" t="str">
            <v>University of Kansas</v>
          </cell>
          <cell r="E48">
            <v>9</v>
          </cell>
          <cell r="F48" t="str">
            <v>Lawrence</v>
          </cell>
          <cell r="G48" t="str">
            <v>KS</v>
          </cell>
          <cell r="H48" t="str">
            <v>Kansas</v>
          </cell>
          <cell r="I48" t="str">
            <v>Midwest</v>
          </cell>
          <cell r="J48" t="str">
            <v>lawrence-ks</v>
          </cell>
          <cell r="K48">
            <v>93.2</v>
          </cell>
          <cell r="L48">
            <v>121</v>
          </cell>
          <cell r="M48">
            <v>56536</v>
          </cell>
          <cell r="N48">
            <v>56.536000000000001</v>
          </cell>
          <cell r="O48">
            <v>4.0348776033885532</v>
          </cell>
        </row>
        <row r="49">
          <cell r="A49" t="str">
            <v>INDIANA HOOSIERS</v>
          </cell>
          <cell r="B49" t="str">
            <v>Basketball</v>
          </cell>
          <cell r="C49" t="str">
            <v>INDIANA HOOSIERSBasketball</v>
          </cell>
          <cell r="D49" t="str">
            <v>University of Bloomington</v>
          </cell>
          <cell r="E49">
            <v>31</v>
          </cell>
          <cell r="F49" t="str">
            <v>Bloomington</v>
          </cell>
          <cell r="G49" t="str">
            <v>IN</v>
          </cell>
          <cell r="H49" t="str">
            <v>Indiana</v>
          </cell>
          <cell r="I49" t="str">
            <v>Midwest</v>
          </cell>
          <cell r="J49" t="str">
            <v>bloomington-in</v>
          </cell>
          <cell r="K49">
            <v>88</v>
          </cell>
          <cell r="L49">
            <v>72</v>
          </cell>
          <cell r="M49">
            <v>41995</v>
          </cell>
          <cell r="N49">
            <v>41.994999999999997</v>
          </cell>
          <cell r="O49">
            <v>3.7375505635775905</v>
          </cell>
        </row>
        <row r="50">
          <cell r="A50" t="str">
            <v>CONNECTICUT HUSKIES</v>
          </cell>
          <cell r="B50" t="str">
            <v>Basketball</v>
          </cell>
          <cell r="C50" t="str">
            <v>CONNECTICUT HUSKIESBasketball</v>
          </cell>
          <cell r="D50" t="str">
            <v>University of Connecticut</v>
          </cell>
          <cell r="E50">
            <v>3</v>
          </cell>
          <cell r="F50" t="str">
            <v>Storrs</v>
          </cell>
          <cell r="G50" t="str">
            <v>CT</v>
          </cell>
          <cell r="H50" t="str">
            <v>Connecticut</v>
          </cell>
          <cell r="I50" t="str">
            <v>Northeast</v>
          </cell>
          <cell r="J50" t="str">
            <v>storrs-ct</v>
          </cell>
          <cell r="K50">
            <v>95.8</v>
          </cell>
          <cell r="L50">
            <v>67</v>
          </cell>
          <cell r="M50">
            <v>23964</v>
          </cell>
          <cell r="N50">
            <v>23.963999999999999</v>
          </cell>
          <cell r="O50">
            <v>3.1765527042216783</v>
          </cell>
        </row>
        <row r="51">
          <cell r="A51" t="str">
            <v>WEST VIRGINIA MOUNTAINEERS</v>
          </cell>
          <cell r="B51" t="str">
            <v>Basketball</v>
          </cell>
          <cell r="C51" t="str">
            <v>WEST VIRGINIA MOUNTAINEERSBasketball</v>
          </cell>
          <cell r="D51" t="str">
            <v>West Virginia University</v>
          </cell>
          <cell r="E51">
            <v>24</v>
          </cell>
          <cell r="F51" t="str">
            <v>Morgantown</v>
          </cell>
          <cell r="G51" t="str">
            <v>WV</v>
          </cell>
          <cell r="H51" t="str">
            <v>West Virginia</v>
          </cell>
          <cell r="I51" t="str">
            <v>Southeast</v>
          </cell>
          <cell r="J51" t="str">
            <v>morgantown-wv</v>
          </cell>
          <cell r="K51">
            <v>90.3</v>
          </cell>
          <cell r="L51">
            <v>234</v>
          </cell>
          <cell r="M51">
            <v>36991</v>
          </cell>
          <cell r="N51">
            <v>36.991</v>
          </cell>
          <cell r="O51">
            <v>3.6106746398125451</v>
          </cell>
        </row>
        <row r="52">
          <cell r="A52" t="str">
            <v>GONZAGA BULLDOGS</v>
          </cell>
          <cell r="B52" t="str">
            <v>Basketball</v>
          </cell>
          <cell r="C52" t="str">
            <v>GONZAGA BULLDOGSBasketball</v>
          </cell>
          <cell r="D52" t="str">
            <v>Gonzaga University</v>
          </cell>
          <cell r="E52">
            <v>8</v>
          </cell>
          <cell r="F52" t="str">
            <v>Spokane</v>
          </cell>
          <cell r="G52" t="str">
            <v>WA</v>
          </cell>
          <cell r="H52" t="str">
            <v>Washington</v>
          </cell>
          <cell r="I52" t="str">
            <v>West</v>
          </cell>
          <cell r="J52" t="str">
            <v>spokane-wa</v>
          </cell>
          <cell r="K52">
            <v>98.6</v>
          </cell>
          <cell r="L52">
            <v>83</v>
          </cell>
          <cell r="M52">
            <v>56977</v>
          </cell>
          <cell r="N52">
            <v>56.976999999999997</v>
          </cell>
          <cell r="O52">
            <v>4.0426476776310496</v>
          </cell>
        </row>
        <row r="53">
          <cell r="A53" t="str">
            <v>HOUSTON COUGARS</v>
          </cell>
          <cell r="B53" t="str">
            <v>Basketball</v>
          </cell>
          <cell r="C53" t="str">
            <v>HOUSTON COUGARSBasketball</v>
          </cell>
          <cell r="D53" t="str">
            <v xml:space="preserve">University of Houston </v>
          </cell>
          <cell r="E53">
            <v>1</v>
          </cell>
          <cell r="F53" t="str">
            <v>Houston</v>
          </cell>
          <cell r="G53" t="str">
            <v>TX</v>
          </cell>
          <cell r="H53" t="str">
            <v>Texas</v>
          </cell>
          <cell r="I53" t="str">
            <v>Southwest</v>
          </cell>
          <cell r="J53" t="str">
            <v>houston-tx</v>
          </cell>
          <cell r="K53">
            <v>95.5</v>
          </cell>
          <cell r="L53">
            <v>182</v>
          </cell>
          <cell r="M53">
            <v>56019</v>
          </cell>
          <cell r="N53">
            <v>56.018999999999998</v>
          </cell>
          <cell r="O53">
            <v>4.0256909189050525</v>
          </cell>
        </row>
        <row r="54">
          <cell r="A54" t="str">
            <v>EASTERN MICHIGAN EAGLES</v>
          </cell>
          <cell r="B54" t="str">
            <v>Basketball</v>
          </cell>
          <cell r="C54" t="str">
            <v>EASTERN MICHIGAN EAGLESBasketball</v>
          </cell>
          <cell r="D54" t="str">
            <v>Eastern Michigan University</v>
          </cell>
          <cell r="E54">
            <v>321</v>
          </cell>
          <cell r="F54" t="str">
            <v>Ypsilanti</v>
          </cell>
          <cell r="G54" t="str">
            <v>MI</v>
          </cell>
          <cell r="H54" t="str">
            <v>Michigan</v>
          </cell>
          <cell r="I54" t="str">
            <v>Midwest</v>
          </cell>
          <cell r="J54" t="str">
            <v>ypsilanti-mi</v>
          </cell>
          <cell r="K54">
            <v>95.6</v>
          </cell>
          <cell r="L54" t="e">
            <v>#N/A</v>
          </cell>
          <cell r="M54">
            <v>40256</v>
          </cell>
          <cell r="N54">
            <v>40.256</v>
          </cell>
          <cell r="O54">
            <v>3.6952590610779752</v>
          </cell>
        </row>
        <row r="55">
          <cell r="A55" t="str">
            <v>VILLANOVA WILDCATS</v>
          </cell>
          <cell r="B55" t="str">
            <v>Basketball</v>
          </cell>
          <cell r="C55" t="str">
            <v>VILLANOVA WILDCATSBasketball</v>
          </cell>
          <cell r="D55" t="str">
            <v>Villanova University</v>
          </cell>
          <cell r="E55">
            <v>71</v>
          </cell>
          <cell r="F55" t="str">
            <v>Villanova</v>
          </cell>
          <cell r="G55" t="str">
            <v>PA</v>
          </cell>
          <cell r="H55" t="str">
            <v>Pennsylvania</v>
          </cell>
          <cell r="I55" t="str">
            <v>Northeast</v>
          </cell>
          <cell r="J55" t="str">
            <v>villanova-pa</v>
          </cell>
          <cell r="K55" t="e">
            <v>#N/A</v>
          </cell>
          <cell r="L55">
            <v>51</v>
          </cell>
          <cell r="M55">
            <v>250000</v>
          </cell>
          <cell r="N55">
            <v>250</v>
          </cell>
          <cell r="O55">
            <v>5.521460917862246</v>
          </cell>
        </row>
        <row r="56">
          <cell r="A56" t="str">
            <v>IOWA HAWKEYES</v>
          </cell>
          <cell r="B56" t="str">
            <v>Basketball</v>
          </cell>
          <cell r="C56" t="str">
            <v>IOWA HAWKEYESBasketball</v>
          </cell>
          <cell r="D56" t="str">
            <v>University of Iowa</v>
          </cell>
          <cell r="E56">
            <v>38</v>
          </cell>
          <cell r="F56" t="str">
            <v>Iowa Cily</v>
          </cell>
          <cell r="G56" t="str">
            <v>IA</v>
          </cell>
          <cell r="H56" t="str">
            <v>Iowa</v>
          </cell>
          <cell r="I56" t="str">
            <v>Midwest</v>
          </cell>
          <cell r="J56" t="str">
            <v>iowa cily-ia</v>
          </cell>
          <cell r="K56">
            <v>87.2</v>
          </cell>
          <cell r="L56">
            <v>83</v>
          </cell>
          <cell r="M56">
            <v>51925</v>
          </cell>
          <cell r="N56">
            <v>51.924999999999997</v>
          </cell>
          <cell r="O56">
            <v>3.9498003697621757</v>
          </cell>
        </row>
        <row r="57">
          <cell r="A57" t="str">
            <v>MARQUETTE GOLDEN EAGLES</v>
          </cell>
          <cell r="B57" t="str">
            <v>Basketball</v>
          </cell>
          <cell r="C57" t="str">
            <v>MARQUETTE GOLDEN EAGLESBasketball</v>
          </cell>
          <cell r="D57" t="str">
            <v>Marquette University</v>
          </cell>
          <cell r="E57">
            <v>12</v>
          </cell>
          <cell r="F57" t="str">
            <v>Milwuakee</v>
          </cell>
          <cell r="G57" t="str">
            <v>WI</v>
          </cell>
          <cell r="H57" t="str">
            <v>Wisconsin</v>
          </cell>
          <cell r="I57" t="str">
            <v>Midwest</v>
          </cell>
          <cell r="J57" t="str">
            <v>milwuakee-wi</v>
          </cell>
          <cell r="K57">
            <v>84.7</v>
          </cell>
          <cell r="L57">
            <v>83</v>
          </cell>
          <cell r="M57">
            <v>45318</v>
          </cell>
          <cell r="N57">
            <v>45.317999999999998</v>
          </cell>
          <cell r="O57">
            <v>3.8137043045593657</v>
          </cell>
        </row>
        <row r="58">
          <cell r="A58" t="str">
            <v>PRINCETON TIGERS</v>
          </cell>
          <cell r="B58" t="str">
            <v>Basketball</v>
          </cell>
          <cell r="C58" t="str">
            <v>PRINCETON TIGERSBasketball</v>
          </cell>
          <cell r="D58" t="str">
            <v>Princeton University</v>
          </cell>
          <cell r="E58">
            <v>93</v>
          </cell>
          <cell r="F58" t="str">
            <v>Princeton</v>
          </cell>
          <cell r="G58" t="str">
            <v>NJ</v>
          </cell>
          <cell r="H58" t="str">
            <v>New Jersey</v>
          </cell>
          <cell r="I58" t="str">
            <v>Northeast</v>
          </cell>
          <cell r="J58" t="str">
            <v>princeton-nj</v>
          </cell>
          <cell r="K58">
            <v>148.1</v>
          </cell>
          <cell r="L58">
            <v>1</v>
          </cell>
          <cell r="M58">
            <v>165149</v>
          </cell>
          <cell r="N58">
            <v>165.149</v>
          </cell>
          <cell r="O58">
            <v>5.1068480967170435</v>
          </cell>
        </row>
        <row r="59">
          <cell r="A59" t="str">
            <v>WESTERN MICHIGAN BRONCOS</v>
          </cell>
          <cell r="B59" t="str">
            <v>Basketball</v>
          </cell>
          <cell r="C59" t="str">
            <v>WESTERN MICHIGAN BRONCOSBasketball</v>
          </cell>
          <cell r="D59" t="str">
            <v>Western Michigan University</v>
          </cell>
          <cell r="E59">
            <v>326</v>
          </cell>
          <cell r="F59" t="str">
            <v>Kalamazoo</v>
          </cell>
          <cell r="G59" t="str">
            <v>MI</v>
          </cell>
          <cell r="H59" t="str">
            <v>Michigan</v>
          </cell>
          <cell r="I59" t="str">
            <v>Midwest</v>
          </cell>
          <cell r="J59" t="str">
            <v>kalamazoo-mi</v>
          </cell>
          <cell r="K59">
            <v>83.9</v>
          </cell>
          <cell r="L59">
            <v>285</v>
          </cell>
          <cell r="M59">
            <v>61736</v>
          </cell>
          <cell r="N59">
            <v>61.735999999999997</v>
          </cell>
          <cell r="O59">
            <v>4.1228672291553021</v>
          </cell>
        </row>
        <row r="60">
          <cell r="A60" t="str">
            <v>BAYLOR BEARS</v>
          </cell>
          <cell r="B60" t="str">
            <v>Basketball</v>
          </cell>
          <cell r="C60" t="str">
            <v>BAYLOR BEARSBasketball</v>
          </cell>
          <cell r="D60" t="str">
            <v>Baylor University</v>
          </cell>
          <cell r="E60">
            <v>17</v>
          </cell>
          <cell r="F60" t="str">
            <v>Waco</v>
          </cell>
          <cell r="G60" t="str">
            <v>TX</v>
          </cell>
          <cell r="H60" t="str">
            <v>Texas</v>
          </cell>
          <cell r="I60" t="str">
            <v>Southwest</v>
          </cell>
          <cell r="J60" t="str">
            <v>waco-tx</v>
          </cell>
          <cell r="K60">
            <v>78.900000000000006</v>
          </cell>
          <cell r="L60">
            <v>77</v>
          </cell>
          <cell r="M60">
            <v>42687</v>
          </cell>
          <cell r="N60">
            <v>42.686999999999998</v>
          </cell>
          <cell r="O60">
            <v>3.7538944242316639</v>
          </cell>
        </row>
        <row r="61">
          <cell r="A61" t="str">
            <v>EAST CAROLINA PIRATES</v>
          </cell>
          <cell r="B61" t="str">
            <v>Basketball</v>
          </cell>
          <cell r="C61" t="str">
            <v>EAST CAROLINA PIRATESBasketball</v>
          </cell>
          <cell r="D61" t="str">
            <v>East Carolina University</v>
          </cell>
          <cell r="E61">
            <v>190</v>
          </cell>
          <cell r="F61" t="str">
            <v>Greenville</v>
          </cell>
          <cell r="G61" t="str">
            <v>NC</v>
          </cell>
          <cell r="H61" t="str">
            <v>North Carolina</v>
          </cell>
          <cell r="I61" t="str">
            <v>Southeast</v>
          </cell>
          <cell r="J61" t="str">
            <v>greenville-nc</v>
          </cell>
          <cell r="K61">
            <v>84.2</v>
          </cell>
          <cell r="L61">
            <v>234</v>
          </cell>
          <cell r="M61">
            <v>44064</v>
          </cell>
          <cell r="N61">
            <v>44.064</v>
          </cell>
          <cell r="O61">
            <v>3.7856431225462441</v>
          </cell>
        </row>
        <row r="62">
          <cell r="A62" t="str">
            <v>TCU HORNED FROGS</v>
          </cell>
          <cell r="B62" t="str">
            <v>Basketball</v>
          </cell>
          <cell r="C62" t="str">
            <v>TCU HORNED FROGSBasketball</v>
          </cell>
          <cell r="D62" t="str">
            <v>Texas Christian University</v>
          </cell>
          <cell r="E62">
            <v>27</v>
          </cell>
          <cell r="F62" t="str">
            <v>Fort Worth</v>
          </cell>
          <cell r="G62" t="str">
            <v>TX</v>
          </cell>
          <cell r="H62" t="str">
            <v>Texas</v>
          </cell>
          <cell r="I62" t="str">
            <v>Southwest</v>
          </cell>
          <cell r="J62" t="str">
            <v>fort worth-tx</v>
          </cell>
          <cell r="K62">
            <v>100.2</v>
          </cell>
          <cell r="L62">
            <v>89</v>
          </cell>
          <cell r="M62">
            <v>67927</v>
          </cell>
          <cell r="N62">
            <v>67.927000000000007</v>
          </cell>
          <cell r="O62">
            <v>4.2184335991189092</v>
          </cell>
        </row>
        <row r="63">
          <cell r="A63" t="str">
            <v>MEMPHIS TIGERS</v>
          </cell>
          <cell r="B63" t="str">
            <v>Basketball</v>
          </cell>
          <cell r="C63" t="str">
            <v>MEMPHIS TIGERSBasketball</v>
          </cell>
          <cell r="D63" t="str">
            <v>University of Memphis</v>
          </cell>
          <cell r="E63">
            <v>22</v>
          </cell>
          <cell r="F63" t="str">
            <v>Memphis</v>
          </cell>
          <cell r="G63" t="str">
            <v>TN</v>
          </cell>
          <cell r="H63" t="str">
            <v>Tennessee</v>
          </cell>
          <cell r="I63" t="str">
            <v>Southeast</v>
          </cell>
          <cell r="J63" t="str">
            <v>memphis-tn</v>
          </cell>
          <cell r="K63">
            <v>77.5</v>
          </cell>
          <cell r="L63">
            <v>263</v>
          </cell>
          <cell r="M63">
            <v>43981</v>
          </cell>
          <cell r="N63">
            <v>43.981000000000002</v>
          </cell>
          <cell r="O63">
            <v>3.7837577224761234</v>
          </cell>
        </row>
        <row r="64">
          <cell r="A64" t="str">
            <v>ST. JOHN'S RED STORM</v>
          </cell>
          <cell r="B64" t="str">
            <v>Basketball</v>
          </cell>
          <cell r="C64" t="str">
            <v>ST. JOHN'S RED STORMBasketball</v>
          </cell>
          <cell r="D64" t="str">
            <v>St. John's University</v>
          </cell>
          <cell r="E64">
            <v>91</v>
          </cell>
          <cell r="F64" t="str">
            <v>Queens</v>
          </cell>
          <cell r="G64" t="str">
            <v>NY</v>
          </cell>
          <cell r="H64" t="str">
            <v>New York</v>
          </cell>
          <cell r="I64" t="str">
            <v>Northeast</v>
          </cell>
          <cell r="J64" t="str">
            <v>queens-ny</v>
          </cell>
          <cell r="K64">
            <v>168.3</v>
          </cell>
          <cell r="L64">
            <v>166</v>
          </cell>
          <cell r="M64">
            <v>75886</v>
          </cell>
          <cell r="N64">
            <v>75.885999999999996</v>
          </cell>
          <cell r="O64">
            <v>4.3292322141600641</v>
          </cell>
        </row>
        <row r="65">
          <cell r="A65" t="str">
            <v>BETHUNE COOKMAN WILDCATS</v>
          </cell>
          <cell r="B65" t="str">
            <v>Basketball</v>
          </cell>
          <cell r="C65" t="str">
            <v>BETHUNE COOKMAN WILDCATSBasketball</v>
          </cell>
          <cell r="D65" t="str">
            <v>Bethune-Cookman University</v>
          </cell>
          <cell r="E65">
            <v>349</v>
          </cell>
          <cell r="F65" t="str">
            <v>Daytona Beach</v>
          </cell>
          <cell r="G65" t="str">
            <v>FL</v>
          </cell>
          <cell r="H65" t="str">
            <v>Florida</v>
          </cell>
          <cell r="I65" t="str">
            <v>Southeast</v>
          </cell>
          <cell r="J65" t="str">
            <v>daytona beach-fl</v>
          </cell>
          <cell r="K65">
            <v>86.7</v>
          </cell>
          <cell r="L65" t="e">
            <v>#N/A</v>
          </cell>
          <cell r="M65">
            <v>42392</v>
          </cell>
          <cell r="N65">
            <v>42.392000000000003</v>
          </cell>
          <cell r="O65">
            <v>3.7469596651904609</v>
          </cell>
        </row>
        <row r="66">
          <cell r="A66" t="str">
            <v>SAN DIEGO STATE AZTECS</v>
          </cell>
          <cell r="B66" t="str">
            <v>Basketball</v>
          </cell>
          <cell r="C66" t="str">
            <v>SAN DIEGO STATE AZTECSBasketball</v>
          </cell>
          <cell r="D66" t="str">
            <v>San Diego State University</v>
          </cell>
          <cell r="E66">
            <v>15</v>
          </cell>
          <cell r="F66" t="str">
            <v>San Diego</v>
          </cell>
          <cell r="G66" t="str">
            <v>CA</v>
          </cell>
          <cell r="H66" t="str">
            <v>California</v>
          </cell>
          <cell r="I66" t="str">
            <v>West</v>
          </cell>
          <cell r="J66" t="str">
            <v>san diego-ca</v>
          </cell>
          <cell r="K66">
            <v>160.4</v>
          </cell>
          <cell r="L66">
            <v>151</v>
          </cell>
          <cell r="M66">
            <v>88240</v>
          </cell>
          <cell r="N66">
            <v>88.24</v>
          </cell>
          <cell r="O66">
            <v>4.4800603749452472</v>
          </cell>
        </row>
        <row r="67">
          <cell r="A67" t="str">
            <v>FLORIDA ATLANTIC OWLS</v>
          </cell>
          <cell r="B67" t="str">
            <v>Basketball</v>
          </cell>
          <cell r="C67" t="str">
            <v>FLORIDA ATLANTIC OWLSBasketball</v>
          </cell>
          <cell r="D67" t="str">
            <v>Florida Atlantic University</v>
          </cell>
          <cell r="E67">
            <v>13</v>
          </cell>
          <cell r="F67" t="str">
            <v>Boca Raton</v>
          </cell>
          <cell r="G67" t="str">
            <v>FL</v>
          </cell>
          <cell r="H67" t="str">
            <v>Florida</v>
          </cell>
          <cell r="I67" t="str">
            <v>Southeast</v>
          </cell>
          <cell r="J67" t="str">
            <v>boca raton-fl</v>
          </cell>
          <cell r="K67">
            <v>120.8</v>
          </cell>
          <cell r="L67">
            <v>263</v>
          </cell>
          <cell r="M67">
            <v>89776</v>
          </cell>
          <cell r="N67">
            <v>89.775999999999996</v>
          </cell>
          <cell r="O67">
            <v>4.4973176790086162</v>
          </cell>
        </row>
        <row r="68">
          <cell r="A68" t="str">
            <v>NORTH DAKOTA STATE BISON</v>
          </cell>
          <cell r="B68" t="str">
            <v>Basketball</v>
          </cell>
          <cell r="C68" t="str">
            <v>NORTH DAKOTA STATE BISONBasketball</v>
          </cell>
          <cell r="D68" t="str">
            <v>North Dakota State University</v>
          </cell>
          <cell r="E68">
            <v>277</v>
          </cell>
          <cell r="F68" t="str">
            <v>Fargo</v>
          </cell>
          <cell r="G68" t="str">
            <v>ND</v>
          </cell>
          <cell r="H68" t="str">
            <v>North Dakota</v>
          </cell>
          <cell r="I68" t="str">
            <v>Midwest</v>
          </cell>
          <cell r="J68" t="str">
            <v>fargo-nd</v>
          </cell>
          <cell r="K68">
            <v>89.5</v>
          </cell>
          <cell r="L68">
            <v>285</v>
          </cell>
          <cell r="M68">
            <v>60243</v>
          </cell>
          <cell r="N68">
            <v>60.243000000000002</v>
          </cell>
          <cell r="O68">
            <v>4.0983863830484326</v>
          </cell>
        </row>
        <row r="69">
          <cell r="A69" t="str">
            <v>UCF KNIGHTS</v>
          </cell>
          <cell r="B69" t="str">
            <v>Basketball</v>
          </cell>
          <cell r="C69" t="str">
            <v>UCF KNIGHTSBasketball</v>
          </cell>
          <cell r="D69" t="str">
            <v>University of Central Florida</v>
          </cell>
          <cell r="E69">
            <v>66</v>
          </cell>
          <cell r="F69" t="str">
            <v>Orlando</v>
          </cell>
          <cell r="G69" t="str">
            <v>FL</v>
          </cell>
          <cell r="H69" t="str">
            <v>Florida</v>
          </cell>
          <cell r="I69" t="str">
            <v>Southeast</v>
          </cell>
          <cell r="J69" t="str">
            <v>orlando-fl</v>
          </cell>
          <cell r="K69">
            <v>103.3</v>
          </cell>
          <cell r="L69">
            <v>137</v>
          </cell>
          <cell r="M69">
            <v>58968</v>
          </cell>
          <cell r="N69">
            <v>58.968000000000004</v>
          </cell>
          <cell r="O69">
            <v>4.0769949238869874</v>
          </cell>
        </row>
        <row r="70">
          <cell r="A70" t="str">
            <v>MICHIGAN STATE SPARTANS</v>
          </cell>
          <cell r="B70" t="str">
            <v>Basketball</v>
          </cell>
          <cell r="C70" t="str">
            <v>MICHIGAN STATE SPARTANSBasketball</v>
          </cell>
          <cell r="D70" t="str">
            <v>Michigan State University</v>
          </cell>
          <cell r="E70">
            <v>33</v>
          </cell>
          <cell r="F70" t="str">
            <v>East Lansing</v>
          </cell>
          <cell r="G70" t="str">
            <v>MI</v>
          </cell>
          <cell r="H70" t="str">
            <v>Michigan</v>
          </cell>
          <cell r="I70" t="str">
            <v>Midwest</v>
          </cell>
          <cell r="J70" t="str">
            <v>east lansing-mi</v>
          </cell>
          <cell r="K70">
            <v>90.2</v>
          </cell>
          <cell r="L70">
            <v>77</v>
          </cell>
          <cell r="M70">
            <v>41117</v>
          </cell>
          <cell r="N70">
            <v>41.116999999999997</v>
          </cell>
          <cell r="O70">
            <v>3.7164216612869603</v>
          </cell>
        </row>
        <row r="71">
          <cell r="A71" t="str">
            <v>NC STATE WOLFPACK</v>
          </cell>
          <cell r="B71" t="str">
            <v>Basketball</v>
          </cell>
          <cell r="C71" t="str">
            <v>NC STATE WOLFPACKBasketball</v>
          </cell>
          <cell r="D71" t="str">
            <v>North Carolina State University</v>
          </cell>
          <cell r="E71">
            <v>43</v>
          </cell>
          <cell r="F71" t="str">
            <v>Raleigh</v>
          </cell>
          <cell r="G71" t="str">
            <v>NC</v>
          </cell>
          <cell r="H71" t="str">
            <v>North Carolina</v>
          </cell>
          <cell r="I71" t="str">
            <v>Southeast</v>
          </cell>
          <cell r="J71" t="str">
            <v>raleigh-nc</v>
          </cell>
          <cell r="K71">
            <v>102.4</v>
          </cell>
          <cell r="L71">
            <v>72</v>
          </cell>
          <cell r="M71">
            <v>72966</v>
          </cell>
          <cell r="N71">
            <v>72.965999999999994</v>
          </cell>
          <cell r="O71">
            <v>4.289993579226917</v>
          </cell>
        </row>
        <row r="72">
          <cell r="A72" t="str">
            <v>ORAL ROBERTS GOLDEN EAGLES</v>
          </cell>
          <cell r="B72" t="str">
            <v>Basketball</v>
          </cell>
          <cell r="C72" t="str">
            <v>ORAL ROBERTS GOLDEN EAGLESBasketball</v>
          </cell>
          <cell r="D72" t="str">
            <v>Oral Roberts University</v>
          </cell>
          <cell r="E72">
            <v>50</v>
          </cell>
          <cell r="F72" t="str">
            <v>Tulsa</v>
          </cell>
          <cell r="G72" t="str">
            <v>OK</v>
          </cell>
          <cell r="H72" t="str">
            <v>Oklahoma</v>
          </cell>
          <cell r="I72" t="str">
            <v>Southwest</v>
          </cell>
          <cell r="J72" t="str">
            <v>tulsa-ok</v>
          </cell>
          <cell r="K72">
            <v>82.4</v>
          </cell>
          <cell r="L72" t="e">
            <v>#N/A</v>
          </cell>
          <cell r="M72">
            <v>60382</v>
          </cell>
          <cell r="N72">
            <v>60.381999999999998</v>
          </cell>
          <cell r="O72">
            <v>4.1006910472809643</v>
          </cell>
        </row>
        <row r="73">
          <cell r="A73" t="str">
            <v>SYRACUSE ORANGE</v>
          </cell>
          <cell r="B73" t="str">
            <v>Basketball</v>
          </cell>
          <cell r="C73" t="str">
            <v>SYRACUSE ORANGEBasketball</v>
          </cell>
          <cell r="D73" t="str">
            <v>Syracuse University</v>
          </cell>
          <cell r="E73">
            <v>121</v>
          </cell>
          <cell r="F73" t="str">
            <v>Syracuse</v>
          </cell>
          <cell r="G73" t="str">
            <v>NY</v>
          </cell>
          <cell r="H73" t="str">
            <v>New York</v>
          </cell>
          <cell r="I73" t="str">
            <v>Northeast</v>
          </cell>
          <cell r="J73" t="str">
            <v>syracuse-ny</v>
          </cell>
          <cell r="K73">
            <v>84.1</v>
          </cell>
          <cell r="L73">
            <v>62</v>
          </cell>
          <cell r="M73">
            <v>40490</v>
          </cell>
          <cell r="N73">
            <v>40.49</v>
          </cell>
          <cell r="O73">
            <v>3.7010550300440697</v>
          </cell>
        </row>
        <row r="74">
          <cell r="A74" t="str">
            <v>BRYANT BULLDOGS</v>
          </cell>
          <cell r="B74" t="str">
            <v>Basketball</v>
          </cell>
          <cell r="C74" t="str">
            <v>BRYANT BULLDOGSBasketball</v>
          </cell>
          <cell r="D74" t="str">
            <v>Bryant University</v>
          </cell>
          <cell r="E74">
            <v>179</v>
          </cell>
          <cell r="F74" t="str">
            <v>Smithfield</v>
          </cell>
          <cell r="G74" t="str">
            <v>RI</v>
          </cell>
          <cell r="H74" t="str">
            <v>Rhode Island</v>
          </cell>
          <cell r="I74" t="str">
            <v>Northeast</v>
          </cell>
          <cell r="J74" t="str">
            <v>smithfield-ri</v>
          </cell>
          <cell r="K74">
            <v>113.9</v>
          </cell>
          <cell r="L74" t="e">
            <v>#N/A</v>
          </cell>
          <cell r="M74">
            <v>87819</v>
          </cell>
          <cell r="N74">
            <v>87.819000000000003</v>
          </cell>
          <cell r="O74">
            <v>4.4752778781409326</v>
          </cell>
        </row>
        <row r="75">
          <cell r="A75" t="str">
            <v>CREIGHTON BLUEJAYS</v>
          </cell>
          <cell r="B75" t="str">
            <v>Basketball</v>
          </cell>
          <cell r="C75" t="str">
            <v>CREIGHTON BLUEJAYSBasketball</v>
          </cell>
          <cell r="D75" t="str">
            <v>Creighton University</v>
          </cell>
          <cell r="E75">
            <v>14</v>
          </cell>
          <cell r="F75" t="str">
            <v>Omaha</v>
          </cell>
          <cell r="G75" t="str">
            <v>NE</v>
          </cell>
          <cell r="H75" t="str">
            <v>Nebraska</v>
          </cell>
          <cell r="I75" t="str">
            <v>Midwest</v>
          </cell>
          <cell r="J75" t="str">
            <v>omaha-ne</v>
          </cell>
          <cell r="K75">
            <v>89.8</v>
          </cell>
          <cell r="L75">
            <v>115</v>
          </cell>
          <cell r="M75">
            <v>65359</v>
          </cell>
          <cell r="N75">
            <v>65.358999999999995</v>
          </cell>
          <cell r="O75">
            <v>4.179895150557102</v>
          </cell>
        </row>
        <row r="76">
          <cell r="A76" t="str">
            <v>WAKE FOREST DEMON DEACONS</v>
          </cell>
          <cell r="B76" t="str">
            <v>Basketball</v>
          </cell>
          <cell r="C76" t="str">
            <v>WAKE FOREST DEMON DEACONSBasketball</v>
          </cell>
          <cell r="D76" t="str">
            <v>Wake Forest University</v>
          </cell>
          <cell r="E76">
            <v>89</v>
          </cell>
          <cell r="F76" t="str">
            <v>Winston-Salem</v>
          </cell>
          <cell r="G76" t="str">
            <v>NC</v>
          </cell>
          <cell r="H76" t="str">
            <v>North Carolina</v>
          </cell>
          <cell r="I76" t="str">
            <v>Southeast</v>
          </cell>
          <cell r="J76" t="str">
            <v>winston-salem-nc</v>
          </cell>
          <cell r="K76" t="e">
            <v>#N/A</v>
          </cell>
          <cell r="L76">
            <v>29</v>
          </cell>
          <cell r="M76">
            <v>50204</v>
          </cell>
          <cell r="N76">
            <v>50.204000000000001</v>
          </cell>
          <cell r="O76">
            <v>3.9160947047981995</v>
          </cell>
        </row>
        <row r="77">
          <cell r="A77" t="str">
            <v>VIRGINIA CAVALIERS</v>
          </cell>
          <cell r="B77" t="str">
            <v>Basketball</v>
          </cell>
          <cell r="C77" t="str">
            <v>VIRGINIA CAVALIERSBasketball</v>
          </cell>
          <cell r="D77" t="str">
            <v>University of Virginia</v>
          </cell>
          <cell r="E77">
            <v>29</v>
          </cell>
          <cell r="F77" t="str">
            <v>Charlottesville</v>
          </cell>
          <cell r="G77" t="str">
            <v>VA</v>
          </cell>
          <cell r="H77" t="str">
            <v>Virginia</v>
          </cell>
          <cell r="I77" t="str">
            <v>Southeast</v>
          </cell>
          <cell r="J77" t="str">
            <v>charlottesville-va</v>
          </cell>
          <cell r="K77">
            <v>107.3</v>
          </cell>
          <cell r="L77">
            <v>25</v>
          </cell>
          <cell r="M77">
            <v>63470</v>
          </cell>
          <cell r="N77">
            <v>63.47</v>
          </cell>
          <cell r="O77">
            <v>4.1505673533183787</v>
          </cell>
        </row>
        <row r="78">
          <cell r="A78" t="str">
            <v>WESTERN KENTUCKY HILLTOPPERS</v>
          </cell>
          <cell r="B78" t="str">
            <v>Basketball</v>
          </cell>
          <cell r="C78" t="str">
            <v>WESTERN KENTUCKY HILLTOPPERSBasketball</v>
          </cell>
          <cell r="D78" t="str">
            <v>Western Kentucky University</v>
          </cell>
          <cell r="E78">
            <v>169</v>
          </cell>
          <cell r="F78" t="str">
            <v>Bowling Green</v>
          </cell>
          <cell r="G78" t="str">
            <v>KY</v>
          </cell>
          <cell r="H78" t="str">
            <v>Kentucky</v>
          </cell>
          <cell r="I78" t="str">
            <v>Southeast</v>
          </cell>
          <cell r="J78" t="str">
            <v>bowling green-ky</v>
          </cell>
          <cell r="K78">
            <v>81.3</v>
          </cell>
          <cell r="L78" t="e">
            <v>#N/A</v>
          </cell>
          <cell r="M78">
            <v>42633</v>
          </cell>
          <cell r="N78">
            <v>42.633000000000003</v>
          </cell>
          <cell r="O78">
            <v>3.7526286012778343</v>
          </cell>
        </row>
        <row r="79">
          <cell r="A79" t="str">
            <v>DAYTON FLYERS</v>
          </cell>
          <cell r="B79" t="str">
            <v>Basketball</v>
          </cell>
          <cell r="C79" t="str">
            <v>DAYTON FLYERSBasketball</v>
          </cell>
          <cell r="D79" t="str">
            <v>University Of Dayton</v>
          </cell>
          <cell r="E79">
            <v>77</v>
          </cell>
          <cell r="F79" t="str">
            <v xml:space="preserve">Dayton </v>
          </cell>
          <cell r="G79" t="str">
            <v>OH</v>
          </cell>
          <cell r="H79" t="str">
            <v>Ohio</v>
          </cell>
          <cell r="I79" t="str">
            <v>Midwest</v>
          </cell>
          <cell r="J79" t="str">
            <v>dayton -oh</v>
          </cell>
          <cell r="K79">
            <v>84.6</v>
          </cell>
          <cell r="L79">
            <v>127</v>
          </cell>
          <cell r="M79">
            <v>37536</v>
          </cell>
          <cell r="N79">
            <v>37.536000000000001</v>
          </cell>
          <cell r="O79">
            <v>3.6253004724710651</v>
          </cell>
        </row>
        <row r="80">
          <cell r="A80" t="str">
            <v>VAN</v>
          </cell>
          <cell r="B80" t="str">
            <v>Baseball</v>
          </cell>
          <cell r="C80" t="str">
            <v>VANBaseball</v>
          </cell>
          <cell r="D80" t="str">
            <v>Vanderbilt University</v>
          </cell>
          <cell r="E80">
            <v>9</v>
          </cell>
          <cell r="F80" t="str">
            <v>Nashville</v>
          </cell>
          <cell r="G80" t="str">
            <v>TN</v>
          </cell>
          <cell r="H80" t="str">
            <v>Tennessee</v>
          </cell>
          <cell r="I80" t="str">
            <v>Southeast</v>
          </cell>
          <cell r="J80" t="str">
            <v>nashville-tn</v>
          </cell>
          <cell r="K80">
            <v>103.1</v>
          </cell>
          <cell r="L80">
            <v>13</v>
          </cell>
          <cell r="M80">
            <v>65565</v>
          </cell>
          <cell r="N80">
            <v>65.564999999999998</v>
          </cell>
          <cell r="O80">
            <v>4.1830420169833875</v>
          </cell>
        </row>
        <row r="81">
          <cell r="A81" t="str">
            <v>LSU</v>
          </cell>
          <cell r="B81" t="str">
            <v>Baseball</v>
          </cell>
          <cell r="C81" t="str">
            <v>LSUBaseball</v>
          </cell>
          <cell r="D81" t="str">
            <v>Louisiana State University</v>
          </cell>
          <cell r="E81">
            <v>13</v>
          </cell>
          <cell r="F81" t="str">
            <v>Baton Rouge</v>
          </cell>
          <cell r="G81" t="str">
            <v>LA</v>
          </cell>
          <cell r="H81" t="str">
            <v>Louisiana</v>
          </cell>
          <cell r="I81" t="str">
            <v>Southeast</v>
          </cell>
          <cell r="J81" t="str">
            <v>baton rouge-la</v>
          </cell>
          <cell r="K81">
            <v>91.7</v>
          </cell>
          <cell r="L81">
            <v>176</v>
          </cell>
          <cell r="M81">
            <v>46282</v>
          </cell>
          <cell r="N81">
            <v>46.281999999999996</v>
          </cell>
          <cell r="O81">
            <v>3.8347531166034798</v>
          </cell>
        </row>
        <row r="82">
          <cell r="A82" t="str">
            <v>NoURL</v>
          </cell>
          <cell r="B82" t="str">
            <v>Baseball</v>
          </cell>
          <cell r="C82" t="str">
            <v>NoURLBaseball</v>
          </cell>
          <cell r="D82" t="e">
            <v>#N/A</v>
          </cell>
          <cell r="E82" t="e">
            <v>#N/A</v>
          </cell>
          <cell r="F82" t="e">
            <v>#N/A</v>
          </cell>
          <cell r="G82" t="e">
            <v>#N/A</v>
          </cell>
          <cell r="H82" t="e">
            <v>#N/A</v>
          </cell>
          <cell r="I82" t="e">
            <v>#N/A</v>
          </cell>
          <cell r="J82" t="e">
            <v>#N/A</v>
          </cell>
          <cell r="K82" t="e">
            <v>#N/A</v>
          </cell>
          <cell r="L82" t="e">
            <v>#N/A</v>
          </cell>
          <cell r="M82" t="e">
            <v>#N/A</v>
          </cell>
          <cell r="N82" t="e">
            <v>#N/A</v>
          </cell>
          <cell r="O82" t="e">
            <v>#N/A</v>
          </cell>
        </row>
        <row r="83">
          <cell r="A83" t="str">
            <v>SCAR</v>
          </cell>
          <cell r="B83" t="str">
            <v>Baseball</v>
          </cell>
          <cell r="C83" t="str">
            <v>SCARBaseball</v>
          </cell>
          <cell r="D83" t="str">
            <v>University of South Carolina</v>
          </cell>
          <cell r="E83">
            <v>44</v>
          </cell>
          <cell r="F83" t="str">
            <v>Columbia</v>
          </cell>
          <cell r="G83" t="str">
            <v>SC</v>
          </cell>
          <cell r="H83" t="str">
            <v>South Carolina</v>
          </cell>
          <cell r="I83" t="str">
            <v>Southeast</v>
          </cell>
          <cell r="J83" t="str">
            <v>columbia-sc</v>
          </cell>
          <cell r="K83">
            <v>84.5</v>
          </cell>
          <cell r="L83">
            <v>115</v>
          </cell>
          <cell r="M83">
            <v>48791</v>
          </cell>
          <cell r="N83">
            <v>48.790999999999997</v>
          </cell>
          <cell r="O83">
            <v>3.8875458696209848</v>
          </cell>
        </row>
        <row r="84">
          <cell r="A84" t="str">
            <v>OKLA</v>
          </cell>
          <cell r="B84" t="str">
            <v>Baseball</v>
          </cell>
          <cell r="C84" t="str">
            <v>OKLABaseball</v>
          </cell>
          <cell r="D84" t="str">
            <v>The University of Oklahoma</v>
          </cell>
          <cell r="E84">
            <v>45</v>
          </cell>
          <cell r="F84" t="str">
            <v>Norman</v>
          </cell>
          <cell r="G84" t="str">
            <v>OK</v>
          </cell>
          <cell r="H84" t="str">
            <v>Oklahoma</v>
          </cell>
          <cell r="I84" t="str">
            <v>Southwest</v>
          </cell>
          <cell r="J84" t="str">
            <v>norman-ok</v>
          </cell>
          <cell r="K84">
            <v>87</v>
          </cell>
          <cell r="L84">
            <v>127</v>
          </cell>
          <cell r="M84">
            <v>59866</v>
          </cell>
          <cell r="N84">
            <v>59.866</v>
          </cell>
          <cell r="O84">
            <v>4.0921087312805247</v>
          </cell>
        </row>
        <row r="85">
          <cell r="A85" t="str">
            <v>LOU</v>
          </cell>
          <cell r="B85" t="str">
            <v>Baseball</v>
          </cell>
          <cell r="C85" t="str">
            <v>LOUBaseball</v>
          </cell>
          <cell r="D85" t="str">
            <v>University of Louisville</v>
          </cell>
          <cell r="E85">
            <v>26</v>
          </cell>
          <cell r="F85" t="str">
            <v>Louisville</v>
          </cell>
          <cell r="G85" t="str">
            <v>KY</v>
          </cell>
          <cell r="H85" t="str">
            <v>Kentucky</v>
          </cell>
          <cell r="I85" t="str">
            <v>Southeast</v>
          </cell>
          <cell r="J85" t="str">
            <v>louisville-ky</v>
          </cell>
          <cell r="K85">
            <v>89.7</v>
          </cell>
          <cell r="L85">
            <v>182</v>
          </cell>
          <cell r="M85" t="e">
            <v>#N/A</v>
          </cell>
          <cell r="N85" t="e">
            <v>#N/A</v>
          </cell>
          <cell r="O85" t="e">
            <v>#N/A</v>
          </cell>
        </row>
        <row r="86">
          <cell r="A86" t="str">
            <v>ARK</v>
          </cell>
          <cell r="B86" t="str">
            <v>Baseball</v>
          </cell>
          <cell r="C86" t="str">
            <v>ARKBaseball</v>
          </cell>
          <cell r="D86" t="str">
            <v>University of Arkansas</v>
          </cell>
          <cell r="E86">
            <v>2</v>
          </cell>
          <cell r="F86" t="str">
            <v>Fayetteville</v>
          </cell>
          <cell r="G86" t="str">
            <v>AR</v>
          </cell>
          <cell r="H86" t="str">
            <v>Arkansas</v>
          </cell>
          <cell r="I86" t="str">
            <v>Southeast</v>
          </cell>
          <cell r="J86" t="str">
            <v>fayetteville-ar</v>
          </cell>
          <cell r="K86">
            <v>91.8</v>
          </cell>
          <cell r="L86">
            <v>176</v>
          </cell>
          <cell r="M86">
            <v>52111</v>
          </cell>
          <cell r="N86">
            <v>52.110999999999997</v>
          </cell>
          <cell r="O86">
            <v>3.9533760589116249</v>
          </cell>
        </row>
        <row r="87">
          <cell r="A87" t="str">
            <v>FSU</v>
          </cell>
          <cell r="B87" t="str">
            <v>Baseball</v>
          </cell>
          <cell r="C87" t="str">
            <v>FSUBaseball</v>
          </cell>
          <cell r="D87" t="str">
            <v>Florida State University</v>
          </cell>
          <cell r="E87">
            <v>14</v>
          </cell>
          <cell r="F87" t="str">
            <v>Tallahassee</v>
          </cell>
          <cell r="G87" t="str">
            <v>FL</v>
          </cell>
          <cell r="H87" t="str">
            <v>Florida</v>
          </cell>
          <cell r="I87" t="str">
            <v>Southeast</v>
          </cell>
          <cell r="J87" t="str">
            <v>tallahassee-fl</v>
          </cell>
          <cell r="K87">
            <v>90.6</v>
          </cell>
          <cell r="L87">
            <v>55</v>
          </cell>
          <cell r="M87">
            <v>49077</v>
          </cell>
          <cell r="N87">
            <v>49.076999999999998</v>
          </cell>
          <cell r="O87">
            <v>3.893390493280144</v>
          </cell>
        </row>
        <row r="88">
          <cell r="A88" t="str">
            <v>CLEM</v>
          </cell>
          <cell r="B88" t="str">
            <v>Baseball</v>
          </cell>
          <cell r="C88" t="str">
            <v>CLEMBaseball</v>
          </cell>
          <cell r="D88" t="str">
            <v>Clemson University</v>
          </cell>
          <cell r="E88">
            <v>19</v>
          </cell>
          <cell r="F88" t="str">
            <v>Clemson</v>
          </cell>
          <cell r="G88" t="str">
            <v>SC</v>
          </cell>
          <cell r="H88" t="str">
            <v>South Carolina</v>
          </cell>
          <cell r="I88" t="str">
            <v>Southeast</v>
          </cell>
          <cell r="J88" t="str">
            <v>clemson-sc</v>
          </cell>
          <cell r="K88">
            <v>93.9</v>
          </cell>
          <cell r="L88">
            <v>77</v>
          </cell>
          <cell r="M88">
            <v>48335</v>
          </cell>
          <cell r="N88">
            <v>48.335000000000001</v>
          </cell>
          <cell r="O88">
            <v>3.8781559359165687</v>
          </cell>
        </row>
        <row r="89">
          <cell r="A89" t="str">
            <v>TENN</v>
          </cell>
          <cell r="B89" t="str">
            <v>Baseball</v>
          </cell>
          <cell r="C89" t="str">
            <v>TENNBaseball</v>
          </cell>
          <cell r="D89" t="str">
            <v>University of Tennessee</v>
          </cell>
          <cell r="E89">
            <v>1</v>
          </cell>
          <cell r="F89" t="str">
            <v>Knoxville</v>
          </cell>
          <cell r="G89" t="str">
            <v>TN</v>
          </cell>
          <cell r="H89" t="str">
            <v>Tennessee</v>
          </cell>
          <cell r="I89" t="str">
            <v>Southeast</v>
          </cell>
          <cell r="J89" t="str">
            <v>knoxville-tn</v>
          </cell>
          <cell r="K89">
            <v>89.6</v>
          </cell>
          <cell r="L89">
            <v>115</v>
          </cell>
          <cell r="M89">
            <v>44308</v>
          </cell>
          <cell r="N89">
            <v>44.308</v>
          </cell>
          <cell r="O89">
            <v>3.7911652476546864</v>
          </cell>
        </row>
        <row r="90">
          <cell r="A90" t="str">
            <v>ARPB</v>
          </cell>
          <cell r="B90" t="str">
            <v>Baseball</v>
          </cell>
          <cell r="C90" t="str">
            <v>ARPBBaseball</v>
          </cell>
          <cell r="D90" t="str">
            <v>University of Arkansas Pine Bluff</v>
          </cell>
          <cell r="E90">
            <v>2</v>
          </cell>
          <cell r="F90" t="str">
            <v>Pine Bluff</v>
          </cell>
          <cell r="G90" t="str">
            <v>AR</v>
          </cell>
          <cell r="H90" t="str">
            <v>Arkansas</v>
          </cell>
          <cell r="I90" t="str">
            <v>Southeast</v>
          </cell>
          <cell r="J90" t="str">
            <v>pine bluff-ar</v>
          </cell>
          <cell r="K90">
            <v>68.2</v>
          </cell>
          <cell r="L90" t="e">
            <v>#N/A</v>
          </cell>
          <cell r="M90">
            <v>36940</v>
          </cell>
          <cell r="N90">
            <v>36.94</v>
          </cell>
          <cell r="O90">
            <v>3.6092949747710938</v>
          </cell>
        </row>
        <row r="91">
          <cell r="A91" t="str">
            <v>MISS</v>
          </cell>
          <cell r="B91" t="str">
            <v>Baseball</v>
          </cell>
          <cell r="C91" t="str">
            <v>MISSBaseball</v>
          </cell>
          <cell r="D91" t="str">
            <v>University of Mississippi</v>
          </cell>
          <cell r="E91">
            <v>50</v>
          </cell>
          <cell r="F91" t="str">
            <v>Oxford</v>
          </cell>
          <cell r="G91" t="str">
            <v>MS</v>
          </cell>
          <cell r="H91" t="str">
            <v>Mississippi</v>
          </cell>
          <cell r="I91" t="str">
            <v>Southeast</v>
          </cell>
          <cell r="J91" t="str">
            <v>oxford-ms</v>
          </cell>
          <cell r="K91">
            <v>82.7</v>
          </cell>
          <cell r="L91">
            <v>151</v>
          </cell>
          <cell r="M91">
            <v>84957</v>
          </cell>
          <cell r="N91">
            <v>84.956999999999994</v>
          </cell>
          <cell r="O91">
            <v>4.4421452461357269</v>
          </cell>
        </row>
        <row r="92">
          <cell r="A92" t="str">
            <v>MIA</v>
          </cell>
          <cell r="B92" t="str">
            <v>Baseball</v>
          </cell>
          <cell r="C92" t="str">
            <v>MIABaseball</v>
          </cell>
          <cell r="D92" t="str">
            <v>University of Miami</v>
          </cell>
          <cell r="E92">
            <v>17</v>
          </cell>
          <cell r="F92" t="str">
            <v>Coral Gables</v>
          </cell>
          <cell r="G92" t="str">
            <v>FL</v>
          </cell>
          <cell r="H92" t="str">
            <v>Florida</v>
          </cell>
          <cell r="I92" t="str">
            <v>Southeast</v>
          </cell>
          <cell r="J92" t="str">
            <v>coral gables-fl</v>
          </cell>
          <cell r="K92">
            <v>173.6</v>
          </cell>
          <cell r="L92">
            <v>55</v>
          </cell>
          <cell r="M92">
            <v>113623</v>
          </cell>
          <cell r="N92">
            <v>113.623</v>
          </cell>
          <cell r="O92">
            <v>4.7328859505825545</v>
          </cell>
        </row>
        <row r="93">
          <cell r="A93" t="str">
            <v>NCST</v>
          </cell>
          <cell r="B93" t="str">
            <v>Baseball</v>
          </cell>
          <cell r="C93" t="str">
            <v>NCSTBaseball</v>
          </cell>
          <cell r="D93" t="str">
            <v>North Carolina State University</v>
          </cell>
          <cell r="E93">
            <v>18</v>
          </cell>
          <cell r="F93" t="str">
            <v>Raleigh</v>
          </cell>
          <cell r="G93" t="str">
            <v>NC</v>
          </cell>
          <cell r="H93" t="str">
            <v>North Carolina</v>
          </cell>
          <cell r="I93" t="str">
            <v>Southeast</v>
          </cell>
          <cell r="J93" t="str">
            <v>raleigh-nc</v>
          </cell>
          <cell r="K93">
            <v>102.4</v>
          </cell>
          <cell r="L93">
            <v>72</v>
          </cell>
          <cell r="M93">
            <v>72966</v>
          </cell>
          <cell r="N93">
            <v>72.965999999999994</v>
          </cell>
          <cell r="O93">
            <v>4.289993579226917</v>
          </cell>
        </row>
        <row r="94">
          <cell r="A94" t="str">
            <v>TCU</v>
          </cell>
          <cell r="B94" t="str">
            <v>Baseball</v>
          </cell>
          <cell r="C94" t="str">
            <v>TCUBaseball</v>
          </cell>
          <cell r="D94" t="str">
            <v>Texas Christian University</v>
          </cell>
          <cell r="E94">
            <v>12</v>
          </cell>
          <cell r="F94" t="str">
            <v>Fort Worth</v>
          </cell>
          <cell r="G94" t="str">
            <v>TX</v>
          </cell>
          <cell r="H94" t="str">
            <v>Texas</v>
          </cell>
          <cell r="I94" t="str">
            <v>Southwest</v>
          </cell>
          <cell r="J94" t="str">
            <v>fort worth-tx</v>
          </cell>
          <cell r="K94">
            <v>100.2</v>
          </cell>
          <cell r="L94">
            <v>89</v>
          </cell>
          <cell r="M94">
            <v>67927</v>
          </cell>
          <cell r="N94">
            <v>67.927000000000007</v>
          </cell>
          <cell r="O94">
            <v>4.2184335991189092</v>
          </cell>
        </row>
        <row r="95">
          <cell r="A95" t="str">
            <v>Iowa</v>
          </cell>
          <cell r="B95" t="str">
            <v>WomensBasketball</v>
          </cell>
          <cell r="C95" t="str">
            <v>IowaWomensBasketball</v>
          </cell>
          <cell r="D95" t="str">
            <v>The University of Iowa</v>
          </cell>
          <cell r="E95">
            <v>13</v>
          </cell>
          <cell r="F95" t="str">
            <v>Iowa City</v>
          </cell>
          <cell r="G95" t="str">
            <v>IA</v>
          </cell>
          <cell r="H95" t="str">
            <v>Iowa</v>
          </cell>
          <cell r="I95" t="str">
            <v>Midwest</v>
          </cell>
          <cell r="J95" t="str">
            <v>iowa city-ia</v>
          </cell>
          <cell r="K95">
            <v>87.2</v>
          </cell>
          <cell r="L95">
            <v>83</v>
          </cell>
          <cell r="M95">
            <v>51925</v>
          </cell>
          <cell r="N95">
            <v>51.924999999999997</v>
          </cell>
          <cell r="O95">
            <v>3.9498003697621757</v>
          </cell>
        </row>
        <row r="96">
          <cell r="A96" t="str">
            <v>UCONN</v>
          </cell>
          <cell r="B96" t="str">
            <v>WomensBasketball</v>
          </cell>
          <cell r="C96" t="str">
            <v>UCONNWomensBasketball</v>
          </cell>
          <cell r="D96" t="str">
            <v>University of Connecticut</v>
          </cell>
          <cell r="E96">
            <v>4</v>
          </cell>
          <cell r="F96" t="str">
            <v>Storrs</v>
          </cell>
          <cell r="G96" t="str">
            <v>CT</v>
          </cell>
          <cell r="H96" t="str">
            <v>Connecticut</v>
          </cell>
          <cell r="I96" t="str">
            <v>Northeast</v>
          </cell>
          <cell r="J96" t="str">
            <v>storrs-ct</v>
          </cell>
          <cell r="K96">
            <v>95.8</v>
          </cell>
          <cell r="L96">
            <v>67</v>
          </cell>
          <cell r="M96">
            <v>23964</v>
          </cell>
          <cell r="N96">
            <v>23.963999999999999</v>
          </cell>
          <cell r="O96">
            <v>3.1765527042216783</v>
          </cell>
        </row>
        <row r="97">
          <cell r="A97" t="str">
            <v>CAL</v>
          </cell>
          <cell r="B97" t="str">
            <v>WomensBasketball</v>
          </cell>
          <cell r="C97" t="str">
            <v>CALWomensBasketball</v>
          </cell>
          <cell r="D97" t="str">
            <v>University of California, Berkeley</v>
          </cell>
          <cell r="E97">
            <v>24</v>
          </cell>
          <cell r="F97" t="str">
            <v xml:space="preserve">Berkeley </v>
          </cell>
          <cell r="G97" t="str">
            <v>CA</v>
          </cell>
          <cell r="H97" t="str">
            <v>California</v>
          </cell>
          <cell r="I97" t="str">
            <v>West</v>
          </cell>
          <cell r="J97" t="str">
            <v>berkeley -ca</v>
          </cell>
          <cell r="K97">
            <v>238.3</v>
          </cell>
          <cell r="L97">
            <v>20</v>
          </cell>
          <cell r="M97">
            <v>97834</v>
          </cell>
          <cell r="N97">
            <v>97.834000000000003</v>
          </cell>
          <cell r="O97">
            <v>4.5832721648868757</v>
          </cell>
        </row>
        <row r="98">
          <cell r="A98" t="str">
            <v>UNC</v>
          </cell>
          <cell r="B98" t="str">
            <v>WomensBasketball</v>
          </cell>
          <cell r="C98" t="str">
            <v>UNCWomensBasketball</v>
          </cell>
          <cell r="D98" t="str">
            <v>The University of North Carolina</v>
          </cell>
          <cell r="E98">
            <v>3</v>
          </cell>
          <cell r="F98" t="str">
            <v>Chapel Hill</v>
          </cell>
          <cell r="G98" t="str">
            <v>NC</v>
          </cell>
          <cell r="H98" t="str">
            <v>North Carolina</v>
          </cell>
          <cell r="I98" t="str">
            <v>Southeast</v>
          </cell>
          <cell r="J98" t="str">
            <v>chapel hill-nc</v>
          </cell>
          <cell r="K98">
            <v>116</v>
          </cell>
          <cell r="L98">
            <v>29</v>
          </cell>
          <cell r="M98">
            <v>77037</v>
          </cell>
          <cell r="N98">
            <v>77.037000000000006</v>
          </cell>
          <cell r="O98">
            <v>4.3442858259216885</v>
          </cell>
        </row>
        <row r="99">
          <cell r="A99" t="str">
            <v>STAN</v>
          </cell>
          <cell r="B99" t="str">
            <v>WomensBasketball</v>
          </cell>
          <cell r="C99" t="str">
            <v>STANWomensBasketball</v>
          </cell>
          <cell r="D99" t="str">
            <v>Stanford University</v>
          </cell>
          <cell r="E99">
            <v>1</v>
          </cell>
          <cell r="F99" t="str">
            <v>Palo Alto</v>
          </cell>
          <cell r="G99" t="str">
            <v>CA</v>
          </cell>
          <cell r="H99" t="str">
            <v>California</v>
          </cell>
          <cell r="I99" t="str">
            <v>West</v>
          </cell>
          <cell r="J99" t="str">
            <v>palo alto-ca</v>
          </cell>
          <cell r="K99">
            <v>432.8</v>
          </cell>
          <cell r="L99">
            <v>3</v>
          </cell>
          <cell r="M99">
            <v>194782</v>
          </cell>
          <cell r="N99">
            <v>194.78200000000001</v>
          </cell>
          <cell r="O99">
            <v>5.2718809844749988</v>
          </cell>
        </row>
        <row r="100">
          <cell r="A100" t="str">
            <v>IND</v>
          </cell>
          <cell r="B100" t="str">
            <v>WomensBasketball</v>
          </cell>
          <cell r="C100" t="str">
            <v>INDWomensBasketball</v>
          </cell>
          <cell r="D100" t="str">
            <v>Indiana University</v>
          </cell>
          <cell r="E100">
            <v>15</v>
          </cell>
          <cell r="F100" t="str">
            <v>Bloomington</v>
          </cell>
          <cell r="G100" t="str">
            <v>IN</v>
          </cell>
          <cell r="H100" t="str">
            <v>Indiana</v>
          </cell>
          <cell r="I100" t="str">
            <v>Midwest</v>
          </cell>
          <cell r="J100" t="str">
            <v>bloomington-in</v>
          </cell>
          <cell r="K100">
            <v>88</v>
          </cell>
          <cell r="L100">
            <v>72</v>
          </cell>
          <cell r="M100">
            <v>41995</v>
          </cell>
          <cell r="N100">
            <v>41.994999999999997</v>
          </cell>
          <cell r="O100">
            <v>3.7375505635775905</v>
          </cell>
        </row>
        <row r="101">
          <cell r="A101" t="str">
            <v>TEX</v>
          </cell>
          <cell r="B101" t="str">
            <v>WomensBasketball</v>
          </cell>
          <cell r="C101" t="str">
            <v>TEXWomensBasketball</v>
          </cell>
          <cell r="D101" t="str">
            <v>The University of Texas</v>
          </cell>
          <cell r="E101">
            <v>42</v>
          </cell>
          <cell r="F101" t="str">
            <v>Austin</v>
          </cell>
          <cell r="G101" t="str">
            <v>TX</v>
          </cell>
          <cell r="H101" t="str">
            <v>Texas</v>
          </cell>
          <cell r="I101" t="str">
            <v>Southwest</v>
          </cell>
          <cell r="J101" t="str">
            <v>austin-tx</v>
          </cell>
          <cell r="K101">
            <v>129</v>
          </cell>
          <cell r="L101">
            <v>38</v>
          </cell>
          <cell r="M101">
            <v>78965</v>
          </cell>
          <cell r="N101">
            <v>78.965000000000003</v>
          </cell>
          <cell r="O101">
            <v>4.369004716322018</v>
          </cell>
        </row>
        <row r="102">
          <cell r="A102" t="str">
            <v>PSU</v>
          </cell>
          <cell r="B102" t="str">
            <v>WomensBasketball</v>
          </cell>
          <cell r="C102" t="str">
            <v>PSUWomensBasketball</v>
          </cell>
          <cell r="D102" t="str">
            <v>Pennsylvania State University</v>
          </cell>
          <cell r="E102">
            <v>2</v>
          </cell>
          <cell r="F102" t="str">
            <v>State College</v>
          </cell>
          <cell r="G102" t="str">
            <v>PA</v>
          </cell>
          <cell r="H102" t="str">
            <v>Pennsylvania</v>
          </cell>
          <cell r="I102" t="str">
            <v>Northeast</v>
          </cell>
          <cell r="J102" t="str">
            <v>state college-pa</v>
          </cell>
          <cell r="K102">
            <v>100.4</v>
          </cell>
          <cell r="L102">
            <v>77</v>
          </cell>
          <cell r="M102">
            <v>43015</v>
          </cell>
          <cell r="N102">
            <v>43.015000000000001</v>
          </cell>
          <cell r="O102">
            <v>3.7615488920733116</v>
          </cell>
        </row>
        <row r="103">
          <cell r="A103" t="str">
            <v>UCLA</v>
          </cell>
          <cell r="B103" t="str">
            <v>WomensBasketball</v>
          </cell>
          <cell r="C103" t="str">
            <v>UCLAWomensBasketball</v>
          </cell>
          <cell r="D103" t="str">
            <v>The University of California, Los Angeles</v>
          </cell>
          <cell r="E103">
            <v>12</v>
          </cell>
          <cell r="F103" t="str">
            <v>Los Angeles</v>
          </cell>
          <cell r="G103" t="str">
            <v>CA</v>
          </cell>
          <cell r="H103" t="str">
            <v>California</v>
          </cell>
          <cell r="I103" t="str">
            <v>West</v>
          </cell>
          <cell r="J103" t="str">
            <v>los angeles-ca</v>
          </cell>
          <cell r="K103">
            <v>176.2</v>
          </cell>
          <cell r="L103">
            <v>20</v>
          </cell>
          <cell r="M103">
            <v>76367</v>
          </cell>
          <cell r="N103">
            <v>76.367000000000004</v>
          </cell>
          <cell r="O103">
            <v>4.3355506656879683</v>
          </cell>
        </row>
        <row r="104">
          <cell r="A104" t="str">
            <v>CMU</v>
          </cell>
          <cell r="B104" t="str">
            <v>WomensBasketball</v>
          </cell>
          <cell r="C104" t="str">
            <v>CMUWomensBasketball</v>
          </cell>
          <cell r="D104" t="str">
            <v>Carnegie Mellon University</v>
          </cell>
          <cell r="E104">
            <v>41</v>
          </cell>
          <cell r="F104" t="str">
            <v>Pittsburgh</v>
          </cell>
          <cell r="G104" t="str">
            <v>PA</v>
          </cell>
          <cell r="H104" t="str">
            <v>Pennsylvania</v>
          </cell>
          <cell r="I104" t="str">
            <v>Northeast</v>
          </cell>
          <cell r="J104" t="str">
            <v>pittsburgh-pa</v>
          </cell>
          <cell r="K104">
            <v>91.9</v>
          </cell>
          <cell r="L104">
            <v>22</v>
          </cell>
          <cell r="M104">
            <v>54306</v>
          </cell>
          <cell r="N104">
            <v>54.305999999999997</v>
          </cell>
          <cell r="O104">
            <v>3.9946347180730886</v>
          </cell>
        </row>
        <row r="105">
          <cell r="A105" t="str">
            <v>TEM</v>
          </cell>
          <cell r="B105" t="str">
            <v>WomensBasketball</v>
          </cell>
          <cell r="C105" t="str">
            <v>TEMWomensBasketball</v>
          </cell>
          <cell r="D105" t="str">
            <v>Temple University</v>
          </cell>
          <cell r="E105">
            <v>14</v>
          </cell>
          <cell r="F105" t="str">
            <v>Philadephia</v>
          </cell>
          <cell r="G105" t="str">
            <v>PA</v>
          </cell>
          <cell r="H105" t="str">
            <v>Pennsylvania</v>
          </cell>
          <cell r="I105" t="str">
            <v>Northeast</v>
          </cell>
          <cell r="J105" t="str">
            <v>philadephia-pa</v>
          </cell>
          <cell r="K105">
            <v>105</v>
          </cell>
          <cell r="L105">
            <v>121</v>
          </cell>
          <cell r="M105">
            <v>52649</v>
          </cell>
          <cell r="N105">
            <v>52.649000000000001</v>
          </cell>
          <cell r="O105">
            <v>3.9636472450472819</v>
          </cell>
        </row>
        <row r="106">
          <cell r="A106" t="str">
            <v>TAMU</v>
          </cell>
          <cell r="B106" t="str">
            <v>WomensBasketball</v>
          </cell>
          <cell r="C106" t="str">
            <v>TAMUWomensBasketball</v>
          </cell>
          <cell r="D106" t="str">
            <v>Texas A&amp;M University</v>
          </cell>
          <cell r="E106">
            <v>13</v>
          </cell>
          <cell r="F106" t="str">
            <v>College Station</v>
          </cell>
          <cell r="G106" t="str">
            <v>TX</v>
          </cell>
          <cell r="H106" t="str">
            <v>Texas</v>
          </cell>
          <cell r="I106" t="str">
            <v>Southwest</v>
          </cell>
          <cell r="J106" t="str">
            <v>college station-tx</v>
          </cell>
          <cell r="K106">
            <v>88.5</v>
          </cell>
          <cell r="L106">
            <v>67</v>
          </cell>
          <cell r="M106">
            <v>50089</v>
          </cell>
          <cell r="N106">
            <v>50.088999999999999</v>
          </cell>
          <cell r="O106">
            <v>3.9138014231055571</v>
          </cell>
        </row>
        <row r="107">
          <cell r="A107" t="str">
            <v>BAY</v>
          </cell>
          <cell r="B107" t="str">
            <v>WomensBasketball</v>
          </cell>
          <cell r="C107" t="str">
            <v>BAYWomensBasketball</v>
          </cell>
          <cell r="D107" t="str">
            <v>California State University</v>
          </cell>
          <cell r="E107">
            <v>14</v>
          </cell>
          <cell r="F107" t="str">
            <v>Long Beach</v>
          </cell>
          <cell r="G107" t="str">
            <v>CA</v>
          </cell>
          <cell r="H107" t="str">
            <v>California</v>
          </cell>
          <cell r="I107" t="str">
            <v>West</v>
          </cell>
          <cell r="J107" t="str">
            <v>long beach-ca</v>
          </cell>
          <cell r="K107">
            <v>159.1</v>
          </cell>
          <cell r="L107">
            <v>166</v>
          </cell>
          <cell r="M107">
            <v>71150</v>
          </cell>
          <cell r="N107">
            <v>71.150000000000006</v>
          </cell>
          <cell r="O107">
            <v>4.2647903245358618</v>
          </cell>
        </row>
        <row r="108">
          <cell r="A108" t="str">
            <v>BAMA</v>
          </cell>
          <cell r="B108" t="str">
            <v>WomensBasketball</v>
          </cell>
          <cell r="C108" t="str">
            <v>BAMAWomensBasketball</v>
          </cell>
          <cell r="D108" t="str">
            <v>The University of Alabama</v>
          </cell>
          <cell r="E108">
            <v>15</v>
          </cell>
          <cell r="F108" t="str">
            <v>Tuscaloosa</v>
          </cell>
          <cell r="G108" t="str">
            <v>AL</v>
          </cell>
          <cell r="H108" t="str">
            <v>Alabama</v>
          </cell>
          <cell r="I108" t="str">
            <v>Southeast</v>
          </cell>
          <cell r="J108" t="str">
            <v>tuscaloosa-al</v>
          </cell>
          <cell r="K108">
            <v>87.5</v>
          </cell>
          <cell r="L108">
            <v>137</v>
          </cell>
          <cell r="M108">
            <v>44880</v>
          </cell>
          <cell r="N108">
            <v>44.88</v>
          </cell>
          <cell r="O108">
            <v>3.8039922612144408</v>
          </cell>
        </row>
        <row r="109">
          <cell r="A109" t="str">
            <v>ARIZ</v>
          </cell>
          <cell r="B109" t="str">
            <v>WomensBasketball</v>
          </cell>
          <cell r="C109" t="str">
            <v>ARIZWomensBasketball</v>
          </cell>
          <cell r="D109" t="str">
            <v>University of Arizona</v>
          </cell>
          <cell r="E109">
            <v>15</v>
          </cell>
          <cell r="F109" t="str">
            <v>Tucson</v>
          </cell>
          <cell r="G109" t="str">
            <v>AZ</v>
          </cell>
          <cell r="H109" t="str">
            <v>Arizona</v>
          </cell>
          <cell r="I109" t="str">
            <v>Southwest</v>
          </cell>
          <cell r="J109" t="str">
            <v>tucson-az</v>
          </cell>
          <cell r="K109">
            <v>95.7</v>
          </cell>
          <cell r="L109">
            <v>105</v>
          </cell>
          <cell r="M109">
            <v>48058</v>
          </cell>
          <cell r="N109">
            <v>48.058</v>
          </cell>
          <cell r="O109">
            <v>3.8724086147940531</v>
          </cell>
        </row>
        <row r="110">
          <cell r="A110" t="str">
            <v>VTECH</v>
          </cell>
          <cell r="B110" t="str">
            <v>WomensBasketball</v>
          </cell>
          <cell r="C110" t="str">
            <v>VTECHWomensBasketball</v>
          </cell>
          <cell r="D110" t="str">
            <v>Virginia Tech</v>
          </cell>
          <cell r="E110">
            <v>15</v>
          </cell>
          <cell r="F110" t="str">
            <v>Blacksburg</v>
          </cell>
          <cell r="G110" t="str">
            <v>VA</v>
          </cell>
          <cell r="H110" t="str">
            <v>Virginia</v>
          </cell>
          <cell r="I110" t="str">
            <v>Southeast</v>
          </cell>
          <cell r="J110" t="str">
            <v>blacksburg-va</v>
          </cell>
          <cell r="K110">
            <v>95.5</v>
          </cell>
          <cell r="L110">
            <v>62</v>
          </cell>
          <cell r="M110">
            <v>43804</v>
          </cell>
          <cell r="N110">
            <v>43.804000000000002</v>
          </cell>
          <cell r="O110">
            <v>3.7797251374135126</v>
          </cell>
        </row>
        <row r="111">
          <cell r="A111" t="str">
            <v>ND</v>
          </cell>
          <cell r="B111" t="str">
            <v>WomensBasketball</v>
          </cell>
          <cell r="C111" t="str">
            <v>NDWomensBasketball</v>
          </cell>
          <cell r="D111" t="str">
            <v>University of Notre Dame</v>
          </cell>
          <cell r="E111">
            <v>12</v>
          </cell>
          <cell r="F111" t="str">
            <v>South Bend</v>
          </cell>
          <cell r="G111" t="str">
            <v>IN</v>
          </cell>
          <cell r="H111" t="str">
            <v>Indiana</v>
          </cell>
          <cell r="I111" t="str">
            <v>Midwest</v>
          </cell>
          <cell r="J111" t="str">
            <v>south bend-in</v>
          </cell>
          <cell r="K111">
            <v>75</v>
          </cell>
          <cell r="L111">
            <v>18</v>
          </cell>
          <cell r="M111">
            <v>46002</v>
          </cell>
          <cell r="N111">
            <v>46.002000000000002</v>
          </cell>
          <cell r="O111">
            <v>3.8286848738048125</v>
          </cell>
        </row>
        <row r="112">
          <cell r="A112" t="str">
            <v>KY</v>
          </cell>
          <cell r="B112" t="str">
            <v>WomensBasketball</v>
          </cell>
          <cell r="C112" t="str">
            <v>KYWomensBasketball</v>
          </cell>
          <cell r="D112" t="str">
            <v>University of Kentucky</v>
          </cell>
          <cell r="E112">
            <v>13</v>
          </cell>
          <cell r="F112" t="str">
            <v>Lexington</v>
          </cell>
          <cell r="G112" t="str">
            <v>KY</v>
          </cell>
          <cell r="H112" t="str">
            <v>Kentucky</v>
          </cell>
          <cell r="I112" t="str">
            <v>Southeast</v>
          </cell>
          <cell r="J112" t="str">
            <v>lexington-ky</v>
          </cell>
          <cell r="K112">
            <v>90.5</v>
          </cell>
          <cell r="L112">
            <v>137</v>
          </cell>
          <cell r="M112">
            <v>61526</v>
          </cell>
          <cell r="N112">
            <v>61.526000000000003</v>
          </cell>
          <cell r="O112">
            <v>4.1194598497004975</v>
          </cell>
        </row>
        <row r="113">
          <cell r="A113" t="str">
            <v>OHST</v>
          </cell>
          <cell r="B113" t="str">
            <v>WomensBasketball</v>
          </cell>
          <cell r="C113" t="str">
            <v>OHSTWomensBasketball</v>
          </cell>
          <cell r="D113" t="str">
            <v>Ohio State University</v>
          </cell>
          <cell r="E113">
            <v>5</v>
          </cell>
          <cell r="F113" t="str">
            <v>Columbus</v>
          </cell>
          <cell r="G113" t="str">
            <v>OH</v>
          </cell>
          <cell r="H113" t="str">
            <v>Ohio</v>
          </cell>
          <cell r="I113" t="str">
            <v>Midwest</v>
          </cell>
          <cell r="J113" t="str">
            <v>columbus-oh</v>
          </cell>
          <cell r="K113">
            <v>86.4</v>
          </cell>
          <cell r="L113">
            <v>49</v>
          </cell>
          <cell r="M113">
            <v>58575</v>
          </cell>
          <cell r="N113">
            <v>58.575000000000003</v>
          </cell>
          <cell r="O113">
            <v>4.0703079843938594</v>
          </cell>
        </row>
        <row r="114">
          <cell r="A114" t="str">
            <v>MSST</v>
          </cell>
          <cell r="B114" t="str">
            <v>WomensBasketball</v>
          </cell>
          <cell r="C114" t="str">
            <v>MSSTWomensBasketball</v>
          </cell>
          <cell r="D114" t="str">
            <v>Mississippi State University</v>
          </cell>
          <cell r="E114">
            <v>52</v>
          </cell>
          <cell r="F114" t="str">
            <v>Starkville</v>
          </cell>
          <cell r="G114" t="str">
            <v>MS</v>
          </cell>
          <cell r="H114" t="str">
            <v>Mississippi</v>
          </cell>
          <cell r="I114" t="str">
            <v>Southeast</v>
          </cell>
          <cell r="J114" t="str">
            <v>starkville-ms</v>
          </cell>
          <cell r="K114">
            <v>82</v>
          </cell>
          <cell r="L114">
            <v>194</v>
          </cell>
          <cell r="M114">
            <v>34392</v>
          </cell>
          <cell r="N114">
            <v>34.392000000000003</v>
          </cell>
          <cell r="O114">
            <v>3.5378239791939805</v>
          </cell>
        </row>
        <row r="115">
          <cell r="A115" t="str">
            <v>ORE</v>
          </cell>
          <cell r="B115" t="str">
            <v>WomensBasketball</v>
          </cell>
          <cell r="C115" t="str">
            <v>OREWomensBasketball</v>
          </cell>
          <cell r="D115" t="str">
            <v>University of Oregon</v>
          </cell>
          <cell r="E115">
            <v>12</v>
          </cell>
          <cell r="F115" t="str">
            <v>Eugene</v>
          </cell>
          <cell r="G115" t="str">
            <v>OR</v>
          </cell>
          <cell r="H115" t="str">
            <v>Oregon</v>
          </cell>
          <cell r="I115" t="str">
            <v>West</v>
          </cell>
          <cell r="J115" t="str">
            <v>eugene-or</v>
          </cell>
          <cell r="K115">
            <v>107.3</v>
          </cell>
          <cell r="L115">
            <v>105</v>
          </cell>
          <cell r="M115">
            <v>55776</v>
          </cell>
          <cell r="N115">
            <v>55.776000000000003</v>
          </cell>
          <cell r="O115">
            <v>4.0213436693376101</v>
          </cell>
        </row>
        <row r="116">
          <cell r="A116" t="str">
            <v>NEB</v>
          </cell>
          <cell r="B116" t="str">
            <v>WomensBasketball</v>
          </cell>
          <cell r="C116" t="str">
            <v>NEBWomensBasketball</v>
          </cell>
          <cell r="D116" t="str">
            <v>The University of Nebraska</v>
          </cell>
          <cell r="E116">
            <v>31</v>
          </cell>
          <cell r="F116" t="str">
            <v>Lincoln</v>
          </cell>
          <cell r="G116" t="str">
            <v>NE</v>
          </cell>
          <cell r="H116" t="str">
            <v>Nebraska</v>
          </cell>
          <cell r="I116" t="str">
            <v>Midwest</v>
          </cell>
          <cell r="J116" t="str">
            <v>lincoln-ne</v>
          </cell>
          <cell r="K116">
            <v>91.5</v>
          </cell>
          <cell r="L116">
            <v>151</v>
          </cell>
          <cell r="M116">
            <v>61309</v>
          </cell>
          <cell r="N116">
            <v>61.308999999999997</v>
          </cell>
          <cell r="O116">
            <v>4.1159266510886505</v>
          </cell>
        </row>
        <row r="117">
          <cell r="A117" t="str">
            <v>PITT</v>
          </cell>
          <cell r="B117" t="str">
            <v>WomensBasketball</v>
          </cell>
          <cell r="C117" t="str">
            <v>PITTWomensBasketball</v>
          </cell>
          <cell r="D117" t="str">
            <v>University of Pittsburgh</v>
          </cell>
          <cell r="E117">
            <v>17</v>
          </cell>
          <cell r="F117" t="str">
            <v>Pittsburgh</v>
          </cell>
          <cell r="G117" t="str">
            <v>PA</v>
          </cell>
          <cell r="H117" t="str">
            <v>Pennsylvania</v>
          </cell>
          <cell r="I117" t="str">
            <v>Northeast</v>
          </cell>
          <cell r="J117" t="str">
            <v>pittsburgh-pa</v>
          </cell>
          <cell r="K117">
            <v>91.9</v>
          </cell>
          <cell r="L117">
            <v>62</v>
          </cell>
          <cell r="M117">
            <v>54306</v>
          </cell>
          <cell r="N117">
            <v>54.305999999999997</v>
          </cell>
          <cell r="O117">
            <v>3.9946347180730886</v>
          </cell>
        </row>
        <row r="118">
          <cell r="A118" t="str">
            <v>IAST</v>
          </cell>
          <cell r="B118" t="str">
            <v>WomensBasketball</v>
          </cell>
          <cell r="C118" t="str">
            <v>IASTWomensBasketball</v>
          </cell>
          <cell r="D118" t="str">
            <v>Iowa State University</v>
          </cell>
          <cell r="E118">
            <v>15</v>
          </cell>
          <cell r="F118" t="str">
            <v>Ames</v>
          </cell>
          <cell r="G118" t="str">
            <v>IA</v>
          </cell>
          <cell r="H118" t="str">
            <v>Iowa</v>
          </cell>
          <cell r="I118" t="str">
            <v>Midwest</v>
          </cell>
          <cell r="J118" t="str">
            <v>ames-ia</v>
          </cell>
          <cell r="K118">
            <v>90.3</v>
          </cell>
          <cell r="L118">
            <v>127</v>
          </cell>
          <cell r="M118">
            <v>54339</v>
          </cell>
          <cell r="N118">
            <v>54.338999999999999</v>
          </cell>
          <cell r="O118">
            <v>3.9952422011788893</v>
          </cell>
        </row>
        <row r="119">
          <cell r="A119" t="str">
            <v>CHAR</v>
          </cell>
          <cell r="B119" t="str">
            <v>WomensBasketball</v>
          </cell>
          <cell r="C119" t="str">
            <v>CHARWomensBasketball</v>
          </cell>
          <cell r="D119" t="str">
            <v>University of North Carolina at Charlotte</v>
          </cell>
          <cell r="E119">
            <v>16</v>
          </cell>
          <cell r="F119" t="str">
            <v>Charlotte</v>
          </cell>
          <cell r="G119" t="str">
            <v>NC</v>
          </cell>
          <cell r="H119" t="str">
            <v>North Carolina</v>
          </cell>
          <cell r="I119" t="str">
            <v>Southeast</v>
          </cell>
          <cell r="J119" t="str">
            <v>charlotte-nc</v>
          </cell>
          <cell r="K119">
            <v>99.7</v>
          </cell>
          <cell r="L119">
            <v>219</v>
          </cell>
          <cell r="M119">
            <v>68367</v>
          </cell>
          <cell r="N119">
            <v>68.367000000000004</v>
          </cell>
          <cell r="O119">
            <v>4.2248902520687439</v>
          </cell>
        </row>
        <row r="120">
          <cell r="A120" t="str">
            <v>GTECH</v>
          </cell>
          <cell r="B120" t="str">
            <v>Volleyball</v>
          </cell>
          <cell r="C120" t="str">
            <v>GTECHVolleyball</v>
          </cell>
          <cell r="D120" t="str">
            <v>Georgia Tech</v>
          </cell>
          <cell r="E120">
            <v>73</v>
          </cell>
          <cell r="F120" t="str">
            <v>Atlanta</v>
          </cell>
          <cell r="G120" t="str">
            <v>GA</v>
          </cell>
          <cell r="H120" t="str">
            <v>Georgia</v>
          </cell>
          <cell r="I120" t="str">
            <v>Southeast</v>
          </cell>
          <cell r="J120" t="str">
            <v>atlanta-ga</v>
          </cell>
          <cell r="K120">
            <v>109.4</v>
          </cell>
          <cell r="L120">
            <v>44</v>
          </cell>
          <cell r="M120">
            <v>69164</v>
          </cell>
          <cell r="N120">
            <v>69.164000000000001</v>
          </cell>
          <cell r="O120">
            <v>4.2364804960425433</v>
          </cell>
        </row>
        <row r="121">
          <cell r="A121" t="str">
            <v>WIS</v>
          </cell>
          <cell r="B121" t="str">
            <v>Volleyball</v>
          </cell>
          <cell r="C121" t="str">
            <v>WISVolleyball</v>
          </cell>
          <cell r="D121" t="str">
            <v>University of Wisconsin</v>
          </cell>
          <cell r="E121">
            <v>12</v>
          </cell>
          <cell r="F121" t="str">
            <v>Madison</v>
          </cell>
          <cell r="G121" t="str">
            <v>WI</v>
          </cell>
          <cell r="H121" t="str">
            <v>Wisconsin</v>
          </cell>
          <cell r="I121" t="str">
            <v>Midwest</v>
          </cell>
          <cell r="J121" t="str">
            <v>madison-wi</v>
          </cell>
          <cell r="K121">
            <v>101.4</v>
          </cell>
          <cell r="L121">
            <v>250</v>
          </cell>
          <cell r="M121">
            <v>49928</v>
          </cell>
          <cell r="N121">
            <v>49.927999999999997</v>
          </cell>
          <cell r="O121">
            <v>3.9105819676317419</v>
          </cell>
        </row>
        <row r="122">
          <cell r="A122" t="str">
            <v>USC</v>
          </cell>
          <cell r="B122" t="str">
            <v>Volleyball</v>
          </cell>
          <cell r="C122" t="str">
            <v>USCVolleyball</v>
          </cell>
          <cell r="D122" t="str">
            <v>University of Southern California</v>
          </cell>
          <cell r="E122">
            <v>43</v>
          </cell>
          <cell r="F122" t="str">
            <v>Los Angeles</v>
          </cell>
          <cell r="G122" t="str">
            <v>CA</v>
          </cell>
          <cell r="H122" t="str">
            <v>California</v>
          </cell>
          <cell r="I122" t="str">
            <v>West</v>
          </cell>
          <cell r="J122" t="str">
            <v>los angeles-ca</v>
          </cell>
          <cell r="K122">
            <v>176.2</v>
          </cell>
          <cell r="L122">
            <v>25</v>
          </cell>
          <cell r="M122">
            <v>69778</v>
          </cell>
          <cell r="N122">
            <v>69.778000000000006</v>
          </cell>
          <cell r="O122">
            <v>4.2453187738402836</v>
          </cell>
        </row>
        <row r="123">
          <cell r="A123" t="str">
            <v>AZST</v>
          </cell>
          <cell r="B123" t="str">
            <v>Volleyball</v>
          </cell>
          <cell r="C123" t="str">
            <v>AZSTVolleyball</v>
          </cell>
          <cell r="D123" t="str">
            <v>Arizona State University</v>
          </cell>
          <cell r="E123">
            <v>23</v>
          </cell>
          <cell r="F123" t="str">
            <v>Tempe</v>
          </cell>
          <cell r="G123" t="str">
            <v>AZ</v>
          </cell>
          <cell r="H123" t="str">
            <v>Arizona</v>
          </cell>
          <cell r="I123" t="str">
            <v>Southwest</v>
          </cell>
          <cell r="J123" t="str">
            <v>tempe-az</v>
          </cell>
          <cell r="K123">
            <v>112.6</v>
          </cell>
          <cell r="L123">
            <v>121</v>
          </cell>
          <cell r="M123">
            <v>64080</v>
          </cell>
          <cell r="N123">
            <v>64.08</v>
          </cell>
          <cell r="O123">
            <v>4.160132302760104</v>
          </cell>
        </row>
        <row r="124">
          <cell r="A124" t="str">
            <v>MINN</v>
          </cell>
          <cell r="B124" t="str">
            <v>Volleyball</v>
          </cell>
          <cell r="C124" t="str">
            <v>MINNVolleyball</v>
          </cell>
          <cell r="D124" t="str">
            <v>University of Minnesota</v>
          </cell>
          <cell r="E124">
            <v>24</v>
          </cell>
          <cell r="F124" t="str">
            <v>Minneapolis</v>
          </cell>
          <cell r="G124" t="str">
            <v>MN</v>
          </cell>
          <cell r="H124" t="str">
            <v>Minnesota</v>
          </cell>
          <cell r="I124" t="str">
            <v>Midwest</v>
          </cell>
          <cell r="J124" t="str">
            <v>minneapolis-mn</v>
          </cell>
          <cell r="K124">
            <v>105</v>
          </cell>
          <cell r="L124">
            <v>62</v>
          </cell>
          <cell r="M124">
            <v>70099</v>
          </cell>
          <cell r="N124">
            <v>70.099000000000004</v>
          </cell>
          <cell r="O124">
            <v>4.2499085286035578</v>
          </cell>
        </row>
        <row r="125">
          <cell r="A125" t="str">
            <v>KAN</v>
          </cell>
          <cell r="B125" t="str">
            <v>Volleyball</v>
          </cell>
          <cell r="C125" t="str">
            <v>KANVolleyball</v>
          </cell>
          <cell r="D125" t="str">
            <v>University of Kansas</v>
          </cell>
          <cell r="E125">
            <v>12</v>
          </cell>
          <cell r="F125" t="str">
            <v>Lawrence</v>
          </cell>
          <cell r="G125" t="str">
            <v>KS</v>
          </cell>
          <cell r="H125" t="str">
            <v>Kansas</v>
          </cell>
          <cell r="I125" t="str">
            <v>Midwest</v>
          </cell>
          <cell r="J125" t="str">
            <v>lawrence-ks</v>
          </cell>
          <cell r="K125">
            <v>93.2</v>
          </cell>
          <cell r="L125">
            <v>121</v>
          </cell>
          <cell r="M125">
            <v>56536</v>
          </cell>
          <cell r="N125">
            <v>56.536000000000001</v>
          </cell>
          <cell r="O125">
            <v>4.0348776033885532</v>
          </cell>
        </row>
        <row r="126">
          <cell r="A126" t="str">
            <v>Creighton</v>
          </cell>
          <cell r="B126" t="str">
            <v>Volleyball</v>
          </cell>
          <cell r="C126" t="str">
            <v>CreightonVolleyball</v>
          </cell>
          <cell r="D126" t="str">
            <v>Creighton University</v>
          </cell>
          <cell r="E126">
            <v>15</v>
          </cell>
          <cell r="F126" t="str">
            <v>Omaha</v>
          </cell>
          <cell r="G126" t="str">
            <v>NE</v>
          </cell>
          <cell r="H126" t="str">
            <v>Nebraska</v>
          </cell>
          <cell r="I126" t="str">
            <v>Midwest</v>
          </cell>
          <cell r="J126" t="str">
            <v>omaha-ne</v>
          </cell>
          <cell r="K126">
            <v>89.8</v>
          </cell>
          <cell r="L126">
            <v>115</v>
          </cell>
          <cell r="M126">
            <v>65359</v>
          </cell>
          <cell r="N126">
            <v>65.358999999999995</v>
          </cell>
          <cell r="O126">
            <v>4.179895150557102</v>
          </cell>
        </row>
        <row r="127">
          <cell r="A127" t="str">
            <v>PUR</v>
          </cell>
          <cell r="B127" t="str">
            <v>Volleyball</v>
          </cell>
          <cell r="C127" t="str">
            <v>PURVolleyball</v>
          </cell>
          <cell r="D127" t="str">
            <v>Purdue University</v>
          </cell>
          <cell r="E127">
            <v>12</v>
          </cell>
          <cell r="F127" t="str">
            <v>West Lafayette</v>
          </cell>
          <cell r="G127" t="str">
            <v>IN</v>
          </cell>
          <cell r="H127" t="str">
            <v>Indiana</v>
          </cell>
          <cell r="I127" t="str">
            <v>Midwest</v>
          </cell>
          <cell r="J127" t="str">
            <v>west lafayette-in</v>
          </cell>
          <cell r="K127">
            <v>90.4</v>
          </cell>
          <cell r="L127">
            <v>202</v>
          </cell>
          <cell r="M127">
            <v>28744</v>
          </cell>
          <cell r="N127">
            <v>28.744</v>
          </cell>
          <cell r="O127">
            <v>3.3584290498112175</v>
          </cell>
        </row>
        <row r="128">
          <cell r="A128" t="str">
            <v>SMU</v>
          </cell>
          <cell r="B128" t="str">
            <v>Volleyball</v>
          </cell>
          <cell r="C128" t="str">
            <v>SMUVolleyball</v>
          </cell>
          <cell r="D128" t="str">
            <v>Southern Methodist University</v>
          </cell>
          <cell r="E128">
            <v>43</v>
          </cell>
          <cell r="F128" t="str">
            <v>Dallas</v>
          </cell>
          <cell r="G128" t="str">
            <v>TX</v>
          </cell>
          <cell r="H128" t="str">
            <v>Texas</v>
          </cell>
          <cell r="I128" t="str">
            <v>Southwest</v>
          </cell>
          <cell r="J128" t="str">
            <v>dallas-tx</v>
          </cell>
          <cell r="K128">
            <v>101</v>
          </cell>
          <cell r="L128">
            <v>72</v>
          </cell>
          <cell r="M128">
            <v>65011</v>
          </cell>
          <cell r="N128">
            <v>65.010999999999996</v>
          </cell>
          <cell r="O128">
            <v>4.1745564863469564</v>
          </cell>
        </row>
        <row r="129">
          <cell r="A129" t="str">
            <v>HOU</v>
          </cell>
          <cell r="B129" t="str">
            <v>Volleyball</v>
          </cell>
          <cell r="C129" t="str">
            <v>HOUVolleyball</v>
          </cell>
          <cell r="D129" t="str">
            <v xml:space="preserve">University of Houston </v>
          </cell>
          <cell r="E129">
            <v>23</v>
          </cell>
          <cell r="F129" t="str">
            <v>Houston</v>
          </cell>
          <cell r="G129" t="str">
            <v>TX</v>
          </cell>
          <cell r="H129" t="str">
            <v>Texas</v>
          </cell>
          <cell r="I129" t="str">
            <v>Southwest</v>
          </cell>
          <cell r="J129" t="str">
            <v>houston-tx</v>
          </cell>
          <cell r="K129">
            <v>95.5</v>
          </cell>
          <cell r="L129">
            <v>182</v>
          </cell>
          <cell r="M129">
            <v>56019</v>
          </cell>
          <cell r="N129">
            <v>56.018999999999998</v>
          </cell>
          <cell r="O129">
            <v>4.0256909189050525</v>
          </cell>
        </row>
        <row r="130">
          <cell r="A130" t="str">
            <v>KSST</v>
          </cell>
          <cell r="B130" t="str">
            <v>Volleyball</v>
          </cell>
          <cell r="C130" t="str">
            <v>KSSTVolleyball</v>
          </cell>
          <cell r="D130" t="str">
            <v>Kansas State University</v>
          </cell>
          <cell r="E130">
            <v>23</v>
          </cell>
          <cell r="F130" t="str">
            <v>Manhattan</v>
          </cell>
          <cell r="G130" t="str">
            <v>KS</v>
          </cell>
          <cell r="H130" t="str">
            <v>Kansas</v>
          </cell>
          <cell r="I130" t="str">
            <v>Midwest</v>
          </cell>
          <cell r="J130" t="str">
            <v>manhattan-ks</v>
          </cell>
          <cell r="K130">
            <v>85.3</v>
          </cell>
          <cell r="L130">
            <v>166</v>
          </cell>
          <cell r="M130">
            <v>52747</v>
          </cell>
          <cell r="N130">
            <v>52.747</v>
          </cell>
          <cell r="O130">
            <v>3.9655068987009856</v>
          </cell>
        </row>
        <row r="131">
          <cell r="A131" t="str">
            <v>RICE</v>
          </cell>
          <cell r="B131" t="str">
            <v>Volleyball</v>
          </cell>
          <cell r="C131" t="str">
            <v>RICEVolleyball</v>
          </cell>
          <cell r="D131" t="str">
            <v>Rice University</v>
          </cell>
          <cell r="E131">
            <v>12</v>
          </cell>
          <cell r="F131" t="str">
            <v>Houston</v>
          </cell>
          <cell r="G131" t="str">
            <v>TX</v>
          </cell>
          <cell r="H131" t="str">
            <v>Texas</v>
          </cell>
          <cell r="I131" t="str">
            <v>Southwest</v>
          </cell>
          <cell r="J131" t="str">
            <v>houston-tx</v>
          </cell>
          <cell r="K131">
            <v>95.5</v>
          </cell>
          <cell r="L131">
            <v>15</v>
          </cell>
          <cell r="M131">
            <v>43644</v>
          </cell>
          <cell r="N131">
            <v>43.643999999999998</v>
          </cell>
          <cell r="O131">
            <v>3.7760658157928524</v>
          </cell>
        </row>
        <row r="132">
          <cell r="A132" t="str">
            <v>Wichita State</v>
          </cell>
          <cell r="B132" t="str">
            <v>Volleyball</v>
          </cell>
          <cell r="C132" t="str">
            <v>Wichita StateVolleyball</v>
          </cell>
          <cell r="D132" t="str">
            <v>Wichita State University</v>
          </cell>
          <cell r="E132">
            <v>5</v>
          </cell>
          <cell r="F132" t="str">
            <v>Wichita</v>
          </cell>
          <cell r="G132" t="str">
            <v>KS</v>
          </cell>
          <cell r="H132" t="str">
            <v>Kansas</v>
          </cell>
          <cell r="I132" t="str">
            <v>Midwest</v>
          </cell>
          <cell r="J132" t="str">
            <v>wichita-ks</v>
          </cell>
          <cell r="K132">
            <v>81.599999999999994</v>
          </cell>
          <cell r="L132" t="e">
            <v>#N/A</v>
          </cell>
          <cell r="M132">
            <v>56374</v>
          </cell>
          <cell r="N132">
            <v>56.374000000000002</v>
          </cell>
          <cell r="O132">
            <v>4.0320080593063139</v>
          </cell>
        </row>
        <row r="133">
          <cell r="A133" t="str">
            <v>AUB</v>
          </cell>
          <cell r="B133" t="str">
            <v>Gymnastics</v>
          </cell>
          <cell r="C133" t="str">
            <v>AUBGymnastics</v>
          </cell>
          <cell r="D133" t="str">
            <v>Auburn University</v>
          </cell>
          <cell r="E133">
            <v>12</v>
          </cell>
          <cell r="F133" t="str">
            <v>Auburn</v>
          </cell>
          <cell r="G133" t="str">
            <v>AL</v>
          </cell>
          <cell r="H133" t="str">
            <v>Alabama</v>
          </cell>
          <cell r="I133" t="str">
            <v>Southeast</v>
          </cell>
          <cell r="J133" t="str">
            <v>auburn-al</v>
          </cell>
          <cell r="K133">
            <v>97.6</v>
          </cell>
          <cell r="L133">
            <v>97</v>
          </cell>
          <cell r="M133">
            <v>54700</v>
          </cell>
          <cell r="N133">
            <v>54.7</v>
          </cell>
          <cell r="O133">
            <v>4.0018637094279352</v>
          </cell>
        </row>
        <row r="134">
          <cell r="A134" t="str">
            <v>ORST</v>
          </cell>
          <cell r="B134" t="str">
            <v>Gymnastics</v>
          </cell>
          <cell r="C134" t="str">
            <v>ORSTGymnastics</v>
          </cell>
          <cell r="D134" t="str">
            <v>Oregon State University</v>
          </cell>
          <cell r="E134">
            <v>5</v>
          </cell>
          <cell r="F134" t="str">
            <v>Corvallis</v>
          </cell>
          <cell r="G134" t="str">
            <v>OR</v>
          </cell>
          <cell r="H134" t="str">
            <v>Oregon</v>
          </cell>
          <cell r="I134" t="str">
            <v>West</v>
          </cell>
          <cell r="J134" t="str">
            <v>corvallis-or</v>
          </cell>
          <cell r="K134">
            <v>109.1</v>
          </cell>
          <cell r="L134">
            <v>151</v>
          </cell>
          <cell r="M134">
            <v>58315</v>
          </cell>
          <cell r="N134">
            <v>58.314999999999998</v>
          </cell>
          <cell r="O134">
            <v>4.0658593501430129</v>
          </cell>
        </row>
        <row r="135">
          <cell r="A135" t="str">
            <v>UTAH</v>
          </cell>
          <cell r="B135" t="str">
            <v>Gymnastics</v>
          </cell>
          <cell r="C135" t="str">
            <v>UTAHGymnastics</v>
          </cell>
          <cell r="D135" t="str">
            <v>The University of Utah</v>
          </cell>
          <cell r="E135">
            <v>3</v>
          </cell>
          <cell r="F135" t="str">
            <v>Salt Lake City</v>
          </cell>
          <cell r="G135" t="str">
            <v>UT</v>
          </cell>
          <cell r="H135" t="str">
            <v>Utah</v>
          </cell>
          <cell r="I135" t="str">
            <v>West</v>
          </cell>
          <cell r="J135" t="str">
            <v>salt lake city-ut</v>
          </cell>
          <cell r="K135">
            <v>122</v>
          </cell>
          <cell r="L135">
            <v>105</v>
          </cell>
          <cell r="M135">
            <v>65880</v>
          </cell>
          <cell r="N135">
            <v>65.88</v>
          </cell>
          <cell r="O135">
            <v>4.1878349053094395</v>
          </cell>
        </row>
        <row r="136">
          <cell r="A136" t="str">
            <v>UF</v>
          </cell>
          <cell r="B136" t="str">
            <v>Gymnastics</v>
          </cell>
          <cell r="C136" t="str">
            <v>UFGymnastics</v>
          </cell>
          <cell r="D136" t="str">
            <v>University of Florida</v>
          </cell>
          <cell r="E136">
            <v>1</v>
          </cell>
          <cell r="F136" t="str">
            <v>Gainesville</v>
          </cell>
          <cell r="G136" t="str">
            <v>FL</v>
          </cell>
          <cell r="H136" t="str">
            <v>Florida</v>
          </cell>
          <cell r="I136" t="str">
            <v>Southeast</v>
          </cell>
          <cell r="J136" t="str">
            <v>gainesville-fl</v>
          </cell>
          <cell r="K136">
            <v>90</v>
          </cell>
          <cell r="L136">
            <v>29</v>
          </cell>
          <cell r="M136">
            <v>40937</v>
          </cell>
          <cell r="N136">
            <v>40.936999999999998</v>
          </cell>
          <cell r="O136">
            <v>3.7120342995804241</v>
          </cell>
        </row>
        <row r="137">
          <cell r="A137" t="str">
            <v>MICH</v>
          </cell>
          <cell r="B137" t="str">
            <v>Gymnastics</v>
          </cell>
          <cell r="C137" t="str">
            <v>MICHGymnastics</v>
          </cell>
          <cell r="D137" t="str">
            <v>University of Michigan</v>
          </cell>
          <cell r="E137">
            <v>6</v>
          </cell>
          <cell r="F137" t="str">
            <v>Ann Arbor</v>
          </cell>
          <cell r="G137" t="str">
            <v>MI</v>
          </cell>
          <cell r="H137" t="str">
            <v>Michigan</v>
          </cell>
          <cell r="I137" t="str">
            <v>Midwest</v>
          </cell>
          <cell r="J137" t="str">
            <v>ann arbor-mi</v>
          </cell>
          <cell r="K137">
            <v>110.7</v>
          </cell>
          <cell r="L137">
            <v>25</v>
          </cell>
          <cell r="M137">
            <v>73276</v>
          </cell>
          <cell r="N137">
            <v>73.275999999999996</v>
          </cell>
          <cell r="O137">
            <v>4.2942331337232122</v>
          </cell>
        </row>
        <row r="138">
          <cell r="A138" t="str">
            <v>MIZZ</v>
          </cell>
          <cell r="B138" t="str">
            <v>Gymnastics</v>
          </cell>
          <cell r="C138" t="str">
            <v>MIZZGymnastics</v>
          </cell>
          <cell r="D138" t="str">
            <v>University of Missouri</v>
          </cell>
          <cell r="E138">
            <v>3</v>
          </cell>
          <cell r="F138" t="str">
            <v>Columbia</v>
          </cell>
          <cell r="G138" t="str">
            <v>MO</v>
          </cell>
          <cell r="H138" t="str">
            <v>Missouri</v>
          </cell>
          <cell r="I138" t="str">
            <v>Midwest</v>
          </cell>
          <cell r="J138" t="str">
            <v>columbia-mo</v>
          </cell>
          <cell r="K138">
            <v>89.8</v>
          </cell>
          <cell r="L138">
            <v>121</v>
          </cell>
          <cell r="M138">
            <v>56860</v>
          </cell>
          <cell r="N138">
            <v>56.86</v>
          </cell>
          <cell r="O138">
            <v>4.0405921062228538</v>
          </cell>
        </row>
        <row r="139">
          <cell r="A139" t="str">
            <v>MARY</v>
          </cell>
          <cell r="B139" t="str">
            <v>Gymnastics</v>
          </cell>
          <cell r="C139" t="str">
            <v>MARYGymnastics</v>
          </cell>
          <cell r="D139" t="str">
            <v>Saint Mary‚Äôs College</v>
          </cell>
          <cell r="E139">
            <v>11</v>
          </cell>
          <cell r="F139" t="str">
            <v>Moraga</v>
          </cell>
          <cell r="G139" t="str">
            <v>CA</v>
          </cell>
          <cell r="H139" t="str">
            <v>California</v>
          </cell>
          <cell r="I139" t="str">
            <v>West</v>
          </cell>
          <cell r="J139" t="str">
            <v>moraga-ca</v>
          </cell>
          <cell r="K139">
            <v>268.8</v>
          </cell>
          <cell r="L139" t="e">
            <v>#N/A</v>
          </cell>
          <cell r="M139">
            <v>167784</v>
          </cell>
          <cell r="N139">
            <v>167.78399999999999</v>
          </cell>
          <cell r="O139">
            <v>5.1226774378777939</v>
          </cell>
        </row>
        <row r="140">
          <cell r="A140" t="str">
            <v>RUTG</v>
          </cell>
          <cell r="B140" t="str">
            <v>Gymnastics</v>
          </cell>
          <cell r="C140" t="str">
            <v>RUTGGymnastics</v>
          </cell>
          <cell r="D140" t="str">
            <v>Rutgers University</v>
          </cell>
          <cell r="E140">
            <v>6</v>
          </cell>
          <cell r="F140" t="str">
            <v>New Brunswick</v>
          </cell>
          <cell r="G140" t="str">
            <v>NJ</v>
          </cell>
          <cell r="H140" t="str">
            <v>New Jersey</v>
          </cell>
          <cell r="I140" t="str">
            <v>Northeast</v>
          </cell>
          <cell r="J140" t="str">
            <v>new brunswick-nj</v>
          </cell>
          <cell r="K140">
            <v>114.8</v>
          </cell>
          <cell r="L140">
            <v>55</v>
          </cell>
          <cell r="M140">
            <v>49338</v>
          </cell>
          <cell r="N140">
            <v>49.338000000000001</v>
          </cell>
          <cell r="O140">
            <v>3.8986945752168136</v>
          </cell>
        </row>
        <row r="141">
          <cell r="A141" t="str">
            <v>UVA</v>
          </cell>
          <cell r="B141" t="str">
            <v>MensLacrosse</v>
          </cell>
          <cell r="C141" t="str">
            <v>UVAMensLacrosse</v>
          </cell>
          <cell r="D141" t="str">
            <v>University of Virginia</v>
          </cell>
          <cell r="E141">
            <v>3</v>
          </cell>
          <cell r="F141" t="str">
            <v>Charlottesville</v>
          </cell>
          <cell r="G141" t="str">
            <v>VA</v>
          </cell>
          <cell r="H141" t="str">
            <v>Virginia</v>
          </cell>
          <cell r="I141" t="str">
            <v>Southeast</v>
          </cell>
          <cell r="J141" t="str">
            <v>charlottesville-va</v>
          </cell>
          <cell r="K141">
            <v>107.3</v>
          </cell>
          <cell r="L141">
            <v>25</v>
          </cell>
          <cell r="M141">
            <v>63470</v>
          </cell>
          <cell r="N141">
            <v>63.47</v>
          </cell>
          <cell r="O141">
            <v>4.1505673533183787</v>
          </cell>
        </row>
        <row r="142">
          <cell r="A142" t="str">
            <v>GU</v>
          </cell>
          <cell r="B142" t="str">
            <v>MensLacrosse</v>
          </cell>
          <cell r="C142" t="str">
            <v>GUMensLacrosse</v>
          </cell>
          <cell r="D142" t="str">
            <v>Georgetown University</v>
          </cell>
          <cell r="E142">
            <v>6</v>
          </cell>
          <cell r="F142" t="str">
            <v>Washington D.C.</v>
          </cell>
          <cell r="G142" t="str">
            <v>WA</v>
          </cell>
          <cell r="H142" t="str">
            <v>Washington</v>
          </cell>
          <cell r="I142" t="str">
            <v>West</v>
          </cell>
          <cell r="J142" t="str">
            <v>washington d.c.-wa</v>
          </cell>
          <cell r="K142">
            <v>150.6</v>
          </cell>
          <cell r="L142">
            <v>22</v>
          </cell>
          <cell r="M142">
            <v>93547</v>
          </cell>
          <cell r="N142">
            <v>93.546999999999997</v>
          </cell>
          <cell r="O142">
            <v>4.5384639837932825</v>
          </cell>
        </row>
        <row r="143">
          <cell r="A143" t="str">
            <v>BRWN</v>
          </cell>
          <cell r="B143" t="str">
            <v>MensLacrosse</v>
          </cell>
          <cell r="C143" t="str">
            <v>BRWNMensLacrosse</v>
          </cell>
          <cell r="D143" t="str">
            <v>Brown University</v>
          </cell>
          <cell r="E143">
            <v>8</v>
          </cell>
          <cell r="F143" t="str">
            <v>Providence</v>
          </cell>
          <cell r="G143" t="str">
            <v>RI</v>
          </cell>
          <cell r="H143" t="str">
            <v>Rhode Island</v>
          </cell>
          <cell r="I143" t="str">
            <v>Northeast</v>
          </cell>
          <cell r="J143" t="str">
            <v>providence-ri</v>
          </cell>
          <cell r="K143">
            <v>108.1</v>
          </cell>
          <cell r="L143">
            <v>13</v>
          </cell>
          <cell r="M143">
            <v>65797</v>
          </cell>
          <cell r="N143">
            <v>65.796999999999997</v>
          </cell>
          <cell r="O143">
            <v>4.1865742445867253</v>
          </cell>
        </row>
        <row r="144">
          <cell r="A144" t="str">
            <v>BC</v>
          </cell>
          <cell r="B144" t="str">
            <v>WomensLacrosse</v>
          </cell>
          <cell r="C144" t="str">
            <v>BCWomensLacrosse</v>
          </cell>
          <cell r="D144" t="str">
            <v>Boston College</v>
          </cell>
          <cell r="E144">
            <v>53</v>
          </cell>
          <cell r="F144" t="str">
            <v>Newton</v>
          </cell>
          <cell r="G144" t="str">
            <v>MA</v>
          </cell>
          <cell r="H144" t="str">
            <v>Massachusetts</v>
          </cell>
          <cell r="I144" t="str">
            <v>Northeast</v>
          </cell>
          <cell r="J144" t="str">
            <v>newton-ma</v>
          </cell>
          <cell r="K144">
            <v>207.9</v>
          </cell>
          <cell r="L144">
            <v>36</v>
          </cell>
          <cell r="M144">
            <v>51026</v>
          </cell>
          <cell r="N144">
            <v>51.026000000000003</v>
          </cell>
          <cell r="O144">
            <v>3.9323353067400242</v>
          </cell>
        </row>
        <row r="145">
          <cell r="A145" t="str">
            <v>SB</v>
          </cell>
          <cell r="B145" t="str">
            <v>WomensLacrosse</v>
          </cell>
          <cell r="C145" t="str">
            <v>SBWomensLacrosse</v>
          </cell>
          <cell r="D145" t="str">
            <v>University of California Santa Barbara</v>
          </cell>
          <cell r="E145">
            <v>23</v>
          </cell>
          <cell r="F145" t="str">
            <v>Santa Barbara</v>
          </cell>
          <cell r="G145" t="str">
            <v>CA</v>
          </cell>
          <cell r="H145" t="str">
            <v>California</v>
          </cell>
          <cell r="I145" t="str">
            <v>West</v>
          </cell>
          <cell r="J145" t="str">
            <v>santa barbara-ca</v>
          </cell>
          <cell r="K145">
            <v>217.9</v>
          </cell>
          <cell r="L145">
            <v>32</v>
          </cell>
          <cell r="M145">
            <v>89243</v>
          </cell>
          <cell r="N145">
            <v>89.242999999999995</v>
          </cell>
          <cell r="O145">
            <v>4.491362986211298</v>
          </cell>
        </row>
        <row r="146">
          <cell r="A146" t="str">
            <v>DUKE</v>
          </cell>
          <cell r="B146" t="str">
            <v>WomensLacrosse</v>
          </cell>
          <cell r="C146" t="str">
            <v>DUKEWomensLacrosse</v>
          </cell>
          <cell r="D146" t="str">
            <v>Duke University</v>
          </cell>
          <cell r="E146">
            <v>41</v>
          </cell>
          <cell r="F146" t="str">
            <v>Durham</v>
          </cell>
          <cell r="G146" t="str">
            <v>NC</v>
          </cell>
          <cell r="H146" t="str">
            <v>North Carolina</v>
          </cell>
          <cell r="I146" t="str">
            <v>Southeast</v>
          </cell>
          <cell r="J146" t="str">
            <v>durham-nc</v>
          </cell>
          <cell r="K146">
            <v>97.5</v>
          </cell>
          <cell r="L146">
            <v>10</v>
          </cell>
          <cell r="M146">
            <v>107000</v>
          </cell>
          <cell r="N146">
            <v>107</v>
          </cell>
          <cell r="O146">
            <v>4.6728288344619058</v>
          </cell>
        </row>
        <row r="147">
          <cell r="A147" t="str">
            <v>NWEST</v>
          </cell>
          <cell r="B147" t="str">
            <v>WomensLacrosse</v>
          </cell>
          <cell r="C147" t="str">
            <v>NWESTWomensLacrosse</v>
          </cell>
          <cell r="D147" t="str">
            <v>Northwestern University</v>
          </cell>
          <cell r="E147">
            <v>12</v>
          </cell>
          <cell r="F147" t="str">
            <v>Evanston</v>
          </cell>
          <cell r="G147" t="str">
            <v>IL</v>
          </cell>
          <cell r="H147" t="str">
            <v>Illinois</v>
          </cell>
          <cell r="I147" t="str">
            <v>Midwest</v>
          </cell>
          <cell r="J147" t="str">
            <v>evanston-il</v>
          </cell>
          <cell r="K147">
            <v>123.2</v>
          </cell>
          <cell r="L147">
            <v>10</v>
          </cell>
          <cell r="M147">
            <v>87345</v>
          </cell>
          <cell r="N147">
            <v>87.344999999999999</v>
          </cell>
          <cell r="O147">
            <v>4.4698657939571929</v>
          </cell>
        </row>
        <row r="148">
          <cell r="A148" t="str">
            <v>YST</v>
          </cell>
          <cell r="B148" t="str">
            <v>WomensLacrosse</v>
          </cell>
          <cell r="C148" t="str">
            <v>YSTWomensLacrosse</v>
          </cell>
          <cell r="D148" t="str">
            <v>Youngstown State University</v>
          </cell>
          <cell r="E148">
            <v>4</v>
          </cell>
          <cell r="F148" t="str">
            <v>Youngstown</v>
          </cell>
          <cell r="G148" t="str">
            <v>OH</v>
          </cell>
          <cell r="H148" t="str">
            <v>Ohio</v>
          </cell>
          <cell r="I148" t="str">
            <v>Midwest</v>
          </cell>
          <cell r="J148" t="str">
            <v>youngstown-oh</v>
          </cell>
          <cell r="K148">
            <v>66.099999999999994</v>
          </cell>
          <cell r="L148" t="e">
            <v>#N/A</v>
          </cell>
          <cell r="M148">
            <v>31020</v>
          </cell>
          <cell r="N148">
            <v>31.02</v>
          </cell>
          <cell r="O148">
            <v>3.4346321577483927</v>
          </cell>
        </row>
        <row r="149">
          <cell r="A149" t="str">
            <v>JM</v>
          </cell>
          <cell r="B149" t="str">
            <v>WomensLacrosse</v>
          </cell>
          <cell r="C149" t="str">
            <v>JMWomensLacrosse</v>
          </cell>
          <cell r="D149" t="str">
            <v>James Madison University</v>
          </cell>
          <cell r="E149">
            <v>54</v>
          </cell>
          <cell r="F149" t="str">
            <v>Harrisonburg</v>
          </cell>
          <cell r="G149" t="str">
            <v>VA</v>
          </cell>
          <cell r="H149" t="str">
            <v>Virginia</v>
          </cell>
          <cell r="I149" t="str">
            <v>Southeast</v>
          </cell>
          <cell r="J149" t="str">
            <v>harrisonburg-va</v>
          </cell>
          <cell r="K149">
            <v>89</v>
          </cell>
          <cell r="L149">
            <v>151</v>
          </cell>
          <cell r="M149">
            <v>51055</v>
          </cell>
          <cell r="N149">
            <v>51.055</v>
          </cell>
          <cell r="O149">
            <v>3.9329034830075011</v>
          </cell>
        </row>
        <row r="150">
          <cell r="A150" t="str">
            <v>USA</v>
          </cell>
          <cell r="B150" t="str">
            <v>WomensSoccer</v>
          </cell>
          <cell r="C150" t="str">
            <v>USAWomensSoccer</v>
          </cell>
          <cell r="D150" t="str">
            <v>University of South Alabama</v>
          </cell>
          <cell r="E150">
            <v>9</v>
          </cell>
          <cell r="F150" t="str">
            <v>Mobile</v>
          </cell>
          <cell r="G150" t="str">
            <v>AL</v>
          </cell>
          <cell r="H150" t="str">
            <v>Alabama</v>
          </cell>
          <cell r="I150" t="str">
            <v>Southeast</v>
          </cell>
          <cell r="J150" t="str">
            <v>mobile-al</v>
          </cell>
          <cell r="K150">
            <v>82.9</v>
          </cell>
          <cell r="M150">
            <v>44780</v>
          </cell>
          <cell r="N150">
            <v>44.78</v>
          </cell>
          <cell r="O150">
            <v>3.8017616111706087</v>
          </cell>
        </row>
        <row r="151">
          <cell r="A151" t="str">
            <v>WVU</v>
          </cell>
          <cell r="B151" t="str">
            <v>WomensSoccer</v>
          </cell>
          <cell r="C151" t="str">
            <v>WVUWomensSoccer</v>
          </cell>
          <cell r="D151" t="str">
            <v>West Virginia University</v>
          </cell>
          <cell r="E151">
            <v>8</v>
          </cell>
          <cell r="F151" t="str">
            <v>Morgantown</v>
          </cell>
          <cell r="G151" t="str">
            <v>WV</v>
          </cell>
          <cell r="H151" t="str">
            <v>West Virginia</v>
          </cell>
          <cell r="I151" t="str">
            <v>Southeast</v>
          </cell>
          <cell r="J151" t="str">
            <v>morgantown-wv</v>
          </cell>
          <cell r="K151">
            <v>90.3</v>
          </cell>
          <cell r="L151">
            <v>234</v>
          </cell>
          <cell r="M151">
            <v>36991</v>
          </cell>
          <cell r="N151">
            <v>36.991</v>
          </cell>
          <cell r="O151">
            <v>3.6106746398125451</v>
          </cell>
        </row>
        <row r="152">
          <cell r="A152" t="str">
            <v>Pepperdine</v>
          </cell>
          <cell r="B152" t="str">
            <v>WomensSoccer</v>
          </cell>
          <cell r="C152" t="str">
            <v>PepperdineWomensSoccer</v>
          </cell>
          <cell r="D152" t="str">
            <v>Pepperdine University</v>
          </cell>
          <cell r="E152">
            <v>7</v>
          </cell>
          <cell r="F152" t="str">
            <v>Malibu</v>
          </cell>
          <cell r="G152" t="str">
            <v>CA</v>
          </cell>
          <cell r="H152" t="str">
            <v>California</v>
          </cell>
          <cell r="I152" t="str">
            <v>West</v>
          </cell>
          <cell r="J152" t="str">
            <v>malibu-ca</v>
          </cell>
          <cell r="K152">
            <v>471.6</v>
          </cell>
          <cell r="L152">
            <v>55</v>
          </cell>
          <cell r="M152">
            <v>178594</v>
          </cell>
          <cell r="N152">
            <v>178.59399999999999</v>
          </cell>
          <cell r="O152">
            <v>5.1851150732532263</v>
          </cell>
        </row>
        <row r="153">
          <cell r="A153" t="str">
            <v>LA</v>
          </cell>
          <cell r="B153" t="str">
            <v>WomensSoccer</v>
          </cell>
          <cell r="C153" t="str">
            <v>LAWomensSoccer</v>
          </cell>
          <cell r="D153" t="str">
            <v>University of Louisiana</v>
          </cell>
          <cell r="E153">
            <v>6</v>
          </cell>
          <cell r="F153" t="str">
            <v>Lafayette</v>
          </cell>
          <cell r="G153" t="str">
            <v>LA</v>
          </cell>
          <cell r="H153" t="str">
            <v>Louisiana</v>
          </cell>
          <cell r="I153" t="str">
            <v>Southeast</v>
          </cell>
          <cell r="J153" t="str">
            <v>lafayette-la</v>
          </cell>
          <cell r="K153">
            <v>88</v>
          </cell>
          <cell r="L153" t="e">
            <v>#N/A</v>
          </cell>
          <cell r="M153">
            <v>55329</v>
          </cell>
          <cell r="N153">
            <v>55.329000000000001</v>
          </cell>
          <cell r="O153">
            <v>4.0132971833687785</v>
          </cell>
        </row>
        <row r="154">
          <cell r="A154" t="str">
            <v>UTSA</v>
          </cell>
          <cell r="B154" t="str">
            <v>WomensSoccer</v>
          </cell>
          <cell r="C154" t="str">
            <v>UTSAWomensSoccer</v>
          </cell>
          <cell r="D154" t="str">
            <v>University of Texas at San Antonio</v>
          </cell>
          <cell r="E154">
            <v>5</v>
          </cell>
          <cell r="F154" t="str">
            <v>San Antonio</v>
          </cell>
          <cell r="G154" t="str">
            <v>TX</v>
          </cell>
          <cell r="H154" t="str">
            <v>Texas</v>
          </cell>
          <cell r="I154" t="str">
            <v>Southwest</v>
          </cell>
          <cell r="J154" t="str">
            <v>san antonio-tx</v>
          </cell>
          <cell r="K154">
            <v>89.8</v>
          </cell>
          <cell r="L154" t="e">
            <v>#N/A</v>
          </cell>
          <cell r="M154">
            <v>55084</v>
          </cell>
          <cell r="N154">
            <v>55.084000000000003</v>
          </cell>
          <cell r="O154">
            <v>4.0088592928648792</v>
          </cell>
        </row>
        <row r="155">
          <cell r="A155" t="str">
            <v>SELA</v>
          </cell>
          <cell r="B155" t="str">
            <v>WomensSoccer</v>
          </cell>
          <cell r="C155" t="str">
            <v>SELAWomensSoccer</v>
          </cell>
          <cell r="D155" t="str">
            <v>Southeastern Louisiana University</v>
          </cell>
          <cell r="E155">
            <v>4</v>
          </cell>
          <cell r="F155" t="str">
            <v>Hammond</v>
          </cell>
          <cell r="G155" t="str">
            <v>LA</v>
          </cell>
          <cell r="H155" t="str">
            <v>Louisiana</v>
          </cell>
          <cell r="I155" t="str">
            <v>Southeast</v>
          </cell>
          <cell r="J155" t="str">
            <v>hammond-la</v>
          </cell>
          <cell r="K155">
            <v>87.8</v>
          </cell>
          <cell r="L155" t="e">
            <v>#N/A</v>
          </cell>
          <cell r="M155">
            <v>37302</v>
          </cell>
          <cell r="N155">
            <v>37.302</v>
          </cell>
          <cell r="O155">
            <v>3.6190469445152553</v>
          </cell>
        </row>
        <row r="156">
          <cell r="A156" t="str">
            <v>WASH</v>
          </cell>
          <cell r="B156" t="str">
            <v>Softball</v>
          </cell>
          <cell r="C156" t="str">
            <v>WASHSoftball</v>
          </cell>
          <cell r="D156" t="str">
            <v>University of Washington</v>
          </cell>
          <cell r="E156">
            <v>3</v>
          </cell>
          <cell r="F156" t="str">
            <v>Seattle</v>
          </cell>
          <cell r="G156" t="str">
            <v>WA</v>
          </cell>
          <cell r="H156" t="str">
            <v>Washington</v>
          </cell>
          <cell r="I156" t="str">
            <v>West</v>
          </cell>
          <cell r="J156" t="str">
            <v>seattle-wa</v>
          </cell>
          <cell r="K156">
            <v>167.8</v>
          </cell>
          <cell r="L156">
            <v>55</v>
          </cell>
          <cell r="M156">
            <v>105391</v>
          </cell>
          <cell r="N156">
            <v>105.39100000000001</v>
          </cell>
          <cell r="O156">
            <v>4.6576772434671065</v>
          </cell>
        </row>
        <row r="157">
          <cell r="A157" t="str">
            <v>UGA</v>
          </cell>
          <cell r="B157" t="str">
            <v>Softball</v>
          </cell>
          <cell r="C157" t="str">
            <v>UGASoftball</v>
          </cell>
          <cell r="D157" t="str">
            <v>University of Georgia</v>
          </cell>
          <cell r="E157">
            <v>2</v>
          </cell>
          <cell r="F157" t="str">
            <v>Athens</v>
          </cell>
          <cell r="G157" t="str">
            <v>GA</v>
          </cell>
          <cell r="H157" t="str">
            <v>Georgia</v>
          </cell>
          <cell r="I157" t="str">
            <v>Southeast</v>
          </cell>
          <cell r="J157" t="str">
            <v>athens-ga</v>
          </cell>
          <cell r="K157">
            <v>88.1</v>
          </cell>
          <cell r="L157">
            <v>49</v>
          </cell>
          <cell r="M157">
            <v>43466</v>
          </cell>
          <cell r="N157">
            <v>43.466000000000001</v>
          </cell>
          <cell r="O157">
            <v>3.7719790232835106</v>
          </cell>
        </row>
        <row r="158">
          <cell r="A158" t="str">
            <v>OKST</v>
          </cell>
          <cell r="B158" t="str">
            <v>Softball</v>
          </cell>
          <cell r="C158" t="str">
            <v>OKSTSoftball</v>
          </cell>
          <cell r="D158" t="str">
            <v>Oklahoma State University</v>
          </cell>
          <cell r="E158">
            <v>22</v>
          </cell>
          <cell r="F158" t="str">
            <v>Oklahoma City</v>
          </cell>
          <cell r="G158" t="str">
            <v>OK</v>
          </cell>
          <cell r="H158" t="str">
            <v>Oklahoma</v>
          </cell>
          <cell r="I158" t="str">
            <v>Southwest</v>
          </cell>
          <cell r="J158" t="str">
            <v>oklahoma city-ok</v>
          </cell>
          <cell r="K158">
            <v>84.4</v>
          </cell>
          <cell r="L158">
            <v>182</v>
          </cell>
          <cell r="M158">
            <v>59679</v>
          </cell>
          <cell r="N158">
            <v>59.679000000000002</v>
          </cell>
          <cell r="O158">
            <v>4.0889801997229496</v>
          </cell>
        </row>
        <row r="159">
          <cell r="A159" t="str">
            <v>UCF</v>
          </cell>
          <cell r="B159" t="str">
            <v>Softball</v>
          </cell>
          <cell r="C159" t="str">
            <v>UCFSoftball</v>
          </cell>
          <cell r="D159" t="str">
            <v>University of Central Florida</v>
          </cell>
          <cell r="E159">
            <v>21</v>
          </cell>
          <cell r="F159" t="str">
            <v>Orlando</v>
          </cell>
          <cell r="G159" t="str">
            <v>FL</v>
          </cell>
          <cell r="H159" t="str">
            <v>Florida</v>
          </cell>
          <cell r="I159" t="str">
            <v>Southeast</v>
          </cell>
          <cell r="J159" t="str">
            <v>orlando-fl</v>
          </cell>
          <cell r="K159">
            <v>103.3</v>
          </cell>
          <cell r="L159">
            <v>137</v>
          </cell>
          <cell r="M159">
            <v>58968</v>
          </cell>
          <cell r="N159">
            <v>58.968000000000004</v>
          </cell>
          <cell r="O159">
            <v>4.0769949238869874</v>
          </cell>
        </row>
        <row r="160">
          <cell r="A160" t="str">
            <v>MGST</v>
          </cell>
          <cell r="B160" t="str">
            <v>Softball</v>
          </cell>
          <cell r="C160" t="str">
            <v>MGSTSoftball</v>
          </cell>
          <cell r="D160" t="str">
            <v>Morgan State University</v>
          </cell>
          <cell r="E160">
            <v>25</v>
          </cell>
          <cell r="F160" t="str">
            <v>Baltimore</v>
          </cell>
          <cell r="G160" t="str">
            <v>MD</v>
          </cell>
          <cell r="H160" t="str">
            <v>Maryland</v>
          </cell>
          <cell r="I160" t="str">
            <v>Northeast</v>
          </cell>
          <cell r="J160" t="str">
            <v>baltimore-md</v>
          </cell>
          <cell r="K160">
            <v>91.3</v>
          </cell>
          <cell r="L160">
            <v>317</v>
          </cell>
          <cell r="M160">
            <v>81846</v>
          </cell>
          <cell r="N160">
            <v>81.846000000000004</v>
          </cell>
          <cell r="O160">
            <v>4.4048394327390383</v>
          </cell>
        </row>
        <row r="161">
          <cell r="A161" t="str">
            <v>USF</v>
          </cell>
          <cell r="B161" t="str">
            <v>WomensTrack</v>
          </cell>
          <cell r="C161" t="str">
            <v>USFWomensTrack</v>
          </cell>
          <cell r="D161" t="str">
            <v>University of South Florida</v>
          </cell>
          <cell r="E161">
            <v>27</v>
          </cell>
          <cell r="F161" t="str">
            <v>Petersburg/Tampa</v>
          </cell>
          <cell r="G161" t="str">
            <v>FL</v>
          </cell>
          <cell r="H161" t="str">
            <v>Florida</v>
          </cell>
          <cell r="I161" t="str">
            <v>Southeast</v>
          </cell>
          <cell r="J161" t="str">
            <v>petersburg/tampa-fl</v>
          </cell>
          <cell r="K161">
            <v>80.2</v>
          </cell>
          <cell r="L161">
            <v>97</v>
          </cell>
          <cell r="M161">
            <v>59893</v>
          </cell>
          <cell r="N161">
            <v>59.893000000000001</v>
          </cell>
          <cell r="O161">
            <v>4.0925596368568478</v>
          </cell>
        </row>
        <row r="162">
          <cell r="A162" t="str">
            <v>SJSU</v>
          </cell>
          <cell r="B162" t="str">
            <v>WomensGolf</v>
          </cell>
          <cell r="C162" t="str">
            <v>SJSUWomensGolf</v>
          </cell>
          <cell r="D162" t="str">
            <v>San Jose State University</v>
          </cell>
          <cell r="E162">
            <v>20</v>
          </cell>
          <cell r="F162" t="str">
            <v>San Jose</v>
          </cell>
          <cell r="G162" t="str">
            <v>CA</v>
          </cell>
          <cell r="H162" t="str">
            <v>California</v>
          </cell>
          <cell r="I162" t="str">
            <v>West</v>
          </cell>
          <cell r="J162" t="str">
            <v>san jose-ca</v>
          </cell>
          <cell r="K162">
            <v>215</v>
          </cell>
          <cell r="L162" t="e">
            <v>#N/A</v>
          </cell>
          <cell r="M162">
            <v>125075</v>
          </cell>
          <cell r="N162">
            <v>125.075</v>
          </cell>
          <cell r="O162">
            <v>4.8289135573742685</v>
          </cell>
        </row>
        <row r="163">
          <cell r="A163" t="str">
            <v>MIST</v>
          </cell>
          <cell r="B163" t="str">
            <v>WomensGolf</v>
          </cell>
          <cell r="C163" t="str">
            <v>MISTWomensGolf</v>
          </cell>
          <cell r="D163" t="str">
            <v>Missouri S&amp;T</v>
          </cell>
          <cell r="E163">
            <v>46</v>
          </cell>
          <cell r="F163" t="str">
            <v>Rolla</v>
          </cell>
          <cell r="G163" t="str">
            <v>MO</v>
          </cell>
          <cell r="H163" t="str">
            <v>Missouri</v>
          </cell>
          <cell r="I163" t="str">
            <v>Midwest</v>
          </cell>
          <cell r="J163" t="str">
            <v>rolla-mo</v>
          </cell>
          <cell r="K163">
            <v>77.5</v>
          </cell>
          <cell r="L163">
            <v>182</v>
          </cell>
          <cell r="M163">
            <v>37426</v>
          </cell>
          <cell r="N163">
            <v>37.426000000000002</v>
          </cell>
          <cell r="O163">
            <v>3.6223656500555967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s"/>
      <sheetName val="Sheet1"/>
      <sheetName val="Tops2023"/>
    </sheetNames>
    <sheetDataSet>
      <sheetData sheetId="0">
        <row r="2">
          <cell r="A2" t="str">
            <v>https://www.on3.com/college/texas-longhorns/football/2023/industry-comparison-commits/</v>
          </cell>
          <cell r="B2" t="str">
            <v>TEXAS LONGHORNS</v>
          </cell>
        </row>
        <row r="3">
          <cell r="A3" t="str">
            <v>https://www.on3.com/college/usc-trojans/football/2021/industry-comparison-commits/</v>
          </cell>
          <cell r="B3" t="str">
            <v>USC TROJANS</v>
          </cell>
        </row>
        <row r="4">
          <cell r="A4" t="str">
            <v>https://www.on3.com/college/colorado-buffaloes/football/2022/industry-comparison-commits/</v>
          </cell>
          <cell r="B4" t="str">
            <v>COLORADO BUFFALOES</v>
          </cell>
        </row>
        <row r="5">
          <cell r="A5" t="str">
            <v>https://www.on3.com/college/colorado-buffaloes/football/2021/industry-comparison-commits/</v>
          </cell>
          <cell r="B5" t="str">
            <v>COLORADO BUFFALOES</v>
          </cell>
        </row>
        <row r="6">
          <cell r="A6" t="str">
            <v>https://www.on3.com/college/north-carolina-tar-heels/football/2021/industry-comparison-commits/</v>
          </cell>
          <cell r="B6" t="str">
            <v>NORTH CAROLINA TAR HEELS</v>
          </cell>
        </row>
        <row r="7">
          <cell r="A7" t="str">
            <v>https://www.on3.com/college/oregon-ducks/football/2019/industry-comparison-commits/</v>
          </cell>
          <cell r="B7" t="str">
            <v>OREGON DUCKS</v>
          </cell>
        </row>
        <row r="8">
          <cell r="A8" t="str">
            <v>https://www.on3.com/college/ohio-state-buckeyes/football/2021/industry-comparison-commits/</v>
          </cell>
          <cell r="B8" t="str">
            <v>OHIO STATE BUCKEYES</v>
          </cell>
        </row>
        <row r="9">
          <cell r="A9" t="str">
            <v>https://www.on3.com/college/washington-huskies/football/2018/industry-comparison-commits/</v>
          </cell>
          <cell r="B9" t="str">
            <v>WASHINGTON HUSKIES</v>
          </cell>
        </row>
        <row r="10">
          <cell r="A10" t="str">
            <v>https://www.on3.com/nil/athlete-network/</v>
          </cell>
          <cell r="B10" t="str">
            <v>M.005 3.13 7.475 0L7.47 3.13C.029.129.044.116.05.09.007-.025.006-.062 0 0-.012.154-.05.937-.05 4.133 0 5.884-4.928 9.857-7.47 11.109-6.22-2.88-7.571-8.605-7.47-11.109V3.13Z</v>
          </cell>
        </row>
        <row r="11">
          <cell r="A11" t="str">
            <v>https://www.on3.com/college/florida-state-seminoles/football/2018/industry-comparison-commits/</v>
          </cell>
          <cell r="B11" t="str">
            <v>FLORIDA STATE SEMINOLES</v>
          </cell>
        </row>
        <row r="12">
          <cell r="A12" t="str">
            <v>https://www.on3.com/college/texas-longhorns/football/2021/industry-comparison-commits/</v>
          </cell>
          <cell r="B12" t="str">
            <v>TEXAS LONGHORNS</v>
          </cell>
        </row>
        <row r="13">
          <cell r="A13" t="str">
            <v>https://www.on3.com/college/notre-dame-fighting-irish/football/2018/industry-comparison-commits/</v>
          </cell>
          <cell r="B13" t="str">
            <v>NOTRE DAME FIGHTING IRISH</v>
          </cell>
        </row>
        <row r="14">
          <cell r="A14" t="str">
            <v>https://www.on3.com/college/michigan-wolverines/football/2020/industry-comparison-commits/</v>
          </cell>
          <cell r="B14" t="str">
            <v>MICHIGAN WOLVERINES</v>
          </cell>
        </row>
        <row r="15">
          <cell r="A15" t="str">
            <v>https://www.on3.com/college/south-carolina-gamecocks/football/2019/industry-comparison-commits/</v>
          </cell>
          <cell r="B15" t="str">
            <v>SOUTH CAROLINA GAMECOCKS</v>
          </cell>
        </row>
        <row r="16">
          <cell r="A16" t="str">
            <v>https://www.on3.com/college/ohio-state-buckeyes/football/2021/industry-comparison-commits/</v>
          </cell>
          <cell r="B16" t="str">
            <v>OHIO STATE BUCKEYES</v>
          </cell>
        </row>
        <row r="17">
          <cell r="A17" t="str">
            <v>https://www.on3.com/college/ole-miss-rebels/football/2022/industry-comparison-commits/</v>
          </cell>
          <cell r="B17" t="str">
            <v>OLE MISS REBELS</v>
          </cell>
        </row>
        <row r="18">
          <cell r="A18" t="str">
            <v>https://www.on3.com/college/usc-trojans/football/2023/industry-comparison-commits/</v>
          </cell>
          <cell r="B18" t="str">
            <v>USC TROJANS</v>
          </cell>
        </row>
        <row r="19">
          <cell r="A19" t="str">
            <v>https://www.on3.com/college/texas-am-aggies/football/2022/industry-comparison-commits/</v>
          </cell>
          <cell r="B19" t="str">
            <v>TEXAS AM AGGIES</v>
          </cell>
        </row>
        <row r="20">
          <cell r="A20" t="str">
            <v>https://www.on3.com/college/ucla-bruins/football/2023/industry-comparison-commits/</v>
          </cell>
          <cell r="B20" t="str">
            <v>UCLA BRUINS</v>
          </cell>
        </row>
        <row r="21">
          <cell r="A21" t="str">
            <v>https://www.on3.com/college/penn-state-nittany-lions/football/2022/industry-comparison-commits/</v>
          </cell>
          <cell r="B21" t="str">
            <v>PENN STATE NITTANY LIONS</v>
          </cell>
        </row>
        <row r="22">
          <cell r="A22" t="str">
            <v>https://www.on3.com/college/lsu-tigers/football/2019/industry-comparison-commits/</v>
          </cell>
          <cell r="B22" t="str">
            <v>LSU TIGERS</v>
          </cell>
        </row>
        <row r="23">
          <cell r="A23" t="str">
            <v>https://www.on3.com/college/florida-state-seminoles/football/2019/industry-comparison-commits/</v>
          </cell>
          <cell r="B23" t="str">
            <v>FLORIDA STATE SEMINOLES</v>
          </cell>
        </row>
        <row r="24">
          <cell r="A24" t="str">
            <v>https://www.on3.com/college/michigan-wolverines/football/2021/industry-comparison-commits/</v>
          </cell>
          <cell r="B24" t="str">
            <v>MICHIGAN WOLVERINES</v>
          </cell>
        </row>
        <row r="25">
          <cell r="A25" t="str">
            <v>https://www.on3.com/college/ucla-bruins/football/2019/industry-comparison-commits/</v>
          </cell>
          <cell r="B25" t="str">
            <v>UCLA BRUINS</v>
          </cell>
        </row>
        <row r="26">
          <cell r="A26" t="str">
            <v>https://www.on3.com/college/washington-huskies/football/2019/industry-comparison-commits/</v>
          </cell>
          <cell r="B26" t="str">
            <v>WASHINGTON HUSKIES</v>
          </cell>
        </row>
        <row r="27">
          <cell r="A27" t="str">
            <v>https://www.on3.com/college/oklahoma-sooners/football/2023/industry-comparison-commits/</v>
          </cell>
          <cell r="B27" t="str">
            <v>OKLAHOMA SOONERS</v>
          </cell>
        </row>
        <row r="28">
          <cell r="A28" t="str">
            <v>https://www.on3.com/college/ohio-state-buckeyes/football/2021/industry-comparison-commits/</v>
          </cell>
          <cell r="B28" t="str">
            <v>OHIO STATE BUCKEYES</v>
          </cell>
        </row>
        <row r="29">
          <cell r="A29" t="str">
            <v>https://www.on3.com/college/ohio-state-buckeyes/football/2021/industry-comparison-commits/</v>
          </cell>
          <cell r="B29" t="str">
            <v>OHIO STATE BUCKEYES</v>
          </cell>
        </row>
        <row r="30">
          <cell r="A30" t="str">
            <v>https://www.on3.com/college/alabama-crimson-tide/football/2021/industry-comparison-commits/</v>
          </cell>
          <cell r="B30" t="str">
            <v>ALABAMA CRIMSON TIDE</v>
          </cell>
        </row>
        <row r="31">
          <cell r="A31" t="str">
            <v>https://www.on3.com/college/washington-huskies/football/2020/industry-comparison-commits/</v>
          </cell>
          <cell r="B31" t="str">
            <v>WASHINGTON HUSKIES</v>
          </cell>
        </row>
        <row r="32">
          <cell r="A32" t="str">
            <v>https://www.on3.com/college/arkansas-razorbacks/football/2021/industry-comparison-commits/</v>
          </cell>
          <cell r="B32" t="str">
            <v>ARKANSAS RAZORBACKS</v>
          </cell>
        </row>
        <row r="33">
          <cell r="A33" t="str">
            <v>https://www.on3.com/college/auburn-tigers/football/2021/industry-comparison-commits/</v>
          </cell>
          <cell r="B33" t="str">
            <v>AUBURN TIGERS</v>
          </cell>
        </row>
        <row r="34">
          <cell r="A34" t="str">
            <v>https://www.on3.com/college/ohio-state-buckeyes/football/2020/industry-comparison-commits/</v>
          </cell>
          <cell r="B34" t="str">
            <v>OHIO STATE BUCKEYES</v>
          </cell>
        </row>
        <row r="35">
          <cell r="A35" t="str">
            <v>https://www.on3.com/college/lsu-tigers/football/2021/industry-comparison-commits/</v>
          </cell>
          <cell r="B35" t="str">
            <v>LSU TIGERS</v>
          </cell>
        </row>
        <row r="36">
          <cell r="A36" t="str">
            <v>https://www.on3.com/college/georgia-bulldogs/football/2021/industry-comparison-commits/</v>
          </cell>
          <cell r="B36" t="str">
            <v>GEORGIA BULLDOGS</v>
          </cell>
        </row>
        <row r="37">
          <cell r="A37" t="str">
            <v>https://www.on3.com/college/usc-trojans/football/2023/industry-comparison-commits/</v>
          </cell>
          <cell r="B37" t="str">
            <v>USC TROJANS</v>
          </cell>
        </row>
        <row r="38">
          <cell r="A38" t="str">
            <v>https://www.on3.com/college/penn-state-nittany-lions/football/2021/industry-comparison-commits/</v>
          </cell>
          <cell r="B38" t="str">
            <v>PENN STATE NITTANY LIONS</v>
          </cell>
        </row>
        <row r="39">
          <cell r="A39" t="str">
            <v>https://www.on3.com/college/oregon-ducks/football/2021/industry-comparison-commits/</v>
          </cell>
          <cell r="B39" t="str">
            <v>OREGON DUCKS</v>
          </cell>
        </row>
        <row r="40">
          <cell r="A40" t="str">
            <v>https://www.on3.com/college/texas-am-aggies/football/2019/industry-comparison-commits/</v>
          </cell>
          <cell r="B40" t="str">
            <v>TEXAS AM AGGIES</v>
          </cell>
        </row>
        <row r="41">
          <cell r="A41" t="str">
            <v>https://www.on3.com/college/alabama-crimson-tide/football/2023/industry-comparison-commits/</v>
          </cell>
          <cell r="B41" t="str">
            <v>ALABAMA CRIMSON TIDE</v>
          </cell>
        </row>
        <row r="42">
          <cell r="A42" t="str">
            <v>https://www.on3.com/college/wisconsin-badgers/football/2021/industry-comparison-commits/</v>
          </cell>
          <cell r="B42" t="str">
            <v>WISCONSIN BADGERS</v>
          </cell>
        </row>
        <row r="43">
          <cell r="A43" t="str">
            <v>https://www.on3.com/college/arkansas-razorbacks/football/2019/industry-comparison-commits/</v>
          </cell>
          <cell r="B43" t="str">
            <v>ARKANSAS RAZORBACKS</v>
          </cell>
        </row>
        <row r="44">
          <cell r="A44" t="str">
            <v>https://www.on3.com/college/texas-longhorns/football/2021/industry-comparison-commits/</v>
          </cell>
          <cell r="B44" t="str">
            <v>TEXAS LONGHORNS</v>
          </cell>
        </row>
        <row r="45">
          <cell r="A45" t="str">
            <v>https://www.on3.com/college/boston-college-eagles/football/2021/industry-comparison-commits/</v>
          </cell>
          <cell r="B45" t="str">
            <v>BOSTON COLLEGE EAGLES</v>
          </cell>
        </row>
        <row r="46">
          <cell r="A46" t="str">
            <v>https://www.on3.com/college/florida-state-seminoles/football/2020/industry-comparison-commits/</v>
          </cell>
          <cell r="B46" t="str">
            <v>FLORIDA STATE SEMINOLES</v>
          </cell>
        </row>
        <row r="47">
          <cell r="A47" t="str">
            <v>https://www.on3.com/college/michigan-wolverines/football/2021/industry-comparison-commits/</v>
          </cell>
          <cell r="B47" t="str">
            <v>MICHIGAN WOLVERINES</v>
          </cell>
        </row>
        <row r="48">
          <cell r="A48" t="str">
            <v>https://www.on3.com/college/arizona-wildcats/football/2019/industry-comparison-commits/</v>
          </cell>
          <cell r="B48" t="str">
            <v>ARIZONA WILDCATS</v>
          </cell>
        </row>
        <row r="49">
          <cell r="A49" t="str">
            <v>https://www.on3.com/college/lsu-tigers/football/2022/industry-comparison-commits/</v>
          </cell>
          <cell r="B49" t="str">
            <v>LSU TIGERS</v>
          </cell>
        </row>
        <row r="50">
          <cell r="A50" t="str">
            <v>https://www.on3.com/college/penn-state-nittany-lions/football/2020/industry-comparison-commits/</v>
          </cell>
          <cell r="B50" t="str">
            <v>PENN STATE NITTANY LIONS</v>
          </cell>
        </row>
        <row r="51">
          <cell r="A51" t="str">
            <v>https://www.on3.com/college/florida-state-seminoles/football/2020/industry-comparison-commits/</v>
          </cell>
          <cell r="B51" t="str">
            <v>FLORIDA STATE SEMINOLES</v>
          </cell>
        </row>
        <row r="52">
          <cell r="A52" t="str">
            <v>https://www.on3.com/college/texas-longhorns/football/2023/industry-comparison-commits/</v>
          </cell>
          <cell r="B52" t="str">
            <v>TEXAS LONGHORNS</v>
          </cell>
        </row>
        <row r="53">
          <cell r="A53" t="str">
            <v>https://www.on3.com/college/michigan-wolverines/football/2022/industry-comparison-commits/</v>
          </cell>
          <cell r="B53" t="str">
            <v>MICHIGAN WOLVERINES</v>
          </cell>
        </row>
        <row r="54">
          <cell r="A54" t="str">
            <v>https://www.on3.com/college/kentucky-wildcats/football/2018/industry-comparison-commits/</v>
          </cell>
          <cell r="B54" t="str">
            <v>KENTUCKY WILDCATS</v>
          </cell>
        </row>
        <row r="55">
          <cell r="A55" t="str">
            <v>https://www.on3.com/college/notre-dame-fighting-irish/football/2021/industry-comparison-commits/</v>
          </cell>
          <cell r="B55" t="str">
            <v>NOTRE DAME FIGHTING IRISH</v>
          </cell>
        </row>
        <row r="56">
          <cell r="A56" t="str">
            <v>https://www.on3.com/college/utah-utes/football/2018/industry-comparison-commits/</v>
          </cell>
          <cell r="B56" t="str">
            <v>UTAH UTES</v>
          </cell>
        </row>
        <row r="57">
          <cell r="A57" t="str">
            <v>https://www.on3.com/college/arkansas-razorbacks/football/2020/industry-comparison-commits/</v>
          </cell>
          <cell r="B57" t="str">
            <v>ARKANSAS RAZORBACKS</v>
          </cell>
        </row>
        <row r="58">
          <cell r="A58" t="str">
            <v>https://www.on3.com/college/oklahoma-sooners/football/2019/industry-comparison-commits/</v>
          </cell>
          <cell r="B58" t="str">
            <v>OKLAHOMA SOONERS</v>
          </cell>
        </row>
        <row r="59">
          <cell r="A59" t="str">
            <v>https://www.on3.com/college/alabama-crimson-tide/football/2023/industry-comparison-commits/</v>
          </cell>
          <cell r="B59" t="str">
            <v>ALABAMA CRIMSON TIDE</v>
          </cell>
        </row>
        <row r="60">
          <cell r="A60" t="str">
            <v>https://www.on3.com/college/georgia-tech-yellow-jackets/football/2019/industry-comparison-commits/</v>
          </cell>
          <cell r="B60" t="str">
            <v>GEORGIA TECH YELLOW JACKETS</v>
          </cell>
        </row>
        <row r="61">
          <cell r="A61" t="str">
            <v>https://www.on3.com/college/notre-dame-fighting-irish/football/2022/industry-comparison-commits/</v>
          </cell>
          <cell r="B61" t="str">
            <v>NOTRE DAME FIGHTING IRISH</v>
          </cell>
        </row>
        <row r="62">
          <cell r="A62" t="str">
            <v>https://www.on3.com/college/penn-state-nittany-lions/football/2022/industry-comparison-commits/</v>
          </cell>
          <cell r="B62" t="str">
            <v>PENN STATE NITTANY LIONS</v>
          </cell>
        </row>
        <row r="63">
          <cell r="A63" t="str">
            <v>https://www.on3.com/college/duke-blue-devils/football/2019/industry-comparison-commits/</v>
          </cell>
          <cell r="B63" t="str">
            <v>DUKE BLUE DEVILS</v>
          </cell>
        </row>
        <row r="64">
          <cell r="A64" t="str">
            <v>https://www.on3.com/college/georgia-bulldogs/football/2022/industry-comparison-commits/</v>
          </cell>
          <cell r="B64" t="str">
            <v>GEORGIA BULLDOGS</v>
          </cell>
        </row>
        <row r="65">
          <cell r="A65" t="str">
            <v>https://www.on3.com/college/duke-blue-devils/football/2020/industry-comparison-commits/</v>
          </cell>
          <cell r="B65" t="str">
            <v>DUKE BLUE DEVILS</v>
          </cell>
        </row>
        <row r="66">
          <cell r="A66" t="str">
            <v>https://www.on3.com/college/alabama-crimson-tide/football/2021/industry-comparison-commits/</v>
          </cell>
          <cell r="B66" t="str">
            <v>ALABAMA CRIMSON TIDE</v>
          </cell>
        </row>
        <row r="67">
          <cell r="A67" t="str">
            <v>https://www.on3.com/college/tennessee-volunteers/football/2018/industry-comparison-commits/</v>
          </cell>
          <cell r="B67" t="str">
            <v>TENNESSEE VOLUNTEERS</v>
          </cell>
        </row>
        <row r="68">
          <cell r="A68" t="str">
            <v>https://www.on3.com/college/ohio-state-buckeyes/football/2019/industry-comparison-commits/</v>
          </cell>
          <cell r="B68" t="str">
            <v>OHIO STATE BUCKEYES</v>
          </cell>
        </row>
        <row r="69">
          <cell r="A69" t="str">
            <v>https://www.on3.com/nil/athlete-network/</v>
          </cell>
          <cell r="B69" t="str">
            <v>M.005 3.13 7.475 0L7.47 3.13C.029.129.044.116.05.09.007-.025.006-.062 0 0-.012.154-.05.937-.05 4.133 0 5.884-4.928 9.857-7.47 11.109-6.22-2.88-7.571-8.605-7.47-11.109V3.13Z</v>
          </cell>
        </row>
        <row r="70">
          <cell r="A70" t="str">
            <v>https://www.on3.com/college/illinois-fighting-illini/football/2020/industry-comparison-commits/</v>
          </cell>
          <cell r="B70" t="str">
            <v>ILLINOIS FIGHTING ILLINI</v>
          </cell>
        </row>
        <row r="71">
          <cell r="A71" t="str">
            <v>https://www.on3.com/college/oregon-state-beavers/football/2020/industry-comparison-commits/</v>
          </cell>
          <cell r="B71" t="str">
            <v>OREGON STATE BEAVERS</v>
          </cell>
        </row>
        <row r="72">
          <cell r="A72" t="str">
            <v>https://www.on3.com/college/byu-cougars/football/2021/industry-comparison-commits/</v>
          </cell>
          <cell r="B72" t="str">
            <v>BYU COUGARS</v>
          </cell>
        </row>
        <row r="73">
          <cell r="A73" t="str">
            <v>https://www.on3.com/college/michigan-wolverines/football/2020/industry-comparison-commits/</v>
          </cell>
          <cell r="B73" t="str">
            <v>MICHIGAN WOLVERINES</v>
          </cell>
        </row>
        <row r="74">
          <cell r="A74" t="str">
            <v>https://www.on3.com/college/arizona-state-sun-devils/football/2023/industry-comparison-commits/</v>
          </cell>
          <cell r="B74" t="str">
            <v>ARIZONA STATE SUN DEVILS</v>
          </cell>
        </row>
        <row r="75">
          <cell r="A75" t="str">
            <v>https://www.on3.com/college/miami-hurricanes/football/2021/industry-comparison-commits/</v>
          </cell>
          <cell r="B75" t="str">
            <v>MIAMI HURRICANES</v>
          </cell>
        </row>
        <row r="76">
          <cell r="A76" t="str">
            <v>https://www.on3.com/college/kansas-state-wildcats/football/2019/industry-comparison-commits/</v>
          </cell>
          <cell r="B76" t="str">
            <v>KANSAS STATE WILDCATS</v>
          </cell>
        </row>
        <row r="77">
          <cell r="A77" t="str">
            <v>https://www.on3.com/nil/athlete-network/</v>
          </cell>
          <cell r="B77" t="str">
            <v>M.005 3.13 7.475 0L7.47 3.13C.029.129.044.116.05.09.007-.025.006-.062 0 0-.012.154-.05.937-.05 4.133 0 5.884-4.928 9.857-7.47 11.109-6.22-2.88-7.571-8.605-7.47-11.109V3.13Z</v>
          </cell>
        </row>
        <row r="78">
          <cell r="A78" t="str">
            <v>https://www.on3.com/college/texas-longhorns/football/2021/industry-comparison-commits/</v>
          </cell>
          <cell r="B78" t="str">
            <v>TEXAS LONGHORNS</v>
          </cell>
        </row>
        <row r="79">
          <cell r="A79" t="str">
            <v>https://www.on3.com/college/clemson-tigers/football/2021/industry-comparison-commits/</v>
          </cell>
          <cell r="B79" t="str">
            <v>CLEMSON TIGERS</v>
          </cell>
        </row>
        <row r="80">
          <cell r="A80" t="str">
            <v>https://www.on3.com/college/southern-miss-golden-eagles/football/2020/industry-comparison-commits/</v>
          </cell>
          <cell r="B80" t="str">
            <v>SOUTHERN MISS GOLDEN EAGLES</v>
          </cell>
        </row>
        <row r="81">
          <cell r="A81" t="str">
            <v>https://www.on3.com/college/alabama-crimson-tide/football/2023/industry-comparison-commits/</v>
          </cell>
          <cell r="B81" t="str">
            <v>ALABAMA CRIMSON TIDE</v>
          </cell>
        </row>
        <row r="82">
          <cell r="A82" t="str">
            <v>https://www.on3.com/college/maryland-terrapins/football/2019/industry-comparison-commits/</v>
          </cell>
          <cell r="B82" t="str">
            <v>MARYLAND TERRAPINS</v>
          </cell>
        </row>
        <row r="83">
          <cell r="A83" t="str">
            <v>https://www.on3.com/college/miami-hurricanes/football/2021/industry-comparison-commits/</v>
          </cell>
          <cell r="B83" t="str">
            <v>MIAMI HURRICANES</v>
          </cell>
        </row>
        <row r="84">
          <cell r="A84" t="str">
            <v>https://www.on3.com/college/alabama-crimson-tide/football/2020/industry-comparison-commits/</v>
          </cell>
          <cell r="B84" t="str">
            <v>ALABAMA CRIMSON TIDE</v>
          </cell>
        </row>
        <row r="85">
          <cell r="A85" t="str">
            <v>https://www.on3.com/college/michigan-wolverines/football/2020/industry-comparison-commits/</v>
          </cell>
          <cell r="B85" t="str">
            <v>MICHIGAN WOLVERINES</v>
          </cell>
        </row>
        <row r="86">
          <cell r="A86" t="str">
            <v>https://www.on3.com/college/usc-trojans/football/2018/industry-comparison-commits/</v>
          </cell>
          <cell r="B86" t="str">
            <v>USC TROJANS</v>
          </cell>
        </row>
        <row r="87">
          <cell r="A87" t="str">
            <v>https://www.on3.com/college/florida-gators/football/2022/industry-comparison-commits/</v>
          </cell>
          <cell r="B87" t="str">
            <v>FLORIDA GATORS</v>
          </cell>
        </row>
        <row r="88">
          <cell r="A88" t="str">
            <v>https://www.on3.com/college/alabama-crimson-tide/football/2023/industry-comparison-commits/</v>
          </cell>
          <cell r="B88" t="str">
            <v>ALABAMA CRIMSON TIDE</v>
          </cell>
        </row>
        <row r="89">
          <cell r="A89" t="str">
            <v>https://www.on3.com/college/oklahoma-sooners/football/2023/industry-comparison-commits/</v>
          </cell>
          <cell r="B89" t="str">
            <v>OKLAHOMA SOONERS</v>
          </cell>
        </row>
        <row r="90">
          <cell r="A90" t="str">
            <v>https://www.on3.com/college/missouri-tigers/football/2019/industry-comparison-commits/</v>
          </cell>
          <cell r="B90" t="str">
            <v>MISSOURI TIGERS</v>
          </cell>
        </row>
        <row r="91">
          <cell r="A91" t="str">
            <v>https://www.on3.com/college/florida-state-seminoles/football/2020/industry-comparison-commits/</v>
          </cell>
          <cell r="B91" t="str">
            <v>FLORIDA STATE SEMINOLES</v>
          </cell>
        </row>
        <row r="92">
          <cell r="A92" t="str">
            <v>https://www.on3.com/college/minnesota-golden-gophers/football/2019/industry-comparison-commits/</v>
          </cell>
          <cell r="B92" t="str">
            <v>MINNESOTA GOLDEN GOPHERS</v>
          </cell>
        </row>
        <row r="93">
          <cell r="A93" t="str">
            <v>https://www.on3.com/college/penn-state-nittany-lions/football/2021/industry-comparison-commits/</v>
          </cell>
          <cell r="B93" t="str">
            <v>PENN STATE NITTANY LIONS</v>
          </cell>
        </row>
        <row r="94">
          <cell r="A94" t="str">
            <v>https://www.on3.com/college/texas-longhorns/football/2023/industry-comparison-commits/</v>
          </cell>
          <cell r="B94" t="str">
            <v>TEXAS LONGHORNS</v>
          </cell>
        </row>
        <row r="95">
          <cell r="A95" t="str">
            <v>https://www.on3.com/college/clemson-tigers/football/2023/industry-comparison-commits/</v>
          </cell>
          <cell r="B95" t="str">
            <v>CLEMSON TIGERS</v>
          </cell>
        </row>
        <row r="96">
          <cell r="A96" t="str">
            <v>https://www.on3.com/college/georgia-bulldogs/football/2022/industry-comparison-commits/</v>
          </cell>
          <cell r="B96" t="str">
            <v>GEORGIA BULLDOGS</v>
          </cell>
        </row>
        <row r="97">
          <cell r="A97" t="str">
            <v>https://www.on3.com/college/alabama-crimson-tide/football/2023/industry-comparison-commits/</v>
          </cell>
          <cell r="B97" t="str">
            <v>ALABAMA CRIMSON TIDE</v>
          </cell>
        </row>
        <row r="98">
          <cell r="A98" t="str">
            <v>https://www.on3.com/college/louisville-cardinals/football/2021/industry-comparison-commits/</v>
          </cell>
          <cell r="B98" t="str">
            <v>LOUISVILLE CARDINALS</v>
          </cell>
        </row>
        <row r="99">
          <cell r="A99" t="str">
            <v>https://www.on3.com/college/texas-southern-tigers/basketball/2021/industry-comparison-commits/</v>
          </cell>
          <cell r="B99" t="str">
            <v>TEXAS SOUTHERN TIGERS</v>
          </cell>
        </row>
        <row r="100">
          <cell r="A100" t="str">
            <v>https://www.on3.com/college/kansas-jayhawks/basketball/2019/industry-comparison-commits/</v>
          </cell>
          <cell r="B100" t="str">
            <v>KANSAS JAYHAWKS</v>
          </cell>
        </row>
        <row r="101">
          <cell r="A101" t="str">
            <v>https://www.on3.com/college/indiana-hoosiers/basketball/2019/industry-comparison-commits/</v>
          </cell>
          <cell r="B101" t="str">
            <v>INDIANA HOOSIERS</v>
          </cell>
        </row>
        <row r="102">
          <cell r="A102" t="str">
            <v>https://www.on3.com/college/alabama-crimson-tide/basketball/2022/industry-comparison-commits/</v>
          </cell>
          <cell r="B102" t="str">
            <v>ALABAMA CRIMSON TIDE</v>
          </cell>
        </row>
        <row r="103">
          <cell r="A103" t="str">
            <v>https://www.on3.com/nil/athlete-network/</v>
          </cell>
          <cell r="B103" t="str">
            <v>M.005 3.13 7.475 0L7.47 3.13C.029.129.044.116.05.09.007-.025.006-.062 0 0-.012.154-.05.937-.05 4.133 0 5.884-4.928 9.857-7.47 11.109-6.22-2.88-7.571-8.605-7.47-11.109V3.13Z</v>
          </cell>
        </row>
        <row r="104">
          <cell r="A104" t="str">
            <v>https://www.on3.com/college/connecticut-huskies/basketball/2020/industry-comparison-commits/</v>
          </cell>
          <cell r="B104" t="str">
            <v>CONNECTICUT HUSKIES</v>
          </cell>
        </row>
        <row r="105">
          <cell r="A105" t="str">
            <v>https://www.on3.com/college/michigan-wolverines/basketball/2020/industry-comparison-commits/</v>
          </cell>
          <cell r="B105" t="str">
            <v>MICHIGAN WOLVERINES</v>
          </cell>
        </row>
        <row r="106">
          <cell r="A106" t="str">
            <v>https://www.on3.com/college/gonzaga-bulldogs/basketball/2019/industry-comparison-commits/</v>
          </cell>
          <cell r="B106" t="str">
            <v>GONZAGA BULLDOGS</v>
          </cell>
        </row>
        <row r="107">
          <cell r="A107" t="str">
            <v>https://www.on3.com/college/ucla-bruins/basketball/2019/industry-comparison-commits/</v>
          </cell>
          <cell r="B107" t="str">
            <v>UCLA BRUINS</v>
          </cell>
        </row>
        <row r="108">
          <cell r="A108" t="str">
            <v>https://www.on3.com/college/north-carolina-tar-heels/basketball/2019/industry-comparison-commits/</v>
          </cell>
          <cell r="B108" t="str">
            <v>NORTH CAROLINA TAR HEELS</v>
          </cell>
        </row>
        <row r="109">
          <cell r="A109" t="str">
            <v>https://www.on3.com/college/ucla-bruins/basketball/2022/industry-comparison-commits/</v>
          </cell>
          <cell r="B109" t="str">
            <v>UCLA BRUINS</v>
          </cell>
        </row>
        <row r="110">
          <cell r="A110" t="str">
            <v>https://www.on3.com/college/houston-cougars/basketball/2019/industry-comparison-commits/</v>
          </cell>
          <cell r="B110" t="str">
            <v>HOUSTON COUGARS</v>
          </cell>
        </row>
        <row r="111">
          <cell r="A111" t="str">
            <v>https://www.on3.com/college/arizona-wildcats/basketball/2020/industry-comparison-commits/</v>
          </cell>
          <cell r="B111" t="str">
            <v>ARIZONA WILDCATS</v>
          </cell>
        </row>
        <row r="112">
          <cell r="A112" t="str">
            <v>https://www.on3.com/college/kansas-state-wildcats/basketball/2018/industry-comparison-commits/</v>
          </cell>
          <cell r="B112" t="str">
            <v>KANSAS STATE WILDCATS</v>
          </cell>
        </row>
        <row r="113">
          <cell r="A113" t="str">
            <v>https://www.on3.com/college/eastern-michigan-eagles/basketball/2021/industry-comparison-commits/</v>
          </cell>
          <cell r="B113" t="str">
            <v>EASTERN MICHIGAN EAGLES</v>
          </cell>
        </row>
        <row r="114">
          <cell r="A114" t="str">
            <v>https://www.on3.com/college/kansas-jayhawks/basketball/2022/industry-comparison-commits/</v>
          </cell>
          <cell r="B114" t="str">
            <v>KANSAS JAYHAWKS</v>
          </cell>
        </row>
        <row r="115">
          <cell r="A115" t="str">
            <v>https://www.on3.com/college/duke-blue-devils/basketball/2022/industry-comparison-commits/</v>
          </cell>
          <cell r="B115" t="str">
            <v>DUKE BLUE DEVILS</v>
          </cell>
        </row>
        <row r="116">
          <cell r="A116" t="str">
            <v>https://www.on3.com/college/villanova-wildcats/basketball/2022/industry-comparison-commits/</v>
          </cell>
          <cell r="B116" t="str">
            <v>VILLANOVA WILDCATS</v>
          </cell>
        </row>
        <row r="117">
          <cell r="A117" t="str">
            <v>https://www.on3.com/college/iowa-hawkeyes/basketball/2020/industry-comparison-commits/</v>
          </cell>
          <cell r="B117" t="str">
            <v>IOWA HAWKEYES</v>
          </cell>
        </row>
        <row r="118">
          <cell r="A118" t="str">
            <v>https://www.on3.com/college/penn-state-nittany-lions/basketball/2018/industry-comparison-commits/</v>
          </cell>
          <cell r="B118" t="str">
            <v>PENN STATE NITTANY LIONS</v>
          </cell>
        </row>
        <row r="119">
          <cell r="A119" t="str">
            <v>https://www.on3.com/college/kansas-state-wildcats/basketball/2018/industry-comparison-commits/</v>
          </cell>
          <cell r="B119" t="str">
            <v>KANSAS STATE WILDCATS</v>
          </cell>
        </row>
        <row r="120">
          <cell r="A120" t="str">
            <v>https://www.on3.com/college/princeton-tigers/basketball/2019/industry-comparison-commits/</v>
          </cell>
          <cell r="B120" t="str">
            <v>PRINCETON TIGERS</v>
          </cell>
        </row>
        <row r="121">
          <cell r="A121" t="str">
            <v>https://www.on3.com/college/arkansas-razorbacks/basketball/2022/industry-comparison-commits/</v>
          </cell>
          <cell r="B121" t="str">
            <v>ARKANSAS RAZORBACKS</v>
          </cell>
        </row>
        <row r="122">
          <cell r="A122" t="str">
            <v>https://www.on3.com/college/western-michigan-broncos/basketball/2019/industry-comparison-commits/</v>
          </cell>
          <cell r="B122" t="str">
            <v>WESTERN MICHIGAN BRONCOS</v>
          </cell>
        </row>
        <row r="123">
          <cell r="A123" t="str">
            <v>https://www.on3.com/college/alabama-crimson-tide/basketball/2018/industry-comparison-commits/</v>
          </cell>
          <cell r="B123" t="str">
            <v>ALABAMA CRIMSON TIDE</v>
          </cell>
        </row>
        <row r="124">
          <cell r="A124" t="str">
            <v>https://www.on3.com/college/baylor-bears/basketball/2022/industry-comparison-commits/</v>
          </cell>
          <cell r="B124" t="str">
            <v>BAYLOR BEARS</v>
          </cell>
        </row>
        <row r="125">
          <cell r="A125" t="str">
            <v>https://www.on3.com/college/kentucky-wildcats/basketball/2022/industry-comparison-commits/</v>
          </cell>
          <cell r="B125" t="str">
            <v>KENTUCKY WILDCATS</v>
          </cell>
        </row>
        <row r="126">
          <cell r="A126" t="str">
            <v>https://www.on3.com/college/illinois-fighting-illini/basketball/2019/industry-comparison-commits/</v>
          </cell>
          <cell r="B126" t="str">
            <v>ILLINOIS FIGHTING ILLINI</v>
          </cell>
        </row>
        <row r="127">
          <cell r="A127" t="str">
            <v>https://www.on3.com/college/arkansas-razorbacks/basketball/2022/industry-comparison-commits/</v>
          </cell>
          <cell r="B127" t="str">
            <v>ARKANSAS RAZORBACKS</v>
          </cell>
        </row>
        <row r="128">
          <cell r="A128" t="str">
            <v>https://www.on3.com/college/tcu-horned-frogs/basketball/2020/industry-comparison-commits/</v>
          </cell>
          <cell r="B128" t="str">
            <v>TCU HORNED FROGS</v>
          </cell>
        </row>
        <row r="129">
          <cell r="A129" t="str">
            <v>https://www.on3.com/college/connecticut-huskies/basketball/2021/industry-comparison-commits/</v>
          </cell>
          <cell r="B129" t="str">
            <v>CONNECTICUT HUSKIES</v>
          </cell>
        </row>
        <row r="130">
          <cell r="A130" t="str">
            <v>https://www.on3.com/college/florida-state-seminoles/basketball/2021/industry-comparison-commits/</v>
          </cell>
          <cell r="B130" t="str">
            <v>FLORIDA STATE SEMINOLES</v>
          </cell>
        </row>
        <row r="131">
          <cell r="A131" t="str">
            <v>https://www.on3.com/college/miami-hurricanes/basketball/2019/industry-comparison-commits/</v>
          </cell>
          <cell r="B131" t="str">
            <v>MIAMI HURRICANES</v>
          </cell>
        </row>
        <row r="132">
          <cell r="A132" t="str">
            <v>https://www.on3.com/college/memphis-tigers/basketball/2018/industry-comparison-commits/</v>
          </cell>
          <cell r="B132" t="str">
            <v>MEMPHIS TIGERS</v>
          </cell>
        </row>
        <row r="133">
          <cell r="A133" t="str">
            <v>https://www.on3.com/college/indiana-hoosiers/basketball/2022/industry-comparison-commits/</v>
          </cell>
          <cell r="B133" t="str">
            <v>INDIANA HOOSIERS</v>
          </cell>
        </row>
        <row r="134">
          <cell r="A134" t="str">
            <v>https://www.on3.com/college/houston-cougars/basketball/2022/industry-comparison-commits/</v>
          </cell>
          <cell r="B134" t="str">
            <v>HOUSTON COUGARS</v>
          </cell>
        </row>
        <row r="135">
          <cell r="A135" t="str">
            <v>https://www.on3.com/college/louisville-cardinals/basketball/2022/industry-comparison-commits/</v>
          </cell>
          <cell r="B135" t="str">
            <v>LOUISVILLE CARDINALS</v>
          </cell>
        </row>
        <row r="136">
          <cell r="A136" t="str">
            <v>https://www.on3.com/college/bethune-cookman-wildcats/basketball/2021/industry-comparison-commits/</v>
          </cell>
          <cell r="B136" t="str">
            <v>BETHUNE COOKMAN WILDCATS</v>
          </cell>
        </row>
        <row r="137">
          <cell r="A137" t="str">
            <v>https://www.on3.com/college/texas-longhorns/basketball/2017/industry-comparison-commits/</v>
          </cell>
          <cell r="B137" t="str">
            <v>TEXAS LONGHORNS</v>
          </cell>
        </row>
        <row r="138">
          <cell r="A138" t="str">
            <v>https://www.on3.com/college/san-diego-state-aztecs/basketball/2018/industry-comparison-commits/</v>
          </cell>
          <cell r="B138" t="str">
            <v>SAN DIEGO STATE AZTECS</v>
          </cell>
        </row>
        <row r="139">
          <cell r="A139" t="str">
            <v>https://www.on3.com/college/ucla-bruins/basketball/2018/industry-comparison-commits/</v>
          </cell>
          <cell r="B139" t="str">
            <v>UCLA BRUINS</v>
          </cell>
        </row>
        <row r="140">
          <cell r="A140" t="str">
            <v>https://www.on3.com/college/auburn-tigers/basketball/2019/industry-comparison-commits/</v>
          </cell>
          <cell r="B140" t="str">
            <v>AUBURN TIGERS</v>
          </cell>
        </row>
        <row r="141">
          <cell r="A141" t="str">
            <v>https://www.on3.com/college/north-carolina-tar-heels/basketball/2020/industry-comparison-commits/</v>
          </cell>
          <cell r="B141" t="str">
            <v>NORTH CAROLINA TAR HEELS</v>
          </cell>
        </row>
        <row r="142">
          <cell r="A142" t="str">
            <v>https://www.on3.com/college/florida-atlantic-owls/basketball/2020/industry-comparison-commits/</v>
          </cell>
          <cell r="B142" t="str">
            <v>FLORIDA ATLANTIC OWLS</v>
          </cell>
        </row>
        <row r="143">
          <cell r="A143" t="str">
            <v>https://www.on3.com/college/north-dakota-state-bison/basketball/2020/industry-comparison-commits/</v>
          </cell>
          <cell r="B143" t="str">
            <v>NORTH DAKOTA STATE BISON</v>
          </cell>
        </row>
        <row r="144">
          <cell r="A144" t="str">
            <v>https://www.on3.com/college/ucf-knights/basketball/2022/industry-comparison-commits/</v>
          </cell>
          <cell r="B144" t="str">
            <v>UCF KNIGHTS</v>
          </cell>
        </row>
        <row r="145">
          <cell r="A145" t="str">
            <v>https://www.on3.com/college/south-carolina-gamecocks/basketball/2022/industry-comparison-commits/</v>
          </cell>
          <cell r="B145" t="str">
            <v>SOUTH CAROLINA GAMECOCKS</v>
          </cell>
        </row>
        <row r="146">
          <cell r="A146" t="str">
            <v>https://www.on3.com/college/usc-trojans/basketball/2019/industry-comparison-commits/</v>
          </cell>
          <cell r="B146" t="str">
            <v>USC TROJANS</v>
          </cell>
        </row>
        <row r="147">
          <cell r="A147" t="str">
            <v>https://www.on3.com/college/ohio-state-buckeyes/basketball/2022/industry-comparison-commits/</v>
          </cell>
          <cell r="B147" t="str">
            <v>OHIO STATE BUCKEYES</v>
          </cell>
        </row>
        <row r="148">
          <cell r="A148" t="str">
            <v>https://www.on3.com/college/duke-blue-devils/basketball/2020/industry-comparison-commits/</v>
          </cell>
          <cell r="B148" t="str">
            <v>DUKE BLUE DEVILS</v>
          </cell>
        </row>
        <row r="149">
          <cell r="A149" t="str">
            <v>https://www.on3.com/college/michigan-state-spartans/basketball/2019/industry-comparison-commits/</v>
          </cell>
          <cell r="B149" t="str">
            <v>MICHIGAN STATE SPARTANS</v>
          </cell>
        </row>
        <row r="150">
          <cell r="A150" t="str">
            <v>https://www.on3.com/college/west-virginia-mountaineers/basketball/2020/industry-comparison-commits/</v>
          </cell>
          <cell r="B150" t="str">
            <v>WEST VIRGINIA MOUNTAINEERS</v>
          </cell>
        </row>
        <row r="151">
          <cell r="A151" t="str">
            <v>https://www.on3.com/college/nc-state-wolfpack/basketball/2021/industry-comparison-commits/</v>
          </cell>
          <cell r="B151" t="str">
            <v>NC STATE WOLFPACK</v>
          </cell>
        </row>
        <row r="152">
          <cell r="A152" t="str">
            <v>https://www.on3.com/college/north-carolina-tar-heels/basketball/2018/industry-comparison-commits/</v>
          </cell>
          <cell r="B152" t="str">
            <v>NORTH CAROLINA TAR HEELS</v>
          </cell>
        </row>
        <row r="153">
          <cell r="A153" t="str">
            <v>https://www.on3.com/college/missouri-tigers/basketball/2019/industry-comparison-commits/</v>
          </cell>
          <cell r="B153" t="str">
            <v>MISSOURI TIGERS</v>
          </cell>
        </row>
        <row r="154">
          <cell r="A154" t="str">
            <v>https://www.on3.com/college/michigan-wolverines/basketball/2022/industry-comparison-commits/</v>
          </cell>
          <cell r="B154" t="str">
            <v>MICHIGAN WOLVERINES</v>
          </cell>
        </row>
        <row r="155">
          <cell r="A155" t="str">
            <v>https://www.on3.com/college/duke-blue-devils/basketball/2022/industry-comparison-commits/</v>
          </cell>
          <cell r="B155" t="str">
            <v>DUKE BLUE DEVILS</v>
          </cell>
        </row>
        <row r="156">
          <cell r="A156" t="str">
            <v>https://www.on3.com/college/syracuse-orange/basketball/2022/industry-comparison-commits/</v>
          </cell>
          <cell r="B156" t="str">
            <v>SYRACUSE ORANGE</v>
          </cell>
        </row>
        <row r="157">
          <cell r="A157" t="str">
            <v>https://www.on3.com/college/kansas-jayhawks/basketball/2019/industry-comparison-commits/</v>
          </cell>
          <cell r="B157" t="str">
            <v>KANSAS JAYHAWKS</v>
          </cell>
        </row>
        <row r="158">
          <cell r="A158" t="str">
            <v>https://www.on3.com/college/ucla-bruins/basketball/2020/industry-comparison-commits/</v>
          </cell>
          <cell r="B158" t="str">
            <v>UCLA BRUINS</v>
          </cell>
        </row>
        <row r="159">
          <cell r="A159" t="str">
            <v>https://www.on3.com/college/texas-am-aggies/basketball/2021/industry-comparison-commits/</v>
          </cell>
          <cell r="B159" t="str">
            <v>TEXAS AM AGGIES</v>
          </cell>
        </row>
        <row r="160">
          <cell r="A160" t="str">
            <v>https://www.on3.com/college/bryant-bulldogs/basketball/2019/industry-comparison-commits/</v>
          </cell>
          <cell r="B160" t="str">
            <v>BRYANT BULLDOGS</v>
          </cell>
        </row>
        <row r="161">
          <cell r="A161" t="str">
            <v>https://www.on3.com/college/gonzaga-bulldogs/basketball/2020/industry-comparison-commits/</v>
          </cell>
          <cell r="B161" t="str">
            <v>GONZAGA BULLDOGS</v>
          </cell>
        </row>
        <row r="162">
          <cell r="A162" t="str">
            <v>https://www.on3.com/college/creighton-bluejays/basketball/2020/industry-comparison-commits/</v>
          </cell>
          <cell r="B162" t="str">
            <v>CREIGHTON BLUEJAYS</v>
          </cell>
        </row>
        <row r="163">
          <cell r="A163" t="str">
            <v>https://www.on3.com/college/louisville-cardinals/basketball/2021/industry-comparison-commits/</v>
          </cell>
          <cell r="B163" t="str">
            <v>LOUISVILLE CARDINALS</v>
          </cell>
        </row>
        <row r="164">
          <cell r="A164" t="str">
            <v>https://www.on3.com/college/gonzaga-bulldogs/basketball/2021/industry-comparison-commits/</v>
          </cell>
          <cell r="B164" t="str">
            <v>GONZAGA BULLDOGS</v>
          </cell>
        </row>
        <row r="165">
          <cell r="A165" t="str">
            <v>https://www.on3.com/college/florida-state-seminoles/basketball/2020/industry-comparison-commits/</v>
          </cell>
          <cell r="B165" t="str">
            <v>FLORIDA STATE SEMINOLES</v>
          </cell>
        </row>
        <row r="166">
          <cell r="A166" t="str">
            <v>https://www.on3.com/college/arkansas-razorbacks/basketball/2020/industry-comparison-commits/</v>
          </cell>
          <cell r="B166" t="str">
            <v>ARKANSAS RAZORBACKS</v>
          </cell>
        </row>
        <row r="167">
          <cell r="A167" t="str">
            <v>https://www.on3.com/college/lsu-tigers/basketball/2020/industry-comparison-commits/</v>
          </cell>
          <cell r="B167" t="str">
            <v>LSU TIGERS</v>
          </cell>
        </row>
        <row r="168">
          <cell r="A168" t="str">
            <v>https://www.on3.com/college/michigan-wolverines/basketball/2021/industry-comparison-commits/</v>
          </cell>
          <cell r="B168" t="str">
            <v>MICHIGAN WOLVERINES</v>
          </cell>
        </row>
        <row r="169">
          <cell r="A169" t="str">
            <v>https://www.on3.com/college/tennessee-volunteers/basketball/2019/industry-comparison-commits/</v>
          </cell>
          <cell r="B169" t="str">
            <v>TENNESSEE VOLUNTEERS</v>
          </cell>
        </row>
        <row r="170">
          <cell r="A170" t="str">
            <v>https://www.on3.com/college/south-carolina-gamecocks/basketball/2020/industry-comparison-commits/</v>
          </cell>
          <cell r="B170" t="str">
            <v>SOUTH CAROLINA GAMECOCKS</v>
          </cell>
        </row>
        <row r="171">
          <cell r="A171" t="str">
            <v>https://www.on3.com/college/wake-forest-demon-deacons/basketball/2021/industry-comparison-commits/</v>
          </cell>
          <cell r="B171" t="str">
            <v>WAKE FOREST DEMON DEACONS</v>
          </cell>
        </row>
        <row r="172">
          <cell r="A172" t="str">
            <v>https://www.on3.com/college/virginia-cavaliers/basketball/2018/industry-comparison-commits/</v>
          </cell>
          <cell r="B172" t="str">
            <v>VIRGINIA CAVALIERS</v>
          </cell>
        </row>
        <row r="173">
          <cell r="A173" t="str">
            <v>https://www.on3.com/college/syracuse-orange/basketball/2022/industry-comparison-commits/</v>
          </cell>
          <cell r="B173" t="str">
            <v>SYRACUSE ORANGE</v>
          </cell>
        </row>
        <row r="174">
          <cell r="A174" t="str">
            <v>https://www.on3.com/college/alabama-crimson-tide/basketball/2022/industry-comparison-commits/</v>
          </cell>
          <cell r="B174" t="str">
            <v>ALABAMA CRIMSON TIDE</v>
          </cell>
        </row>
        <row r="175">
          <cell r="A175" t="str">
            <v>https://www.on3.com/college/florida-atlantic-owls/basketball/2020/industry-comparison-commits/</v>
          </cell>
          <cell r="B175" t="str">
            <v>FLORIDA ATLANTIC OWLS</v>
          </cell>
        </row>
        <row r="176">
          <cell r="A176" t="str">
            <v>https://www.on3.com/college/miami-hurricanes/basketball/2018/industry-comparison-commits/</v>
          </cell>
          <cell r="B176" t="str">
            <v>MIAMI HURRICANES</v>
          </cell>
        </row>
        <row r="177">
          <cell r="A177" t="str">
            <v>https://www.on3.com/college/miami-hurricanes/basketball/2020/industry-comparison-commits/</v>
          </cell>
          <cell r="B177" t="str">
            <v>MIAMI HURRICANES</v>
          </cell>
        </row>
        <row r="178">
          <cell r="A178" t="str">
            <v>https://www.on3.com/college/georgia-tech-yellow-jackets/basketball/2021/industry-comparison-commits/</v>
          </cell>
          <cell r="B178" t="str">
            <v>GEORGIA TECH YELLOW JACKETS</v>
          </cell>
        </row>
        <row r="179">
          <cell r="A179" t="str">
            <v>https://www.on3.com/college/dayton-flyers/basketball/2021/industry-comparison-commits/</v>
          </cell>
          <cell r="B179" t="str">
            <v>DAYTON FLYERS</v>
          </cell>
        </row>
        <row r="180">
          <cell r="A180" t="str">
            <v>https://www.on3.com/college/nc-state-wolfpack/basketball/2017/industry-comparison-commits/</v>
          </cell>
          <cell r="B180" t="str">
            <v>NC STATE WOLFPACK</v>
          </cell>
        </row>
        <row r="181">
          <cell r="A181" t="str">
            <v>https://www.on3.com/college/memphis-tigers/basketball/2016/industry-comparison-commits/</v>
          </cell>
          <cell r="B181" t="str">
            <v>MEMPHIS TIGERS</v>
          </cell>
        </row>
        <row r="182">
          <cell r="A182" t="str">
            <v>https://www.on3.com/college/connecticut-huskies/basketball/2022/industry-comparison-commits/</v>
          </cell>
          <cell r="B182" t="str">
            <v>CONNECTICUT HUSKIES</v>
          </cell>
        </row>
        <row r="183">
          <cell r="A183" t="str">
            <v>https://www.on3.com/college/duke-blue-devils/basketball/2022/industry-comparison-commits/</v>
          </cell>
          <cell r="B183" t="str">
            <v>DUKE BLUE DEVILS</v>
          </cell>
        </row>
        <row r="184">
          <cell r="A184" t="str">
            <v>https://www.on3.com/college/kansas-jayhawks/basketball/2021/industry-comparison-commits/</v>
          </cell>
          <cell r="B184" t="str">
            <v>KANSAS JAYHAWKS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s"/>
      <sheetName val="Sheet1"/>
      <sheetName val="Sheet2"/>
    </sheetNames>
    <sheetDataSet>
      <sheetData sheetId="0"/>
      <sheetData sheetId="1"/>
      <sheetData sheetId="2">
        <row r="2">
          <cell r="A2" t="str">
            <v>TEXAS LONGHORNS</v>
          </cell>
          <cell r="B2" t="str">
            <v>University of Texas</v>
          </cell>
          <cell r="C2" t="str">
            <v>Austin</v>
          </cell>
          <cell r="D2" t="str">
            <v>TX</v>
          </cell>
          <cell r="E2" t="e">
            <v>#N/A</v>
          </cell>
          <cell r="F2">
            <v>129.4</v>
          </cell>
          <cell r="G2" t="e">
            <v>#N/A</v>
          </cell>
          <cell r="H2" t="e">
            <v>#N/A</v>
          </cell>
          <cell r="I2">
            <v>18</v>
          </cell>
        </row>
        <row r="3">
          <cell r="A3" t="str">
            <v>USC TROJANS</v>
          </cell>
          <cell r="B3" t="str">
            <v>University of Southern California</v>
          </cell>
          <cell r="C3" t="str">
            <v>Los Angeles</v>
          </cell>
          <cell r="D3" t="str">
            <v>CA</v>
          </cell>
          <cell r="E3" t="str">
            <v>los angeles-ca</v>
          </cell>
          <cell r="F3">
            <v>176.2</v>
          </cell>
          <cell r="G3">
            <v>25</v>
          </cell>
          <cell r="H3">
            <v>69778</v>
          </cell>
          <cell r="I3">
            <v>2</v>
          </cell>
        </row>
        <row r="4">
          <cell r="A4" t="str">
            <v>COLORADO BUFFALOES</v>
          </cell>
          <cell r="B4" t="str">
            <v>University of Colorado</v>
          </cell>
          <cell r="C4" t="str">
            <v>Boulder</v>
          </cell>
          <cell r="D4" t="str">
            <v>CO</v>
          </cell>
          <cell r="E4" t="e">
            <v>#N/A</v>
          </cell>
          <cell r="F4">
            <v>167.6</v>
          </cell>
          <cell r="G4" t="e">
            <v>#N/A</v>
          </cell>
          <cell r="H4" t="e">
            <v>#N/A</v>
          </cell>
          <cell r="I4">
            <v>45</v>
          </cell>
        </row>
        <row r="5">
          <cell r="A5" t="str">
            <v>NORTH CAROLINA TAR HEELS</v>
          </cell>
          <cell r="B5" t="str">
            <v>University of North Carolina</v>
          </cell>
          <cell r="C5" t="str">
            <v>Chapel Hill</v>
          </cell>
          <cell r="D5" t="str">
            <v>NC</v>
          </cell>
          <cell r="E5" t="e">
            <v>#N/A</v>
          </cell>
          <cell r="F5">
            <v>116</v>
          </cell>
          <cell r="G5" t="e">
            <v>#N/A</v>
          </cell>
          <cell r="H5" t="e">
            <v>#N/A</v>
          </cell>
          <cell r="I5">
            <v>13</v>
          </cell>
        </row>
        <row r="6">
          <cell r="A6" t="str">
            <v>OREGON DUCKS</v>
          </cell>
          <cell r="B6" t="str">
            <v>University of Oregon</v>
          </cell>
          <cell r="C6" t="str">
            <v>Eugene</v>
          </cell>
          <cell r="D6" t="str">
            <v>OR</v>
          </cell>
          <cell r="E6" t="str">
            <v>eugene-or</v>
          </cell>
          <cell r="F6">
            <v>107.3</v>
          </cell>
          <cell r="G6">
            <v>105</v>
          </cell>
          <cell r="H6">
            <v>55776</v>
          </cell>
          <cell r="I6">
            <v>5</v>
          </cell>
        </row>
        <row r="7">
          <cell r="A7" t="str">
            <v>OHIO STATE BUCKEYES</v>
          </cell>
          <cell r="B7" t="str">
            <v>Ohio State University</v>
          </cell>
          <cell r="C7" t="str">
            <v>Columbus</v>
          </cell>
          <cell r="D7" t="str">
            <v>OH</v>
          </cell>
          <cell r="E7" t="str">
            <v>columbus-oh</v>
          </cell>
          <cell r="F7">
            <v>86.4</v>
          </cell>
          <cell r="G7">
            <v>49</v>
          </cell>
          <cell r="H7">
            <v>58575</v>
          </cell>
          <cell r="I7">
            <v>1</v>
          </cell>
        </row>
        <row r="8">
          <cell r="A8" t="str">
            <v>WASHINGTON HUSKIES</v>
          </cell>
          <cell r="B8" t="str">
            <v>University of Washington</v>
          </cell>
          <cell r="C8" t="str">
            <v>Seattle</v>
          </cell>
          <cell r="D8" t="str">
            <v>WA</v>
          </cell>
          <cell r="E8" t="str">
            <v>seattle-wa</v>
          </cell>
          <cell r="F8">
            <v>167.8</v>
          </cell>
          <cell r="G8">
            <v>55</v>
          </cell>
          <cell r="H8">
            <v>105391</v>
          </cell>
          <cell r="I8">
            <v>56</v>
          </cell>
        </row>
        <row r="9">
          <cell r="A9" t="str">
            <v>FLORIDA STATE SEMINOLES</v>
          </cell>
          <cell r="B9" t="str">
            <v>Florida State University</v>
          </cell>
          <cell r="C9" t="str">
            <v>Tallahassee</v>
          </cell>
          <cell r="D9" t="str">
            <v>FL</v>
          </cell>
          <cell r="E9" t="str">
            <v>tallahassee-fl</v>
          </cell>
          <cell r="F9">
            <v>90.6</v>
          </cell>
          <cell r="G9">
            <v>55</v>
          </cell>
          <cell r="H9">
            <v>49077</v>
          </cell>
          <cell r="I9">
            <v>3</v>
          </cell>
        </row>
        <row r="10">
          <cell r="A10" t="str">
            <v>NOTRE DAME FIGHTING IRISH</v>
          </cell>
          <cell r="B10" t="str">
            <v>University of Notre Dame</v>
          </cell>
          <cell r="C10" t="str">
            <v>Notre Dame</v>
          </cell>
          <cell r="D10" t="str">
            <v>IN</v>
          </cell>
          <cell r="E10" t="str">
            <v>south bend-in</v>
          </cell>
          <cell r="F10">
            <v>75</v>
          </cell>
          <cell r="G10">
            <v>18</v>
          </cell>
          <cell r="H10">
            <v>46002</v>
          </cell>
          <cell r="I10">
            <v>4</v>
          </cell>
        </row>
        <row r="11">
          <cell r="A11" t="str">
            <v>MICHIGAN WOLVERINES</v>
          </cell>
          <cell r="B11" t="str">
            <v>Univeristy of Michigan</v>
          </cell>
          <cell r="C11" t="str">
            <v>Ann Arbor</v>
          </cell>
          <cell r="D11" t="str">
            <v>MI</v>
          </cell>
          <cell r="E11" t="e">
            <v>#N/A</v>
          </cell>
          <cell r="F11">
            <v>110.7</v>
          </cell>
          <cell r="G11" t="e">
            <v>#N/A</v>
          </cell>
          <cell r="H11" t="e">
            <v>#N/A</v>
          </cell>
          <cell r="I11">
            <v>7</v>
          </cell>
        </row>
        <row r="12">
          <cell r="A12" t="str">
            <v>SOUTH CAROLINA GAMECOCKS</v>
          </cell>
          <cell r="B12" t="str">
            <v>University of South Carolina</v>
          </cell>
          <cell r="C12" t="str">
            <v>Columbia</v>
          </cell>
          <cell r="D12" t="str">
            <v>SC</v>
          </cell>
          <cell r="E12" t="str">
            <v>columbia-sc</v>
          </cell>
          <cell r="F12">
            <v>84.5</v>
          </cell>
          <cell r="G12">
            <v>115</v>
          </cell>
          <cell r="H12">
            <v>48791</v>
          </cell>
          <cell r="I12">
            <v>9</v>
          </cell>
        </row>
        <row r="13">
          <cell r="A13" t="str">
            <v>OLE MISS REBELS</v>
          </cell>
          <cell r="B13" t="str">
            <v>University of Mississippi</v>
          </cell>
          <cell r="C13" t="str">
            <v>Oxford</v>
          </cell>
          <cell r="D13" t="str">
            <v>MS</v>
          </cell>
          <cell r="E13" t="str">
            <v>oxford-ms</v>
          </cell>
          <cell r="F13">
            <v>82.7</v>
          </cell>
          <cell r="G13">
            <v>151</v>
          </cell>
          <cell r="H13">
            <v>84957</v>
          </cell>
          <cell r="I13">
            <v>8</v>
          </cell>
        </row>
        <row r="14">
          <cell r="A14" t="str">
            <v>TEXAS AM AGGIES</v>
          </cell>
          <cell r="B14" t="str">
            <v>Texas A&amp;M Univeristy</v>
          </cell>
          <cell r="C14" t="str">
            <v xml:space="preserve">College Station </v>
          </cell>
          <cell r="D14" t="str">
            <v>TX</v>
          </cell>
          <cell r="E14" t="e">
            <v>#N/A</v>
          </cell>
          <cell r="F14">
            <v>88.5</v>
          </cell>
          <cell r="G14" t="e">
            <v>#N/A</v>
          </cell>
          <cell r="H14" t="e">
            <v>#N/A</v>
          </cell>
          <cell r="I14">
            <v>13</v>
          </cell>
        </row>
        <row r="15">
          <cell r="A15" t="str">
            <v>UCLA BRUINS</v>
          </cell>
          <cell r="B15" t="str">
            <v>University of California Los Angeles</v>
          </cell>
          <cell r="C15" t="str">
            <v>Los Angeles</v>
          </cell>
          <cell r="D15" t="str">
            <v>CA</v>
          </cell>
          <cell r="E15" t="e">
            <v>#N/A</v>
          </cell>
          <cell r="F15">
            <v>176.2</v>
          </cell>
          <cell r="G15" t="e">
            <v>#N/A</v>
          </cell>
          <cell r="H15" t="e">
            <v>#N/A</v>
          </cell>
          <cell r="I15">
            <v>12</v>
          </cell>
        </row>
        <row r="16">
          <cell r="A16" t="str">
            <v>PENN STATE NITTANY LIONS</v>
          </cell>
          <cell r="B16" t="str">
            <v>Pennsylvania State University</v>
          </cell>
          <cell r="C16" t="str">
            <v>University Park</v>
          </cell>
          <cell r="D16" t="str">
            <v>PA</v>
          </cell>
          <cell r="E16" t="str">
            <v>state college-pa</v>
          </cell>
          <cell r="F16">
            <v>100.4</v>
          </cell>
          <cell r="G16">
            <v>77</v>
          </cell>
          <cell r="H16">
            <v>43015</v>
          </cell>
          <cell r="I16">
            <v>11</v>
          </cell>
        </row>
        <row r="17">
          <cell r="A17" t="str">
            <v>LSU TIGERS</v>
          </cell>
          <cell r="B17" t="str">
            <v>Lousiana State University</v>
          </cell>
          <cell r="C17" t="str">
            <v>Baton Rouge</v>
          </cell>
          <cell r="D17" t="str">
            <v>LA</v>
          </cell>
          <cell r="E17" t="e">
            <v>#N/A</v>
          </cell>
          <cell r="F17">
            <v>91.7</v>
          </cell>
          <cell r="G17" t="e">
            <v>#N/A</v>
          </cell>
          <cell r="H17" t="e">
            <v>#N/A</v>
          </cell>
          <cell r="I17">
            <v>10</v>
          </cell>
        </row>
        <row r="18">
          <cell r="A18" t="str">
            <v>OKLAHOMA SOONERS</v>
          </cell>
          <cell r="B18" t="str">
            <v>The University of Oklahoma</v>
          </cell>
          <cell r="C18" t="str">
            <v>Norman</v>
          </cell>
          <cell r="D18" t="str">
            <v>OK</v>
          </cell>
          <cell r="E18" t="str">
            <v>norman-ok</v>
          </cell>
          <cell r="F18">
            <v>87</v>
          </cell>
          <cell r="G18">
            <v>127</v>
          </cell>
          <cell r="H18">
            <v>59866</v>
          </cell>
          <cell r="I18">
            <v>24</v>
          </cell>
        </row>
        <row r="19">
          <cell r="A19" t="str">
            <v>ALABAMA CRIMSON TIDE</v>
          </cell>
          <cell r="B19" t="str">
            <v>The University of Alabama</v>
          </cell>
          <cell r="C19" t="str">
            <v>Tuscaloosa</v>
          </cell>
          <cell r="D19" t="str">
            <v>AL</v>
          </cell>
          <cell r="E19" t="str">
            <v>tuscaloosa-al</v>
          </cell>
          <cell r="F19">
            <v>87.5</v>
          </cell>
          <cell r="G19">
            <v>137</v>
          </cell>
          <cell r="H19">
            <v>44880</v>
          </cell>
          <cell r="I19">
            <v>32</v>
          </cell>
        </row>
        <row r="20">
          <cell r="A20" t="str">
            <v>ARKANSAS RAZORBACKS</v>
          </cell>
          <cell r="B20" t="str">
            <v>University of Arkansas</v>
          </cell>
          <cell r="C20" t="str">
            <v>Fayetteville</v>
          </cell>
          <cell r="D20" t="str">
            <v>AR</v>
          </cell>
          <cell r="E20" t="str">
            <v>fayetteville-ar</v>
          </cell>
          <cell r="F20">
            <v>91.8</v>
          </cell>
          <cell r="G20">
            <v>176</v>
          </cell>
          <cell r="H20">
            <v>52111</v>
          </cell>
          <cell r="I20">
            <v>15</v>
          </cell>
        </row>
        <row r="21">
          <cell r="A21" t="str">
            <v>AUBURN TIGERS</v>
          </cell>
          <cell r="B21" t="str">
            <v>Auburn University</v>
          </cell>
          <cell r="C21" t="str">
            <v>Auburn</v>
          </cell>
          <cell r="D21" t="str">
            <v>AL</v>
          </cell>
          <cell r="E21" t="str">
            <v>auburn-al</v>
          </cell>
          <cell r="F21">
            <v>97.6</v>
          </cell>
          <cell r="G21">
            <v>97</v>
          </cell>
          <cell r="H21">
            <v>54700</v>
          </cell>
          <cell r="I21">
            <v>17</v>
          </cell>
        </row>
        <row r="22">
          <cell r="A22" t="str">
            <v>GEORGIA BULLDOGS</v>
          </cell>
          <cell r="B22" t="str">
            <v>University of Georgia</v>
          </cell>
          <cell r="C22" t="str">
            <v>Athens</v>
          </cell>
          <cell r="D22" t="str">
            <v>GA</v>
          </cell>
          <cell r="E22" t="str">
            <v>athens-ga</v>
          </cell>
          <cell r="F22">
            <v>88.1</v>
          </cell>
          <cell r="G22">
            <v>49</v>
          </cell>
          <cell r="H22">
            <v>43466</v>
          </cell>
          <cell r="I22">
            <v>16</v>
          </cell>
        </row>
        <row r="23">
          <cell r="A23" t="str">
            <v>WISCONSIN BADGERS</v>
          </cell>
          <cell r="B23" t="str">
            <v>University of Wisconsin</v>
          </cell>
          <cell r="C23" t="str">
            <v>Madison</v>
          </cell>
          <cell r="D23" t="str">
            <v>WI</v>
          </cell>
          <cell r="E23" t="str">
            <v>madison-wi</v>
          </cell>
          <cell r="F23">
            <v>101.4</v>
          </cell>
          <cell r="G23">
            <v>250</v>
          </cell>
          <cell r="H23">
            <v>49928</v>
          </cell>
          <cell r="I23">
            <v>27</v>
          </cell>
        </row>
        <row r="24">
          <cell r="A24" t="str">
            <v>BOSTON COLLEGE EAGLES</v>
          </cell>
          <cell r="B24" t="str">
            <v>Boston College</v>
          </cell>
          <cell r="C24" t="str">
            <v>Chestnut Hill</v>
          </cell>
          <cell r="D24" t="str">
            <v>MA</v>
          </cell>
          <cell r="E24" t="str">
            <v>newton-ma</v>
          </cell>
          <cell r="F24">
            <v>207.9</v>
          </cell>
          <cell r="G24">
            <v>36</v>
          </cell>
          <cell r="H24">
            <v>51026</v>
          </cell>
          <cell r="I24">
            <v>49</v>
          </cell>
        </row>
        <row r="25">
          <cell r="A25" t="str">
            <v>ARIZONA WILDCATS</v>
          </cell>
          <cell r="B25" t="str">
            <v>The University of Arizona</v>
          </cell>
          <cell r="C25" t="str">
            <v>Tucson</v>
          </cell>
          <cell r="D25" t="str">
            <v>AZ</v>
          </cell>
          <cell r="E25" t="e">
            <v>#N/A</v>
          </cell>
          <cell r="F25">
            <v>95.7</v>
          </cell>
          <cell r="G25" t="e">
            <v>#N/A</v>
          </cell>
          <cell r="H25" t="e">
            <v>#N/A</v>
          </cell>
          <cell r="I25">
            <v>14</v>
          </cell>
        </row>
        <row r="26">
          <cell r="A26" t="str">
            <v>KENTUCKY WILDCATS</v>
          </cell>
          <cell r="B26" t="str">
            <v>University of Kentucky</v>
          </cell>
          <cell r="C26" t="str">
            <v>Lexington</v>
          </cell>
          <cell r="D26" t="str">
            <v>KY</v>
          </cell>
          <cell r="E26" t="str">
            <v>lexington-ky</v>
          </cell>
          <cell r="F26">
            <v>90.5</v>
          </cell>
          <cell r="G26">
            <v>137</v>
          </cell>
          <cell r="H26">
            <v>61526</v>
          </cell>
          <cell r="I26">
            <v>27</v>
          </cell>
        </row>
        <row r="27">
          <cell r="A27" t="str">
            <v>NOTRE DAME FIGHTING IRISH</v>
          </cell>
          <cell r="B27" t="str">
            <v>University of Notre Dame</v>
          </cell>
          <cell r="C27" t="str">
            <v>South Bend</v>
          </cell>
          <cell r="D27" t="str">
            <v>IN</v>
          </cell>
          <cell r="E27" t="str">
            <v>south bend-in</v>
          </cell>
          <cell r="F27">
            <v>75</v>
          </cell>
          <cell r="G27">
            <v>18</v>
          </cell>
          <cell r="H27">
            <v>46002</v>
          </cell>
          <cell r="I27">
            <v>12</v>
          </cell>
        </row>
        <row r="28">
          <cell r="A28" t="str">
            <v>UTAH UTES</v>
          </cell>
          <cell r="B28" t="str">
            <v>University of Utah</v>
          </cell>
          <cell r="C28" t="str">
            <v>Salt Lake City</v>
          </cell>
          <cell r="D28" t="str">
            <v>UT</v>
          </cell>
          <cell r="E28" t="e">
            <v>#N/A</v>
          </cell>
          <cell r="F28">
            <v>122</v>
          </cell>
          <cell r="G28" t="e">
            <v>#N/A</v>
          </cell>
          <cell r="H28" t="e">
            <v>#N/A</v>
          </cell>
          <cell r="I28">
            <v>64</v>
          </cell>
        </row>
        <row r="29">
          <cell r="A29" t="str">
            <v>GEORGIA TECH YELLOW JACKETS</v>
          </cell>
          <cell r="B29" t="str">
            <v>Georgia Institute of Technology</v>
          </cell>
          <cell r="C29" t="str">
            <v>Atlanta</v>
          </cell>
          <cell r="D29" t="str">
            <v>GA</v>
          </cell>
          <cell r="E29" t="e">
            <v>#N/A</v>
          </cell>
          <cell r="F29">
            <v>109.4</v>
          </cell>
          <cell r="G29" t="e">
            <v>#N/A</v>
          </cell>
          <cell r="H29" t="e">
            <v>#N/A</v>
          </cell>
          <cell r="I29">
            <v>23</v>
          </cell>
        </row>
        <row r="30">
          <cell r="A30" t="str">
            <v>DUKE BLUE DEVILS</v>
          </cell>
          <cell r="B30" t="str">
            <v>Duke University</v>
          </cell>
          <cell r="C30" t="str">
            <v>Durham</v>
          </cell>
          <cell r="D30" t="str">
            <v>NC</v>
          </cell>
          <cell r="E30" t="str">
            <v>durham-nc</v>
          </cell>
          <cell r="F30">
            <v>97.5</v>
          </cell>
          <cell r="G30">
            <v>10</v>
          </cell>
          <cell r="H30">
            <v>107000</v>
          </cell>
          <cell r="I30">
            <v>22</v>
          </cell>
        </row>
        <row r="31">
          <cell r="A31" t="str">
            <v>TENNESSEE VOLUNTEERS</v>
          </cell>
          <cell r="B31" t="str">
            <v>University of Tennessee</v>
          </cell>
          <cell r="C31" t="str">
            <v>Knoxville</v>
          </cell>
          <cell r="D31" t="str">
            <v>TN</v>
          </cell>
          <cell r="E31" t="str">
            <v>knoxville-tn</v>
          </cell>
          <cell r="F31">
            <v>89.6</v>
          </cell>
          <cell r="G31">
            <v>115</v>
          </cell>
          <cell r="H31">
            <v>44308</v>
          </cell>
          <cell r="I31">
            <v>21</v>
          </cell>
        </row>
        <row r="32">
          <cell r="A32" t="str">
            <v>ILLINOIS FIGHTING ILLINI</v>
          </cell>
          <cell r="B32" t="str">
            <v>University of Illinois</v>
          </cell>
          <cell r="C32" t="str">
            <v>Urbana and Champaign</v>
          </cell>
          <cell r="D32" t="str">
            <v>IL</v>
          </cell>
          <cell r="E32" t="e">
            <v>#N/A</v>
          </cell>
          <cell r="F32">
            <v>73.7</v>
          </cell>
          <cell r="G32" t="e">
            <v>#N/A</v>
          </cell>
          <cell r="H32" t="e">
            <v>#N/A</v>
          </cell>
          <cell r="I32">
            <v>31</v>
          </cell>
        </row>
        <row r="33">
          <cell r="A33" t="str">
            <v>OREGON STATE BEAVERS</v>
          </cell>
          <cell r="B33" t="str">
            <v>Oregon State University</v>
          </cell>
          <cell r="C33" t="str">
            <v>Corvallis</v>
          </cell>
          <cell r="D33" t="str">
            <v>OR</v>
          </cell>
          <cell r="E33" t="str">
            <v>corvallis-or</v>
          </cell>
          <cell r="F33">
            <v>109.1</v>
          </cell>
          <cell r="G33">
            <v>151</v>
          </cell>
          <cell r="H33">
            <v>58315</v>
          </cell>
          <cell r="I33">
            <v>24</v>
          </cell>
        </row>
        <row r="34">
          <cell r="A34" t="str">
            <v>BYU COUGARS</v>
          </cell>
          <cell r="B34" t="str">
            <v>Birgham Young University</v>
          </cell>
          <cell r="C34" t="str">
            <v>Provo</v>
          </cell>
          <cell r="D34" t="str">
            <v>UT</v>
          </cell>
          <cell r="E34" t="e">
            <v>#N/A</v>
          </cell>
          <cell r="F34">
            <v>108.7</v>
          </cell>
          <cell r="G34" t="e">
            <v>#N/A</v>
          </cell>
          <cell r="H34" t="e">
            <v>#N/A</v>
          </cell>
          <cell r="I34">
            <v>21</v>
          </cell>
        </row>
        <row r="35">
          <cell r="A35" t="str">
            <v>ARIZONA STATE SUN DEVILS</v>
          </cell>
          <cell r="B35" t="str">
            <v>Arizona State University</v>
          </cell>
          <cell r="C35" t="str">
            <v>Tempe</v>
          </cell>
          <cell r="D35" t="str">
            <v>AZ</v>
          </cell>
          <cell r="E35" t="str">
            <v>tempe-az</v>
          </cell>
          <cell r="F35">
            <v>112.6</v>
          </cell>
          <cell r="G35">
            <v>121</v>
          </cell>
          <cell r="H35">
            <v>64080</v>
          </cell>
          <cell r="I35">
            <v>56</v>
          </cell>
        </row>
        <row r="36">
          <cell r="A36" t="str">
            <v>MIAMI HURRICANES</v>
          </cell>
          <cell r="B36" t="str">
            <v>University of Miami</v>
          </cell>
          <cell r="C36" t="str">
            <v>Coral Gables</v>
          </cell>
          <cell r="D36" t="str">
            <v>FL</v>
          </cell>
          <cell r="E36" t="str">
            <v>coral gables-fl</v>
          </cell>
          <cell r="F36">
            <v>173.6</v>
          </cell>
          <cell r="G36">
            <v>55</v>
          </cell>
          <cell r="H36">
            <v>113623</v>
          </cell>
          <cell r="I36">
            <v>26</v>
          </cell>
        </row>
        <row r="37">
          <cell r="A37" t="str">
            <v>KANSAS STATE WILDCATS</v>
          </cell>
          <cell r="B37" t="str">
            <v>Kansas State University</v>
          </cell>
          <cell r="C37" t="str">
            <v>Manhattan</v>
          </cell>
          <cell r="D37" t="str">
            <v>KS</v>
          </cell>
          <cell r="E37" t="str">
            <v>manhattan-ks</v>
          </cell>
          <cell r="F37">
            <v>85.3</v>
          </cell>
          <cell r="G37">
            <v>166</v>
          </cell>
          <cell r="H37">
            <v>52747</v>
          </cell>
          <cell r="I37">
            <v>17</v>
          </cell>
        </row>
        <row r="38">
          <cell r="A38" t="str">
            <v>CLEMSON TIGERS</v>
          </cell>
          <cell r="B38" t="str">
            <v>Clemson University</v>
          </cell>
          <cell r="C38" t="str">
            <v>Clemson</v>
          </cell>
          <cell r="D38" t="str">
            <v>SC</v>
          </cell>
          <cell r="E38" t="str">
            <v>clemson-sc</v>
          </cell>
          <cell r="F38">
            <v>93.9</v>
          </cell>
          <cell r="G38">
            <v>77</v>
          </cell>
          <cell r="H38">
            <v>48335</v>
          </cell>
          <cell r="I38">
            <v>18</v>
          </cell>
        </row>
        <row r="39">
          <cell r="A39" t="str">
            <v>SOUTHERN MISS GOLDEN EAGLES</v>
          </cell>
          <cell r="B39" t="str">
            <v>The University of Southern Mississippi</v>
          </cell>
          <cell r="C39" t="str">
            <v>Hattiesburg</v>
          </cell>
          <cell r="D39" t="str">
            <v>MS</v>
          </cell>
          <cell r="E39" t="e">
            <v>#N/A</v>
          </cell>
          <cell r="F39">
            <v>78.3</v>
          </cell>
          <cell r="G39" t="e">
            <v>#N/A</v>
          </cell>
          <cell r="H39" t="e">
            <v>#N/A</v>
          </cell>
          <cell r="I39">
            <v>31</v>
          </cell>
        </row>
        <row r="40">
          <cell r="A40" t="str">
            <v>MARYLAND TERRAPINS</v>
          </cell>
          <cell r="B40" t="str">
            <v>University of Maryland</v>
          </cell>
          <cell r="C40" t="str">
            <v>College Park</v>
          </cell>
          <cell r="D40" t="str">
            <v>MD</v>
          </cell>
          <cell r="E40" t="e">
            <v>#N/A</v>
          </cell>
          <cell r="F40">
            <v>121.1</v>
          </cell>
          <cell r="G40" t="e">
            <v>#N/A</v>
          </cell>
          <cell r="H40" t="e">
            <v>#N/A</v>
          </cell>
          <cell r="I40">
            <v>55</v>
          </cell>
        </row>
        <row r="41">
          <cell r="A41" t="str">
            <v>FLORIDA GATORS</v>
          </cell>
          <cell r="B41" t="str">
            <v>University of Florida</v>
          </cell>
          <cell r="C41" t="str">
            <v>Gainesville</v>
          </cell>
          <cell r="D41" t="str">
            <v>FL</v>
          </cell>
          <cell r="E41" t="str">
            <v>gainesville-fl</v>
          </cell>
          <cell r="F41">
            <v>90</v>
          </cell>
          <cell r="G41">
            <v>29</v>
          </cell>
          <cell r="H41">
            <v>40937</v>
          </cell>
          <cell r="I41">
            <v>53</v>
          </cell>
        </row>
        <row r="42">
          <cell r="A42" t="str">
            <v>MISSOURI TIGERS</v>
          </cell>
          <cell r="B42" t="str">
            <v>University of Missouri</v>
          </cell>
          <cell r="C42" t="str">
            <v>Columbia</v>
          </cell>
          <cell r="D42" t="str">
            <v>MO</v>
          </cell>
          <cell r="E42" t="str">
            <v>columbia-mo</v>
          </cell>
          <cell r="F42">
            <v>89.8</v>
          </cell>
          <cell r="G42">
            <v>121</v>
          </cell>
          <cell r="H42">
            <v>56860</v>
          </cell>
          <cell r="I42">
            <v>52</v>
          </cell>
        </row>
        <row r="43">
          <cell r="A43" t="str">
            <v>MINNESOTA GOLDEN GOPHERS</v>
          </cell>
          <cell r="B43" t="str">
            <v>University of Minnesota</v>
          </cell>
          <cell r="C43" t="str">
            <v>Minneapolis</v>
          </cell>
          <cell r="D43" t="str">
            <v>MN</v>
          </cell>
          <cell r="E43" t="str">
            <v>minneapolis-mn</v>
          </cell>
          <cell r="F43">
            <v>105</v>
          </cell>
          <cell r="G43">
            <v>62</v>
          </cell>
          <cell r="H43">
            <v>70099</v>
          </cell>
          <cell r="I43">
            <v>54</v>
          </cell>
        </row>
        <row r="44">
          <cell r="A44" t="str">
            <v>LOUISVILLE CARDINALS</v>
          </cell>
          <cell r="B44" t="str">
            <v>University of Louisville</v>
          </cell>
          <cell r="C44" t="str">
            <v>Louisville</v>
          </cell>
          <cell r="D44" t="str">
            <v>KY</v>
          </cell>
          <cell r="E44" t="str">
            <v>louisville-ky</v>
          </cell>
          <cell r="F44">
            <v>89.7</v>
          </cell>
          <cell r="G44">
            <v>182</v>
          </cell>
          <cell r="H44">
            <v>0</v>
          </cell>
          <cell r="I44">
            <v>51</v>
          </cell>
        </row>
        <row r="45">
          <cell r="A45" t="str">
            <v>TEXAS SOUTHERN TIGERS</v>
          </cell>
          <cell r="B45" t="str">
            <v>Texas Southern University</v>
          </cell>
          <cell r="C45" t="str">
            <v>Houston</v>
          </cell>
          <cell r="D45" t="str">
            <v>TX</v>
          </cell>
          <cell r="E45" t="e">
            <v>#N/A</v>
          </cell>
          <cell r="F45">
            <v>95.5</v>
          </cell>
          <cell r="G45" t="e">
            <v>#N/A</v>
          </cell>
          <cell r="H45" t="e">
            <v>#N/A</v>
          </cell>
          <cell r="I45">
            <v>62</v>
          </cell>
        </row>
        <row r="46">
          <cell r="A46" t="str">
            <v>KANSAS JAYHAWKS</v>
          </cell>
          <cell r="B46" t="str">
            <v>The University of Kansas</v>
          </cell>
          <cell r="C46" t="str">
            <v>Lawrence</v>
          </cell>
          <cell r="D46" t="str">
            <v>KS</v>
          </cell>
          <cell r="E46" t="e">
            <v>#N/A</v>
          </cell>
          <cell r="F46">
            <v>93.2</v>
          </cell>
          <cell r="G46" t="e">
            <v>#N/A</v>
          </cell>
          <cell r="H46" t="e">
            <v>#N/A</v>
          </cell>
          <cell r="I46">
            <v>57</v>
          </cell>
        </row>
        <row r="47">
          <cell r="A47" t="str">
            <v>INDIANA HOOSIERS</v>
          </cell>
          <cell r="B47" t="str">
            <v>Indiana University</v>
          </cell>
          <cell r="C47" t="str">
            <v>Bloomington</v>
          </cell>
          <cell r="D47" t="str">
            <v>IN</v>
          </cell>
          <cell r="E47" t="str">
            <v>bloomington-in</v>
          </cell>
          <cell r="F47">
            <v>88</v>
          </cell>
          <cell r="G47">
            <v>72</v>
          </cell>
          <cell r="H47">
            <v>41995</v>
          </cell>
          <cell r="I47">
            <v>81</v>
          </cell>
        </row>
        <row r="48">
          <cell r="A48" t="str">
            <v>CONNECTICUT HUSKIES</v>
          </cell>
          <cell r="B48" t="str">
            <v>University of Connecticut</v>
          </cell>
          <cell r="C48" t="str">
            <v>Storrs</v>
          </cell>
          <cell r="D48" t="str">
            <v>CT</v>
          </cell>
          <cell r="E48" t="str">
            <v>storrs-ct</v>
          </cell>
          <cell r="F48">
            <v>95.8</v>
          </cell>
          <cell r="G48">
            <v>67</v>
          </cell>
          <cell r="H48">
            <v>23964</v>
          </cell>
          <cell r="I48">
            <v>5</v>
          </cell>
        </row>
        <row r="49">
          <cell r="A49" t="str">
            <v>GONZAGA BULLDOGS</v>
          </cell>
          <cell r="B49" t="str">
            <v>Gonzaga University</v>
          </cell>
          <cell r="C49" t="str">
            <v>Spokane</v>
          </cell>
          <cell r="D49" t="str">
            <v>WA</v>
          </cell>
          <cell r="E49" t="e">
            <v>#N/A</v>
          </cell>
          <cell r="F49">
            <v>98.6</v>
          </cell>
          <cell r="G49" t="e">
            <v>#N/A</v>
          </cell>
          <cell r="H49" t="e">
            <v>#N/A</v>
          </cell>
          <cell r="I49">
            <v>14</v>
          </cell>
        </row>
        <row r="50">
          <cell r="A50" t="str">
            <v>HOUSTON COUGARS</v>
          </cell>
          <cell r="B50" t="str">
            <v>University of Houston</v>
          </cell>
          <cell r="C50" t="str">
            <v>Houston</v>
          </cell>
          <cell r="D50" t="str">
            <v>TX</v>
          </cell>
          <cell r="E50" t="e">
            <v>#N/A</v>
          </cell>
          <cell r="F50">
            <v>95.5</v>
          </cell>
          <cell r="G50" t="e">
            <v>#N/A</v>
          </cell>
          <cell r="H50" t="e">
            <v>#N/A</v>
          </cell>
          <cell r="I50">
            <v>15</v>
          </cell>
        </row>
        <row r="51">
          <cell r="A51" t="str">
            <v>EASTERN MICHIGAN EAGLES</v>
          </cell>
          <cell r="B51" t="str">
            <v>Eastern Michigan University</v>
          </cell>
          <cell r="C51" t="str">
            <v>Ypsilanti</v>
          </cell>
          <cell r="D51" t="str">
            <v>MI</v>
          </cell>
          <cell r="E51" t="e">
            <v>#N/A</v>
          </cell>
          <cell r="F51">
            <v>95.6</v>
          </cell>
          <cell r="G51" t="e">
            <v>#N/A</v>
          </cell>
          <cell r="H51" t="e">
            <v>#N/A</v>
          </cell>
          <cell r="I51">
            <v>32</v>
          </cell>
        </row>
        <row r="52">
          <cell r="A52" t="str">
            <v>VILLANOVA WILDCATS</v>
          </cell>
          <cell r="B52" t="str">
            <v>Villanova University</v>
          </cell>
          <cell r="C52" t="str">
            <v>Villanova</v>
          </cell>
          <cell r="D52" t="str">
            <v>PA</v>
          </cell>
          <cell r="E52" t="e">
            <v>#N/A</v>
          </cell>
          <cell r="G52" t="e">
            <v>#N/A</v>
          </cell>
          <cell r="H52" t="e">
            <v>#N/A</v>
          </cell>
          <cell r="I52">
            <v>2</v>
          </cell>
        </row>
        <row r="53">
          <cell r="A53" t="str">
            <v>IOWA HAWKEYES</v>
          </cell>
          <cell r="B53" t="str">
            <v>University of Iowa</v>
          </cell>
          <cell r="C53" t="str">
            <v>Iowa Cily</v>
          </cell>
          <cell r="D53" t="str">
            <v>IA</v>
          </cell>
          <cell r="E53" t="e">
            <v>#N/A</v>
          </cell>
          <cell r="F53">
            <v>87.2</v>
          </cell>
          <cell r="G53" t="e">
            <v>#N/A</v>
          </cell>
          <cell r="H53" t="e">
            <v>#N/A</v>
          </cell>
          <cell r="I53">
            <v>39</v>
          </cell>
        </row>
        <row r="54">
          <cell r="A54" t="str">
            <v>PRINCETON TIGERS</v>
          </cell>
          <cell r="B54" t="str">
            <v>Princeton University</v>
          </cell>
          <cell r="C54" t="str">
            <v>Princeton</v>
          </cell>
          <cell r="D54" t="str">
            <v>NJ</v>
          </cell>
          <cell r="E54" t="e">
            <v>#N/A</v>
          </cell>
          <cell r="F54">
            <v>99.7</v>
          </cell>
          <cell r="G54" t="e">
            <v>#N/A</v>
          </cell>
          <cell r="H54" t="e">
            <v>#N/A</v>
          </cell>
          <cell r="I54">
            <v>30</v>
          </cell>
        </row>
        <row r="55">
          <cell r="A55" t="str">
            <v>WESTERN MICHIGAN BRONCOS</v>
          </cell>
          <cell r="B55" t="str">
            <v>Western Michigan University</v>
          </cell>
          <cell r="C55" t="str">
            <v>Kalamazoo</v>
          </cell>
          <cell r="D55" t="str">
            <v>MI</v>
          </cell>
          <cell r="E55" t="e">
            <v>#N/A</v>
          </cell>
          <cell r="F55">
            <v>83.9</v>
          </cell>
          <cell r="G55" t="e">
            <v>#N/A</v>
          </cell>
          <cell r="H55" t="e">
            <v>#N/A</v>
          </cell>
          <cell r="I55">
            <v>32</v>
          </cell>
        </row>
        <row r="56">
          <cell r="A56" t="str">
            <v>BAYLOR BEARS</v>
          </cell>
          <cell r="B56" t="str">
            <v>Baylor University</v>
          </cell>
          <cell r="C56" t="str">
            <v>Waco</v>
          </cell>
          <cell r="D56" t="str">
            <v>TX</v>
          </cell>
          <cell r="E56" t="e">
            <v>#N/A</v>
          </cell>
          <cell r="F56">
            <v>78.900000000000006</v>
          </cell>
          <cell r="G56" t="e">
            <v>#N/A</v>
          </cell>
          <cell r="H56" t="e">
            <v>#N/A</v>
          </cell>
          <cell r="I56">
            <v>61</v>
          </cell>
        </row>
        <row r="57">
          <cell r="A57" t="str">
            <v>TCU HORNED FROGS</v>
          </cell>
          <cell r="B57" t="str">
            <v>Texas Christian University</v>
          </cell>
          <cell r="C57" t="str">
            <v>Fort Worth</v>
          </cell>
          <cell r="D57" t="str">
            <v>TX</v>
          </cell>
          <cell r="E57" t="str">
            <v>fort worth-tx</v>
          </cell>
          <cell r="F57">
            <v>100.2</v>
          </cell>
          <cell r="G57">
            <v>89</v>
          </cell>
          <cell r="H57">
            <v>67927</v>
          </cell>
          <cell r="I57">
            <v>66</v>
          </cell>
        </row>
        <row r="58">
          <cell r="A58" t="str">
            <v>MEMPHIS TIGERS</v>
          </cell>
          <cell r="B58" t="str">
            <v>University of Memphis</v>
          </cell>
          <cell r="C58" t="str">
            <v>Memphis</v>
          </cell>
          <cell r="D58" t="str">
            <v>TN</v>
          </cell>
          <cell r="E58" t="e">
            <v>#N/A</v>
          </cell>
          <cell r="F58">
            <v>77.5</v>
          </cell>
          <cell r="G58" t="e">
            <v>#N/A</v>
          </cell>
          <cell r="H58" t="e">
            <v>#N/A</v>
          </cell>
          <cell r="I58">
            <v>25</v>
          </cell>
        </row>
        <row r="59">
          <cell r="A59" t="str">
            <v>BETHUNE COOKMAN WILDCATS</v>
          </cell>
          <cell r="B59" t="str">
            <v>Bethune-Cookman University</v>
          </cell>
          <cell r="C59" t="str">
            <v>Daytona Beach</v>
          </cell>
          <cell r="D59" t="str">
            <v>FL</v>
          </cell>
          <cell r="E59" t="e">
            <v>#N/A</v>
          </cell>
          <cell r="F59">
            <v>86.7</v>
          </cell>
          <cell r="G59" t="e">
            <v>#N/A</v>
          </cell>
          <cell r="H59" t="e">
            <v>#N/A</v>
          </cell>
          <cell r="I59">
            <v>26</v>
          </cell>
        </row>
        <row r="60">
          <cell r="A60" t="str">
            <v>SAN DIEGO STATE AZTECS</v>
          </cell>
          <cell r="B60" t="str">
            <v>San Diego State University</v>
          </cell>
          <cell r="C60" t="str">
            <v>San Diego</v>
          </cell>
          <cell r="D60" t="str">
            <v>CA</v>
          </cell>
          <cell r="E60" t="e">
            <v>#N/A</v>
          </cell>
          <cell r="F60">
            <v>160.4</v>
          </cell>
          <cell r="G60" t="e">
            <v>#N/A</v>
          </cell>
          <cell r="H60" t="e">
            <v>#N/A</v>
          </cell>
          <cell r="I60">
            <v>32</v>
          </cell>
        </row>
        <row r="61">
          <cell r="A61" t="str">
            <v>FLORIDA ATLANTIC OWLS</v>
          </cell>
          <cell r="B61" t="str">
            <v>Florida Atlantic University</v>
          </cell>
          <cell r="C61" t="str">
            <v>Boca Raton</v>
          </cell>
          <cell r="D61" t="str">
            <v>FL</v>
          </cell>
          <cell r="E61" t="e">
            <v>#N/A</v>
          </cell>
          <cell r="F61">
            <v>120.8</v>
          </cell>
          <cell r="G61" t="e">
            <v>#N/A</v>
          </cell>
          <cell r="H61" t="e">
            <v>#N/A</v>
          </cell>
          <cell r="I61">
            <v>17</v>
          </cell>
        </row>
        <row r="62">
          <cell r="A62" t="str">
            <v>NORTH DAKOTA STATE BISON</v>
          </cell>
          <cell r="B62" t="str">
            <v>North Dakota State University</v>
          </cell>
          <cell r="C62" t="str">
            <v>Fargo</v>
          </cell>
          <cell r="D62" t="str">
            <v>ND</v>
          </cell>
          <cell r="E62" t="e">
            <v>#N/A</v>
          </cell>
          <cell r="F62">
            <v>89.5</v>
          </cell>
          <cell r="G62" t="e">
            <v>#N/A</v>
          </cell>
          <cell r="H62" t="e">
            <v>#N/A</v>
          </cell>
          <cell r="I62">
            <v>16</v>
          </cell>
        </row>
        <row r="63">
          <cell r="A63" t="str">
            <v>UCF KNIGHTS</v>
          </cell>
          <cell r="B63" t="str">
            <v>University if Central Florida</v>
          </cell>
          <cell r="C63" t="str">
            <v>Orlando</v>
          </cell>
          <cell r="D63" t="str">
            <v>FL</v>
          </cell>
          <cell r="E63" t="e">
            <v>#N/A</v>
          </cell>
          <cell r="F63">
            <v>103.3</v>
          </cell>
          <cell r="G63" t="e">
            <v>#N/A</v>
          </cell>
          <cell r="H63" t="e">
            <v>#N/A</v>
          </cell>
          <cell r="I63">
            <v>26</v>
          </cell>
        </row>
        <row r="64">
          <cell r="A64" t="str">
            <v>MICHIGAN STATE SPARTANS</v>
          </cell>
          <cell r="B64" t="str">
            <v>Michigan State University</v>
          </cell>
          <cell r="C64" t="str">
            <v>East Lansing</v>
          </cell>
          <cell r="D64" t="str">
            <v>MI</v>
          </cell>
          <cell r="E64" t="e">
            <v>#N/A</v>
          </cell>
          <cell r="F64">
            <v>90.2</v>
          </cell>
          <cell r="G64" t="e">
            <v>#N/A</v>
          </cell>
          <cell r="H64" t="e">
            <v>#N/A</v>
          </cell>
          <cell r="I64">
            <v>27</v>
          </cell>
        </row>
        <row r="65">
          <cell r="A65" t="str">
            <v>WEST VIRGINIA MOUNTAINEERS</v>
          </cell>
          <cell r="B65" t="str">
            <v>West Virginia University</v>
          </cell>
          <cell r="C65" t="str">
            <v>Morgantown</v>
          </cell>
          <cell r="D65" t="str">
            <v>VA</v>
          </cell>
          <cell r="E65" t="str">
            <v>morgantown-wv</v>
          </cell>
          <cell r="F65">
            <v>90.3</v>
          </cell>
          <cell r="G65">
            <v>234</v>
          </cell>
          <cell r="H65">
            <v>36991</v>
          </cell>
          <cell r="I65">
            <v>35</v>
          </cell>
        </row>
        <row r="66">
          <cell r="A66" t="str">
            <v>NC STATE WOLFPACK</v>
          </cell>
          <cell r="B66" t="str">
            <v>North Carolina State University</v>
          </cell>
          <cell r="C66" t="str">
            <v>Raleigh</v>
          </cell>
          <cell r="D66" t="str">
            <v>NC</v>
          </cell>
          <cell r="E66" t="str">
            <v>raleigh-nc</v>
          </cell>
          <cell r="F66">
            <v>102.4</v>
          </cell>
          <cell r="G66">
            <v>72</v>
          </cell>
          <cell r="H66">
            <v>72966</v>
          </cell>
          <cell r="I66">
            <v>34</v>
          </cell>
        </row>
        <row r="67">
          <cell r="A67" t="str">
            <v>SYRACUSE ORANGE</v>
          </cell>
          <cell r="B67" t="str">
            <v>Syracuse University</v>
          </cell>
          <cell r="C67" t="str">
            <v>Syracuse</v>
          </cell>
          <cell r="D67" t="str">
            <v>NY</v>
          </cell>
          <cell r="E67" t="e">
            <v>#N/A</v>
          </cell>
          <cell r="F67">
            <v>84.1</v>
          </cell>
          <cell r="G67" t="e">
            <v>#N/A</v>
          </cell>
          <cell r="H67" t="e">
            <v>#N/A</v>
          </cell>
          <cell r="I67">
            <v>63</v>
          </cell>
        </row>
        <row r="68">
          <cell r="A68" t="str">
            <v>BRYANT BULLDOGS</v>
          </cell>
          <cell r="B68" t="str">
            <v>Bryant University</v>
          </cell>
          <cell r="C68" t="str">
            <v>Smithfield</v>
          </cell>
          <cell r="D68" t="str">
            <v>RI</v>
          </cell>
          <cell r="E68" t="e">
            <v>#N/A</v>
          </cell>
          <cell r="F68">
            <v>113.9</v>
          </cell>
          <cell r="G68" t="e">
            <v>#N/A</v>
          </cell>
          <cell r="H68" t="e">
            <v>#N/A</v>
          </cell>
          <cell r="I68">
            <v>61</v>
          </cell>
        </row>
        <row r="69">
          <cell r="A69" t="str">
            <v>CREIGHTON BLUEJAYS</v>
          </cell>
          <cell r="B69" t="str">
            <v>Creighton University</v>
          </cell>
          <cell r="C69" t="str">
            <v>Omaha</v>
          </cell>
          <cell r="D69" t="str">
            <v>NE</v>
          </cell>
          <cell r="E69" t="str">
            <v>omaha-ne</v>
          </cell>
          <cell r="F69">
            <v>89.8</v>
          </cell>
          <cell r="G69">
            <v>115</v>
          </cell>
          <cell r="H69">
            <v>65359</v>
          </cell>
          <cell r="I69">
            <v>59</v>
          </cell>
        </row>
        <row r="70">
          <cell r="A70" t="str">
            <v>WAKE FOREST DEMON DEACONS</v>
          </cell>
          <cell r="B70" t="str">
            <v>Wake Forest University</v>
          </cell>
          <cell r="C70" t="str">
            <v>Winston-Salem</v>
          </cell>
          <cell r="D70" t="str">
            <v>NC</v>
          </cell>
          <cell r="E70" t="e">
            <v>#N/A</v>
          </cell>
          <cell r="F70">
            <v>81.3</v>
          </cell>
          <cell r="G70" t="e">
            <v>#N/A</v>
          </cell>
          <cell r="H70" t="e">
            <v>#N/A</v>
          </cell>
          <cell r="I70">
            <v>58</v>
          </cell>
        </row>
        <row r="71">
          <cell r="A71" t="str">
            <v>VIRGINIA CAVALIERS</v>
          </cell>
          <cell r="B71" t="str">
            <v>University of Virginia</v>
          </cell>
          <cell r="C71" t="str">
            <v>Charlottesville</v>
          </cell>
          <cell r="D71" t="str">
            <v>VA</v>
          </cell>
          <cell r="E71" t="str">
            <v>charlottesville-va</v>
          </cell>
          <cell r="F71">
            <v>107.3</v>
          </cell>
          <cell r="G71">
            <v>25</v>
          </cell>
          <cell r="H71">
            <v>63470</v>
          </cell>
          <cell r="I71">
            <v>57</v>
          </cell>
        </row>
        <row r="72">
          <cell r="A72" t="str">
            <v>DAYTON FLYERS</v>
          </cell>
          <cell r="B72" t="str">
            <v>University of Dayton</v>
          </cell>
          <cell r="C72" t="str">
            <v xml:space="preserve">Dayton </v>
          </cell>
          <cell r="D72" t="str">
            <v>OH</v>
          </cell>
          <cell r="E72" t="e">
            <v>#N/A</v>
          </cell>
          <cell r="F72">
            <v>71.099999999999994</v>
          </cell>
          <cell r="G72" t="e">
            <v>#N/A</v>
          </cell>
          <cell r="H72" t="e">
            <v>#N/A</v>
          </cell>
          <cell r="I72">
            <v>56</v>
          </cell>
        </row>
        <row r="73">
          <cell r="A73" t="str">
            <v>M.005 3.13 7.475 0L7.47 3.13C.029.129.044.116.05.09.007-.025.006-.062 0 0-.012.154-.05.937-.05 4.133 0 5.884-4.928 9.857-7.47 11.109-6.22-2.88-7.571-8.605-7.47-11.109V3.13Z</v>
          </cell>
          <cell r="E73" t="e">
            <v>#N/A</v>
          </cell>
          <cell r="F73" t="e">
            <v>#N/A</v>
          </cell>
          <cell r="G73" t="e">
            <v>#N/A</v>
          </cell>
          <cell r="H73" t="e">
            <v>#N/A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ndom Data"/>
      <sheetName val="FootBall"/>
      <sheetName val="Basket"/>
      <sheetName val="BaseBall"/>
      <sheetName val="WomenBasket Ball"/>
      <sheetName val="Volleyball"/>
      <sheetName val="Gymnastics"/>
      <sheetName val="MensLacrosse"/>
      <sheetName val="WomensLacrosse"/>
      <sheetName val="Men's Soccer"/>
      <sheetName val="WomensSoccer"/>
      <sheetName val="SoftBall"/>
      <sheetName val="WomensTrack"/>
      <sheetName val="MensGolf"/>
      <sheetName val="WomensGolf"/>
    </sheetNames>
    <sheetDataSet>
      <sheetData sheetId="0" refreshError="1"/>
      <sheetData sheetId="1" refreshError="1"/>
      <sheetData sheetId="2">
        <row r="1">
          <cell r="C1" t="str">
            <v>NORTHWESTERN STATE DEMONSBasketball</v>
          </cell>
          <cell r="D1" t="str">
            <v>M</v>
          </cell>
          <cell r="E1">
            <v>205</v>
          </cell>
        </row>
        <row r="2">
          <cell r="C2" t="str">
            <v>TEXAS SOUTHERN TIGERSBasketball</v>
          </cell>
          <cell r="D2" t="str">
            <v>M</v>
          </cell>
          <cell r="E2">
            <v>307</v>
          </cell>
        </row>
        <row r="3">
          <cell r="C3" t="str">
            <v>KANSAS JAYHAWKSBasketball</v>
          </cell>
          <cell r="D3" t="str">
            <v>M</v>
          </cell>
          <cell r="E3">
            <v>9</v>
          </cell>
        </row>
        <row r="4">
          <cell r="C4" t="str">
            <v>INDIANA HOOSIERSBasketball</v>
          </cell>
          <cell r="D4" t="str">
            <v>M</v>
          </cell>
          <cell r="E4">
            <v>31</v>
          </cell>
        </row>
        <row r="5">
          <cell r="C5" t="str">
            <v>ALABAMA CRIMSON TIDEBasketball</v>
          </cell>
          <cell r="D5" t="str">
            <v>M</v>
          </cell>
          <cell r="E5">
            <v>2</v>
          </cell>
        </row>
        <row r="6">
          <cell r="D6" t="str">
            <v>M</v>
          </cell>
        </row>
        <row r="7">
          <cell r="C7" t="str">
            <v>CONNECTICUT HUSKIESBasketball</v>
          </cell>
          <cell r="D7" t="str">
            <v>M</v>
          </cell>
          <cell r="E7">
            <v>3</v>
          </cell>
        </row>
        <row r="8">
          <cell r="C8" t="str">
            <v>MICHIGAN WOLVERINESBasketball</v>
          </cell>
          <cell r="D8" t="str">
            <v>M</v>
          </cell>
          <cell r="E8">
            <v>57</v>
          </cell>
        </row>
        <row r="9">
          <cell r="C9" t="str">
            <v>WEST VIRGINIA MOUNTAINEERSBasketball</v>
          </cell>
          <cell r="D9" t="str">
            <v>M</v>
          </cell>
          <cell r="E9">
            <v>24</v>
          </cell>
        </row>
        <row r="10">
          <cell r="C10" t="str">
            <v>GONZAGA BULLDOGSBasketball</v>
          </cell>
          <cell r="D10" t="str">
            <v>M</v>
          </cell>
          <cell r="E10">
            <v>8</v>
          </cell>
        </row>
        <row r="11">
          <cell r="C11" t="str">
            <v>UCLA BRUINSBasketball</v>
          </cell>
          <cell r="D11" t="str">
            <v>M</v>
          </cell>
          <cell r="E11">
            <v>4</v>
          </cell>
        </row>
        <row r="12">
          <cell r="C12" t="str">
            <v>NORTH CAROLINA TAR HEELSBasketball</v>
          </cell>
          <cell r="D12" t="str">
            <v>M</v>
          </cell>
          <cell r="E12">
            <v>44</v>
          </cell>
        </row>
        <row r="13">
          <cell r="C13" t="str">
            <v>HOUSTON COUGARSBasketball</v>
          </cell>
          <cell r="D13" t="str">
            <v>M</v>
          </cell>
          <cell r="E13">
            <v>1</v>
          </cell>
        </row>
        <row r="14">
          <cell r="C14" t="str">
            <v>ARIZONA WILDCATSBasketball</v>
          </cell>
          <cell r="D14" t="str">
            <v>M</v>
          </cell>
          <cell r="E14">
            <v>10</v>
          </cell>
        </row>
        <row r="15">
          <cell r="C15" t="str">
            <v>KANSAS STATE WILDCATSBasketball</v>
          </cell>
          <cell r="D15" t="str">
            <v>M</v>
          </cell>
          <cell r="E15">
            <v>19</v>
          </cell>
        </row>
        <row r="16">
          <cell r="C16" t="str">
            <v>EASTERN MICHIGAN EAGLESBasketball</v>
          </cell>
          <cell r="D16" t="str">
            <v>M</v>
          </cell>
          <cell r="E16">
            <v>321</v>
          </cell>
        </row>
        <row r="17">
          <cell r="C17" t="str">
            <v>DUKE BLUE DEVILSBasketball</v>
          </cell>
          <cell r="D17" t="str">
            <v>M</v>
          </cell>
          <cell r="E17">
            <v>16</v>
          </cell>
        </row>
        <row r="18">
          <cell r="C18" t="str">
            <v>VILLANOVA WILDCATSBasketball</v>
          </cell>
          <cell r="D18" t="str">
            <v>M</v>
          </cell>
          <cell r="E18">
            <v>71</v>
          </cell>
        </row>
        <row r="19">
          <cell r="C19" t="str">
            <v>IOWA HAWKEYESBasketball</v>
          </cell>
          <cell r="D19" t="str">
            <v>M</v>
          </cell>
          <cell r="E19">
            <v>38</v>
          </cell>
        </row>
        <row r="20">
          <cell r="C20" t="str">
            <v>PENN STATE NITTANY LIONSBasketball</v>
          </cell>
          <cell r="D20" t="str">
            <v>M</v>
          </cell>
          <cell r="E20">
            <v>41</v>
          </cell>
        </row>
        <row r="21">
          <cell r="C21" t="str">
            <v>MARQUETTE GOLDEN EAGLESBasketball</v>
          </cell>
          <cell r="D21" t="str">
            <v>M</v>
          </cell>
          <cell r="E21">
            <v>12</v>
          </cell>
        </row>
        <row r="22">
          <cell r="C22" t="str">
            <v>PRINCETON TIGERSBasketball</v>
          </cell>
          <cell r="D22" t="str">
            <v>M</v>
          </cell>
          <cell r="E22">
            <v>93</v>
          </cell>
        </row>
        <row r="23">
          <cell r="C23" t="str">
            <v>ARKANSAS RAZORBACKSBasketball</v>
          </cell>
          <cell r="D23" t="str">
            <v>M</v>
          </cell>
          <cell r="E23">
            <v>20</v>
          </cell>
        </row>
        <row r="24">
          <cell r="C24" t="str">
            <v>WESTERN MICHIGAN BRONCOSBasketball</v>
          </cell>
          <cell r="D24" t="str">
            <v>M</v>
          </cell>
          <cell r="E24">
            <v>326</v>
          </cell>
        </row>
        <row r="25">
          <cell r="C25" t="str">
            <v>BAYLOR BEARSBasketball</v>
          </cell>
          <cell r="D25" t="str">
            <v>M</v>
          </cell>
          <cell r="E25">
            <v>17</v>
          </cell>
        </row>
        <row r="26">
          <cell r="C26" t="str">
            <v>KENTUCKY WILDCATSBasketball</v>
          </cell>
          <cell r="D26" t="str">
            <v>M</v>
          </cell>
          <cell r="E26">
            <v>26</v>
          </cell>
        </row>
        <row r="27">
          <cell r="C27" t="str">
            <v>ILLINOIS FIGHTING ILLINIBasketball</v>
          </cell>
          <cell r="D27" t="str">
            <v>M</v>
          </cell>
          <cell r="E27">
            <v>36</v>
          </cell>
        </row>
        <row r="28">
          <cell r="C28" t="str">
            <v>EAST CAROLINA PIRATESBasketball</v>
          </cell>
          <cell r="D28" t="str">
            <v>M</v>
          </cell>
          <cell r="E28">
            <v>190</v>
          </cell>
        </row>
        <row r="29">
          <cell r="C29" t="str">
            <v>TCU HORNED FROGSBasketball</v>
          </cell>
          <cell r="D29" t="str">
            <v>M</v>
          </cell>
          <cell r="E29">
            <v>27</v>
          </cell>
        </row>
        <row r="30">
          <cell r="C30" t="str">
            <v>FLORIDA STATE SEMINOLESBasketball</v>
          </cell>
          <cell r="D30" t="str">
            <v>M</v>
          </cell>
          <cell r="E30">
            <v>220</v>
          </cell>
        </row>
        <row r="31">
          <cell r="C31" t="str">
            <v>MIAMI HURRICANESBasketball</v>
          </cell>
          <cell r="D31" t="str">
            <v>M</v>
          </cell>
          <cell r="E31">
            <v>21</v>
          </cell>
        </row>
        <row r="32">
          <cell r="C32" t="str">
            <v>MEMPHIS TIGERSBasketball</v>
          </cell>
          <cell r="D32" t="str">
            <v>M</v>
          </cell>
          <cell r="E32">
            <v>22</v>
          </cell>
        </row>
        <row r="33">
          <cell r="C33" t="str">
            <v>ST. JOHN'S RED STORMBasketball</v>
          </cell>
          <cell r="D33" t="str">
            <v>M</v>
          </cell>
          <cell r="E33">
            <v>91</v>
          </cell>
        </row>
        <row r="34">
          <cell r="C34" t="str">
            <v>LOUISVILLE CARDINALSBasketball</v>
          </cell>
          <cell r="D34" t="str">
            <v>M</v>
          </cell>
          <cell r="E34">
            <v>314</v>
          </cell>
        </row>
        <row r="35">
          <cell r="C35" t="str">
            <v>BETHUNE COOKMAN WILDCATSBasketball</v>
          </cell>
          <cell r="D35" t="str">
            <v>M</v>
          </cell>
          <cell r="E35">
            <v>349</v>
          </cell>
        </row>
        <row r="36">
          <cell r="C36" t="str">
            <v>AUBURN TIGERSBasketball</v>
          </cell>
          <cell r="D36" t="str">
            <v>M</v>
          </cell>
          <cell r="E36">
            <v>35</v>
          </cell>
        </row>
        <row r="37">
          <cell r="C37" t="str">
            <v>TEXAS LONGHORNSBasketball</v>
          </cell>
          <cell r="D37" t="str">
            <v>M</v>
          </cell>
          <cell r="E37">
            <v>7</v>
          </cell>
        </row>
        <row r="38">
          <cell r="C38" t="str">
            <v>SAN DIEGO STATE AZTECSBasketball</v>
          </cell>
          <cell r="D38" t="str">
            <v>M</v>
          </cell>
          <cell r="E38">
            <v>15</v>
          </cell>
        </row>
        <row r="39">
          <cell r="C39" t="str">
            <v>STANFORD CARDINALBasketball</v>
          </cell>
          <cell r="D39" t="str">
            <v>M</v>
          </cell>
          <cell r="E39">
            <v>96</v>
          </cell>
        </row>
        <row r="40">
          <cell r="C40" t="str">
            <v>FLORIDA ATLANTIC OWLSBasketball</v>
          </cell>
          <cell r="D40" t="str">
            <v>M</v>
          </cell>
          <cell r="E40">
            <v>13</v>
          </cell>
        </row>
        <row r="41">
          <cell r="C41" t="str">
            <v>NORTH DAKOTA STATE BISONBasketball</v>
          </cell>
          <cell r="D41" t="str">
            <v>M</v>
          </cell>
          <cell r="E41">
            <v>277</v>
          </cell>
        </row>
        <row r="42">
          <cell r="C42" t="str">
            <v>UCF KNIGHTSBasketball</v>
          </cell>
          <cell r="D42" t="str">
            <v>M</v>
          </cell>
          <cell r="E42">
            <v>66</v>
          </cell>
        </row>
        <row r="43">
          <cell r="C43" t="str">
            <v>SOUTH CAROLINA GAMECOCKSBasketball</v>
          </cell>
          <cell r="D43" t="str">
            <v>M</v>
          </cell>
          <cell r="E43">
            <v>235</v>
          </cell>
        </row>
        <row r="44">
          <cell r="C44" t="str">
            <v>USC TROJANSBasketball</v>
          </cell>
          <cell r="D44" t="str">
            <v>M</v>
          </cell>
          <cell r="E44">
            <v>55</v>
          </cell>
        </row>
        <row r="45">
          <cell r="C45" t="str">
            <v>OHIO STATE BUCKEYESBasketball</v>
          </cell>
          <cell r="D45" t="str">
            <v>M</v>
          </cell>
          <cell r="E45">
            <v>133</v>
          </cell>
        </row>
        <row r="46">
          <cell r="C46" t="str">
            <v>MICHIGAN STATE SPARTANSBasketball</v>
          </cell>
          <cell r="D46" t="str">
            <v>M</v>
          </cell>
          <cell r="E46">
            <v>33</v>
          </cell>
        </row>
        <row r="47">
          <cell r="C47" t="str">
            <v>NC STATE WOLFPACKBasketball</v>
          </cell>
          <cell r="D47" t="str">
            <v>M</v>
          </cell>
          <cell r="E47">
            <v>43</v>
          </cell>
        </row>
        <row r="48">
          <cell r="C48" t="str">
            <v>MISSOURI TIGERSBasketball</v>
          </cell>
          <cell r="D48" t="str">
            <v>M</v>
          </cell>
          <cell r="E48">
            <v>47</v>
          </cell>
        </row>
        <row r="49">
          <cell r="C49" t="str">
            <v>ORAL ROBERTS GOLDEN EAGLESBasketball</v>
          </cell>
          <cell r="D49" t="str">
            <v>M</v>
          </cell>
          <cell r="E49">
            <v>50</v>
          </cell>
        </row>
        <row r="50">
          <cell r="C50" t="str">
            <v>GEORGIA BULLDOGSBasketball</v>
          </cell>
          <cell r="D50" t="str">
            <v>M</v>
          </cell>
          <cell r="E50">
            <v>157</v>
          </cell>
        </row>
        <row r="51">
          <cell r="C51" t="str">
            <v>SYRACUSE ORANGEBasketball</v>
          </cell>
          <cell r="D51" t="str">
            <v>M</v>
          </cell>
          <cell r="E51">
            <v>121</v>
          </cell>
        </row>
        <row r="52">
          <cell r="C52" t="str">
            <v>TEXAS AM AGGIESBasketball</v>
          </cell>
          <cell r="D52" t="str">
            <v>M</v>
          </cell>
          <cell r="E52">
            <v>28</v>
          </cell>
        </row>
        <row r="53">
          <cell r="C53" t="str">
            <v>BRYANT BULLDOGSBasketball</v>
          </cell>
          <cell r="D53" t="str">
            <v>M</v>
          </cell>
          <cell r="E53">
            <v>179</v>
          </cell>
        </row>
        <row r="54">
          <cell r="C54" t="str">
            <v>CREIGHTON BLUEJAYSBasketball</v>
          </cell>
          <cell r="D54" t="str">
            <v>M</v>
          </cell>
          <cell r="E54">
            <v>14</v>
          </cell>
        </row>
        <row r="55">
          <cell r="C55" t="str">
            <v>TENNESSEE VOLUNTEERSBasketball</v>
          </cell>
          <cell r="D55" t="str">
            <v>M</v>
          </cell>
          <cell r="E55">
            <v>5</v>
          </cell>
        </row>
        <row r="56">
          <cell r="C56" t="str">
            <v>WAKE FOREST DEMON DEACONSBasketball</v>
          </cell>
          <cell r="D56" t="str">
            <v>M</v>
          </cell>
          <cell r="E56">
            <v>89</v>
          </cell>
        </row>
        <row r="57">
          <cell r="C57" t="str">
            <v>VIRGINIA CAVALIERSBasketball</v>
          </cell>
          <cell r="D57" t="str">
            <v>M</v>
          </cell>
          <cell r="E57">
            <v>29</v>
          </cell>
        </row>
        <row r="58">
          <cell r="C58" t="str">
            <v>WESTERN KENTUCKY HILLTOPPERSBasketball</v>
          </cell>
          <cell r="D58" t="str">
            <v>M</v>
          </cell>
          <cell r="E58">
            <v>169</v>
          </cell>
        </row>
        <row r="59">
          <cell r="C59" t="str">
            <v>DAYTON FLYERSBasketball</v>
          </cell>
          <cell r="D59" t="str">
            <v>M</v>
          </cell>
          <cell r="E59">
            <v>77</v>
          </cell>
        </row>
        <row r="60">
          <cell r="C60" t="str">
            <v>GEORGIA TECH YELLOW JACKETSBasketball</v>
          </cell>
          <cell r="D60" t="str">
            <v>M</v>
          </cell>
          <cell r="E60">
            <v>177</v>
          </cell>
        </row>
        <row r="61">
          <cell r="C61" t="str">
            <v>OLE MISS REBELSBasketball</v>
          </cell>
          <cell r="D61" t="str">
            <v>M</v>
          </cell>
          <cell r="E61">
            <v>129</v>
          </cell>
        </row>
      </sheetData>
      <sheetData sheetId="3">
        <row r="1">
          <cell r="C1" t="str">
            <v>VANBaseball</v>
          </cell>
          <cell r="D1" t="str">
            <v>M</v>
          </cell>
          <cell r="E1">
            <v>5</v>
          </cell>
        </row>
        <row r="2">
          <cell r="C2" t="str">
            <v>LSUBaseball</v>
          </cell>
          <cell r="D2" t="str">
            <v>M</v>
          </cell>
          <cell r="E2">
            <v>1</v>
          </cell>
        </row>
        <row r="3">
          <cell r="D3" t="str">
            <v>M</v>
          </cell>
        </row>
        <row r="4">
          <cell r="C4" t="str">
            <v>SCARBaseball</v>
          </cell>
          <cell r="D4" t="str">
            <v>M</v>
          </cell>
          <cell r="E4">
            <v>3</v>
          </cell>
        </row>
        <row r="5">
          <cell r="C5" t="str">
            <v>OKLABaseball</v>
          </cell>
          <cell r="D5" t="str">
            <v>M</v>
          </cell>
        </row>
        <row r="6">
          <cell r="C6" t="str">
            <v>LOUBaseball</v>
          </cell>
          <cell r="D6" t="str">
            <v>M</v>
          </cell>
          <cell r="E6">
            <v>21</v>
          </cell>
        </row>
        <row r="7">
          <cell r="C7" t="str">
            <v>ARKBaseball</v>
          </cell>
          <cell r="D7" t="str">
            <v>M</v>
          </cell>
          <cell r="E7">
            <v>7</v>
          </cell>
        </row>
        <row r="8">
          <cell r="C8" t="str">
            <v>FSUBaseball</v>
          </cell>
          <cell r="D8" t="str">
            <v>M</v>
          </cell>
          <cell r="E8">
            <v>4</v>
          </cell>
        </row>
        <row r="9">
          <cell r="C9" t="str">
            <v>CLEMBaseball</v>
          </cell>
          <cell r="D9" t="str">
            <v>M</v>
          </cell>
        </row>
        <row r="10">
          <cell r="C10" t="str">
            <v>TENNBaseball</v>
          </cell>
          <cell r="D10" t="str">
            <v>M</v>
          </cell>
          <cell r="E10">
            <v>24</v>
          </cell>
        </row>
        <row r="11">
          <cell r="C11" t="str">
            <v>ARPBBaseball</v>
          </cell>
          <cell r="D11" t="str">
            <v>M</v>
          </cell>
        </row>
        <row r="12">
          <cell r="C12" t="str">
            <v>MISSBaseball</v>
          </cell>
          <cell r="D12" t="str">
            <v>M</v>
          </cell>
        </row>
        <row r="13">
          <cell r="C13" t="str">
            <v>MIABaseball</v>
          </cell>
          <cell r="D13" t="str">
            <v>M</v>
          </cell>
          <cell r="E13">
            <v>16</v>
          </cell>
        </row>
        <row r="14">
          <cell r="C14" t="str">
            <v>NCSTBaseball</v>
          </cell>
          <cell r="D14" t="str">
            <v>M</v>
          </cell>
        </row>
        <row r="15">
          <cell r="C15" t="str">
            <v>TCUBaseball</v>
          </cell>
          <cell r="D15" t="str">
            <v>M</v>
          </cell>
        </row>
      </sheetData>
      <sheetData sheetId="4">
        <row r="1">
          <cell r="C1" t="str">
            <v>LSUWomensBasketball</v>
          </cell>
          <cell r="D1" t="str">
            <v>F</v>
          </cell>
          <cell r="E1">
            <v>9</v>
          </cell>
        </row>
        <row r="2">
          <cell r="C2" t="str">
            <v>MIAWomensBasketball</v>
          </cell>
          <cell r="D2" t="str">
            <v>F</v>
          </cell>
        </row>
        <row r="3">
          <cell r="C3" t="str">
            <v>IowaWomensBasketball</v>
          </cell>
          <cell r="D3" t="str">
            <v>F</v>
          </cell>
          <cell r="E3">
            <v>2</v>
          </cell>
        </row>
        <row r="4">
          <cell r="D4" t="str">
            <v>F</v>
          </cell>
        </row>
        <row r="5">
          <cell r="C5" t="str">
            <v>UCONNWomensBasketball</v>
          </cell>
          <cell r="D5" t="str">
            <v>F</v>
          </cell>
        </row>
        <row r="6">
          <cell r="C6" t="str">
            <v>LOUWomensBasketball</v>
          </cell>
          <cell r="D6" t="str">
            <v>F</v>
          </cell>
        </row>
        <row r="7">
          <cell r="C7" t="str">
            <v>CALWomensBasketball</v>
          </cell>
          <cell r="D7" t="str">
            <v>F</v>
          </cell>
        </row>
        <row r="8">
          <cell r="C8" t="str">
            <v>UNCWomensBasketball</v>
          </cell>
          <cell r="D8" t="str">
            <v>F</v>
          </cell>
          <cell r="E8">
            <v>19</v>
          </cell>
        </row>
        <row r="9">
          <cell r="C9" t="str">
            <v>STANWomensBasketball</v>
          </cell>
          <cell r="D9" t="str">
            <v>F</v>
          </cell>
          <cell r="E9">
            <v>5</v>
          </cell>
        </row>
        <row r="10">
          <cell r="C10" t="str">
            <v>SCARWomensBasketball</v>
          </cell>
          <cell r="D10" t="str">
            <v>F</v>
          </cell>
          <cell r="E10">
            <v>1</v>
          </cell>
        </row>
        <row r="11">
          <cell r="C11" t="str">
            <v>INDWomensBasketball</v>
          </cell>
          <cell r="D11" t="str">
            <v>F</v>
          </cell>
          <cell r="E11">
            <v>3</v>
          </cell>
        </row>
        <row r="12">
          <cell r="C12" t="str">
            <v>TEXWomensBasketball</v>
          </cell>
          <cell r="D12" t="str">
            <v>F</v>
          </cell>
          <cell r="E12">
            <v>15</v>
          </cell>
        </row>
        <row r="13">
          <cell r="C13" t="str">
            <v>PSUWomensBasketball</v>
          </cell>
          <cell r="D13" t="str">
            <v>F</v>
          </cell>
        </row>
        <row r="14">
          <cell r="C14" t="str">
            <v>TENNWomensBasketball</v>
          </cell>
          <cell r="D14" t="str">
            <v>F</v>
          </cell>
          <cell r="E14">
            <v>23</v>
          </cell>
        </row>
        <row r="15">
          <cell r="C15" t="str">
            <v>UCLAWomensBasketball</v>
          </cell>
          <cell r="D15" t="str">
            <v>F</v>
          </cell>
          <cell r="E15">
            <v>17</v>
          </cell>
        </row>
        <row r="16">
          <cell r="C16" t="str">
            <v>CMUWomensBasketball</v>
          </cell>
          <cell r="D16" t="str">
            <v>F</v>
          </cell>
        </row>
        <row r="17">
          <cell r="C17" t="str">
            <v>TEMWomensBasketball</v>
          </cell>
          <cell r="D17" t="str">
            <v>F</v>
          </cell>
        </row>
        <row r="18">
          <cell r="C18" t="str">
            <v>TAMUWomensBasketball</v>
          </cell>
          <cell r="D18" t="str">
            <v>F</v>
          </cell>
        </row>
        <row r="19">
          <cell r="C19" t="str">
            <v>BAYWomensBasketball</v>
          </cell>
          <cell r="D19" t="str">
            <v>F</v>
          </cell>
        </row>
        <row r="20">
          <cell r="C20" t="str">
            <v>BAMAWomensBasketball</v>
          </cell>
          <cell r="D20" t="str">
            <v>F</v>
          </cell>
        </row>
        <row r="21">
          <cell r="C21" t="str">
            <v>ARIZWomensBasketball</v>
          </cell>
          <cell r="D21" t="str">
            <v>F</v>
          </cell>
          <cell r="E21">
            <v>24</v>
          </cell>
        </row>
        <row r="22">
          <cell r="C22" t="str">
            <v>VTECHWomensBasketball</v>
          </cell>
          <cell r="D22" t="str">
            <v>F</v>
          </cell>
          <cell r="E22">
            <v>4</v>
          </cell>
        </row>
        <row r="23">
          <cell r="C23" t="str">
            <v>NDWomensBasketball</v>
          </cell>
          <cell r="D23" t="str">
            <v>F</v>
          </cell>
          <cell r="E23">
            <v>11</v>
          </cell>
        </row>
        <row r="24">
          <cell r="C24" t="str">
            <v>FSUWomensBasketball</v>
          </cell>
          <cell r="D24" t="str">
            <v>F</v>
          </cell>
        </row>
        <row r="25">
          <cell r="C25" t="str">
            <v>ARKWomensBasketball</v>
          </cell>
          <cell r="D25" t="str">
            <v>F</v>
          </cell>
        </row>
        <row r="26">
          <cell r="C26" t="str">
            <v>KYWomensBasketball</v>
          </cell>
          <cell r="D26" t="str">
            <v>F</v>
          </cell>
        </row>
        <row r="27">
          <cell r="C27" t="str">
            <v>OKLAWomensBasketball</v>
          </cell>
          <cell r="D27" t="str">
            <v>F</v>
          </cell>
          <cell r="E27">
            <v>14</v>
          </cell>
        </row>
        <row r="28">
          <cell r="C28" t="str">
            <v>OHSTWomensBasketball</v>
          </cell>
          <cell r="D28" t="str">
            <v>F</v>
          </cell>
          <cell r="E28">
            <v>12</v>
          </cell>
        </row>
        <row r="29">
          <cell r="C29" t="str">
            <v>MSSTWomensBasketball</v>
          </cell>
          <cell r="D29" t="str">
            <v>F</v>
          </cell>
        </row>
        <row r="30">
          <cell r="C30" t="str">
            <v>MISSWomensBasketball</v>
          </cell>
          <cell r="D30" t="str">
            <v>F</v>
          </cell>
        </row>
        <row r="31">
          <cell r="C31" t="str">
            <v>NCSTWomensBasketball</v>
          </cell>
          <cell r="D31" t="str">
            <v>F</v>
          </cell>
          <cell r="E31">
            <v>19</v>
          </cell>
        </row>
        <row r="32">
          <cell r="C32" t="str">
            <v>OREWomensBasketball</v>
          </cell>
          <cell r="D32" t="str">
            <v>F</v>
          </cell>
        </row>
        <row r="33">
          <cell r="C33" t="str">
            <v>NEBWomensBasketball</v>
          </cell>
          <cell r="D33" t="str">
            <v>F</v>
          </cell>
        </row>
        <row r="34">
          <cell r="C34" t="str">
            <v>PITTWomensBasketball</v>
          </cell>
          <cell r="D34" t="str">
            <v>F</v>
          </cell>
        </row>
        <row r="35">
          <cell r="C35" t="str">
            <v>IASTWomensBasketball</v>
          </cell>
          <cell r="D35" t="str">
            <v>F</v>
          </cell>
        </row>
        <row r="36">
          <cell r="C36" t="str">
            <v>CHARWomensBasketball</v>
          </cell>
          <cell r="D36" t="str">
            <v>F</v>
          </cell>
          <cell r="E36">
            <v>19</v>
          </cell>
        </row>
      </sheetData>
      <sheetData sheetId="5">
        <row r="2">
          <cell r="C2" t="str">
            <v>GTECHVolleyball</v>
          </cell>
          <cell r="D2" t="str">
            <v>F</v>
          </cell>
        </row>
        <row r="3">
          <cell r="C3" t="str">
            <v>TEXVolleyball</v>
          </cell>
          <cell r="D3" t="str">
            <v>F</v>
          </cell>
          <cell r="E3">
            <v>1</v>
          </cell>
        </row>
        <row r="4">
          <cell r="C4" t="str">
            <v>OREVolleyball</v>
          </cell>
          <cell r="D4" t="str">
            <v>F</v>
          </cell>
        </row>
        <row r="5">
          <cell r="C5" t="str">
            <v>NEBVolleyball</v>
          </cell>
          <cell r="D5" t="str">
            <v>F</v>
          </cell>
          <cell r="E5">
            <v>3</v>
          </cell>
        </row>
        <row r="6">
          <cell r="C6" t="str">
            <v>WISVolleyball</v>
          </cell>
          <cell r="D6" t="str">
            <v>F</v>
          </cell>
          <cell r="E6">
            <v>6</v>
          </cell>
        </row>
        <row r="7">
          <cell r="C7" t="str">
            <v>FSUVolleyball</v>
          </cell>
          <cell r="D7" t="str">
            <v>F</v>
          </cell>
          <cell r="E7">
            <v>4</v>
          </cell>
        </row>
        <row r="8">
          <cell r="C8" t="str">
            <v>CLEMVolleyball</v>
          </cell>
          <cell r="D8" t="str">
            <v>F</v>
          </cell>
        </row>
        <row r="9">
          <cell r="C9" t="str">
            <v>USCVolleyball</v>
          </cell>
          <cell r="D9" t="str">
            <v>F</v>
          </cell>
          <cell r="E9">
            <v>2</v>
          </cell>
        </row>
        <row r="10">
          <cell r="C10" t="str">
            <v>PITTVolleyball</v>
          </cell>
          <cell r="D10" t="str">
            <v>F</v>
          </cell>
          <cell r="E10">
            <v>9</v>
          </cell>
        </row>
        <row r="11">
          <cell r="C11" t="str">
            <v>MISSVolleyball</v>
          </cell>
          <cell r="D11" t="str">
            <v>F</v>
          </cell>
        </row>
        <row r="12">
          <cell r="C12" t="str">
            <v>OHSTVolleyball</v>
          </cell>
          <cell r="D12" t="str">
            <v>F</v>
          </cell>
        </row>
        <row r="13">
          <cell r="C13" t="str">
            <v>PSUVolleyball</v>
          </cell>
          <cell r="D13" t="str">
            <v>F</v>
          </cell>
          <cell r="E13">
            <v>7</v>
          </cell>
        </row>
        <row r="14">
          <cell r="C14" t="str">
            <v>AZSTVolleyball</v>
          </cell>
          <cell r="D14" t="str">
            <v>F</v>
          </cell>
        </row>
        <row r="15">
          <cell r="C15" t="str">
            <v>MINNVolleyball</v>
          </cell>
          <cell r="D15" t="str">
            <v>F</v>
          </cell>
          <cell r="E15">
            <v>5</v>
          </cell>
        </row>
        <row r="16">
          <cell r="C16" t="str">
            <v>INDVolleyball</v>
          </cell>
          <cell r="D16" t="str">
            <v>F</v>
          </cell>
        </row>
        <row r="17">
          <cell r="C17" t="str">
            <v>KANVolleyball</v>
          </cell>
          <cell r="D17" t="str">
            <v>F</v>
          </cell>
        </row>
        <row r="18">
          <cell r="C18" t="str">
            <v>ARKVolleyball</v>
          </cell>
          <cell r="D18" t="str">
            <v>F</v>
          </cell>
        </row>
        <row r="19">
          <cell r="C19" t="str">
            <v>CreightonVolleyball</v>
          </cell>
          <cell r="D19" t="str">
            <v>F</v>
          </cell>
        </row>
        <row r="20">
          <cell r="C20" t="str">
            <v>PURVolleyball</v>
          </cell>
          <cell r="D20" t="str">
            <v>F</v>
          </cell>
        </row>
        <row r="21">
          <cell r="C21" t="str">
            <v>SMUVolleyball</v>
          </cell>
          <cell r="D21" t="str">
            <v>F</v>
          </cell>
        </row>
        <row r="22">
          <cell r="C22" t="str">
            <v>HOUVolleyball</v>
          </cell>
          <cell r="D22" t="str">
            <v>F</v>
          </cell>
        </row>
        <row r="23">
          <cell r="C23" t="str">
            <v>KSSTVolleyball</v>
          </cell>
          <cell r="D23" t="str">
            <v>F</v>
          </cell>
        </row>
        <row r="24">
          <cell r="C24" t="str">
            <v>RICEVolleyball</v>
          </cell>
          <cell r="D24" t="str">
            <v>F</v>
          </cell>
        </row>
        <row r="25">
          <cell r="C25" t="str">
            <v>NDVolleyball</v>
          </cell>
          <cell r="D25" t="str">
            <v>F</v>
          </cell>
        </row>
        <row r="26">
          <cell r="C26" t="str">
            <v>Wichita StateVolleyball</v>
          </cell>
          <cell r="D26" t="str">
            <v>F</v>
          </cell>
        </row>
        <row r="27">
          <cell r="C27" t="str">
            <v>TCUVolleyball</v>
          </cell>
          <cell r="D27" t="str">
            <v>F</v>
          </cell>
        </row>
      </sheetData>
      <sheetData sheetId="6">
        <row r="1">
          <cell r="C1" t="str">
            <v>LSUGymnastics</v>
          </cell>
          <cell r="D1" t="str">
            <v>F</v>
          </cell>
          <cell r="E1">
            <v>18</v>
          </cell>
        </row>
        <row r="2">
          <cell r="C2" t="str">
            <v>AUBGymnastics</v>
          </cell>
          <cell r="D2" t="str">
            <v>F</v>
          </cell>
          <cell r="E2">
            <v>4</v>
          </cell>
        </row>
        <row r="3">
          <cell r="C3" t="str">
            <v>UCLAGymnastics</v>
          </cell>
          <cell r="D3" t="str">
            <v>F</v>
          </cell>
          <cell r="E3">
            <v>5</v>
          </cell>
        </row>
        <row r="4">
          <cell r="C4" t="str">
            <v>ORSTGymnastics</v>
          </cell>
          <cell r="D4" t="str">
            <v>F</v>
          </cell>
          <cell r="E4">
            <v>17</v>
          </cell>
        </row>
        <row r="5">
          <cell r="C5" t="str">
            <v>UTAHGymnastics</v>
          </cell>
          <cell r="D5" t="str">
            <v>F</v>
          </cell>
          <cell r="E5">
            <v>3</v>
          </cell>
        </row>
        <row r="6">
          <cell r="C6" t="str">
            <v>OKLAGymnastics</v>
          </cell>
          <cell r="D6" t="str">
            <v>F</v>
          </cell>
          <cell r="E6">
            <v>1</v>
          </cell>
        </row>
        <row r="7">
          <cell r="C7" t="str">
            <v>UFGymnastics</v>
          </cell>
          <cell r="D7" t="str">
            <v>F</v>
          </cell>
          <cell r="E7">
            <v>2</v>
          </cell>
        </row>
        <row r="8">
          <cell r="C8" t="str">
            <v>ARKGymnastics</v>
          </cell>
          <cell r="D8" t="str">
            <v>F</v>
          </cell>
          <cell r="E8">
            <v>16</v>
          </cell>
        </row>
        <row r="9">
          <cell r="C9" t="str">
            <v>MICHGymnastics</v>
          </cell>
          <cell r="D9" t="str">
            <v>F</v>
          </cell>
          <cell r="E9">
            <v>8</v>
          </cell>
        </row>
        <row r="10">
          <cell r="C10" t="str">
            <v>MINNGymnastics</v>
          </cell>
          <cell r="D10" t="str">
            <v>F</v>
          </cell>
          <cell r="E10">
            <v>6</v>
          </cell>
        </row>
        <row r="11">
          <cell r="C11" t="str">
            <v>KYGymnastics</v>
          </cell>
          <cell r="D11" t="str">
            <v>F</v>
          </cell>
          <cell r="E11">
            <v>10</v>
          </cell>
        </row>
        <row r="12">
          <cell r="C12" t="str">
            <v>MIZZGymnastics</v>
          </cell>
          <cell r="D12" t="str">
            <v>F</v>
          </cell>
          <cell r="E12">
            <v>5</v>
          </cell>
        </row>
        <row r="13">
          <cell r="C13" t="str">
            <v>MARYGymnastics</v>
          </cell>
          <cell r="D13" t="str">
            <v>F</v>
          </cell>
        </row>
        <row r="14">
          <cell r="C14" t="str">
            <v>RUTGGymnastics</v>
          </cell>
          <cell r="D14" t="str">
            <v>F</v>
          </cell>
          <cell r="E14">
            <v>46</v>
          </cell>
        </row>
      </sheetData>
      <sheetData sheetId="7">
        <row r="1">
          <cell r="C1" t="str">
            <v>OHSTMensLacrosse</v>
          </cell>
          <cell r="D1" t="str">
            <v>M</v>
          </cell>
        </row>
        <row r="2">
          <cell r="C2" t="str">
            <v>UVAMensLacrosse</v>
          </cell>
          <cell r="D2" t="str">
            <v>M</v>
          </cell>
          <cell r="E2">
            <v>3</v>
          </cell>
        </row>
        <row r="3">
          <cell r="C3" t="str">
            <v>MARYMensLacrosse</v>
          </cell>
          <cell r="D3" t="str">
            <v>M</v>
          </cell>
        </row>
        <row r="4">
          <cell r="C4" t="str">
            <v>GUMensLacrosse</v>
          </cell>
          <cell r="D4" t="str">
            <v>M</v>
          </cell>
          <cell r="E4">
            <v>9</v>
          </cell>
        </row>
        <row r="5">
          <cell r="C5" t="str">
            <v>BRWNMensLacrosse</v>
          </cell>
          <cell r="D5" t="str">
            <v>M</v>
          </cell>
        </row>
      </sheetData>
      <sheetData sheetId="8">
        <row r="1">
          <cell r="C1" t="str">
            <v>BCWomensLacrosse</v>
          </cell>
          <cell r="D1" t="str">
            <v>F</v>
          </cell>
          <cell r="E1">
            <v>4</v>
          </cell>
        </row>
        <row r="2">
          <cell r="C2" t="str">
            <v>UFWomensLacrosse</v>
          </cell>
          <cell r="D2" t="str">
            <v>F</v>
          </cell>
          <cell r="E2">
            <v>8</v>
          </cell>
        </row>
        <row r="3">
          <cell r="C3" t="str">
            <v>MARYWomensLacrosse</v>
          </cell>
          <cell r="D3" t="str">
            <v>F</v>
          </cell>
        </row>
        <row r="4">
          <cell r="C4" t="str">
            <v>USCWomensLacrosse</v>
          </cell>
          <cell r="D4" t="str">
            <v>F</v>
          </cell>
          <cell r="E4">
            <v>15</v>
          </cell>
        </row>
        <row r="5">
          <cell r="C5" t="str">
            <v>SBWomensLacrosse</v>
          </cell>
          <cell r="D5" t="str">
            <v>F</v>
          </cell>
        </row>
        <row r="6">
          <cell r="C6" t="str">
            <v>DUKEWomensLacrosse</v>
          </cell>
          <cell r="D6" t="str">
            <v>F</v>
          </cell>
        </row>
        <row r="7">
          <cell r="C7" t="str">
            <v>NWESTWomensLacrosse</v>
          </cell>
          <cell r="D7" t="str">
            <v>F</v>
          </cell>
          <cell r="E7">
            <v>1</v>
          </cell>
        </row>
        <row r="8">
          <cell r="C8" t="str">
            <v>OHSTWomensLacrosse</v>
          </cell>
          <cell r="D8" t="str">
            <v>F</v>
          </cell>
        </row>
        <row r="9">
          <cell r="C9" t="str">
            <v>STANWomensLacrosse</v>
          </cell>
          <cell r="D9" t="str">
            <v>F</v>
          </cell>
        </row>
        <row r="10">
          <cell r="C10" t="str">
            <v>YSTWomensLacrosse</v>
          </cell>
          <cell r="D10" t="str">
            <v>F</v>
          </cell>
        </row>
        <row r="11">
          <cell r="C11" t="str">
            <v>VANWomensLacrosse</v>
          </cell>
          <cell r="D11" t="str">
            <v>F</v>
          </cell>
        </row>
        <row r="12">
          <cell r="C12" t="str">
            <v>UVAWomensLacrosse</v>
          </cell>
          <cell r="D12" t="str">
            <v>F</v>
          </cell>
          <cell r="E12">
            <v>13</v>
          </cell>
        </row>
        <row r="13">
          <cell r="C13" t="str">
            <v>JMWomensLacrosse</v>
          </cell>
          <cell r="D13" t="str">
            <v>F</v>
          </cell>
          <cell r="E13">
            <v>5</v>
          </cell>
        </row>
      </sheetData>
      <sheetData sheetId="9">
        <row r="1">
          <cell r="C1" t="str">
            <v>OHSTMensSoccer</v>
          </cell>
          <cell r="D1" t="str">
            <v>M</v>
          </cell>
          <cell r="E1">
            <v>17</v>
          </cell>
        </row>
        <row r="2">
          <cell r="C2" t="str">
            <v>INDMensSoccer</v>
          </cell>
          <cell r="D2" t="str">
            <v>M</v>
          </cell>
          <cell r="E2">
            <v>2</v>
          </cell>
        </row>
      </sheetData>
      <sheetData sheetId="10">
        <row r="1">
          <cell r="D1" t="str">
            <v>F</v>
          </cell>
        </row>
        <row r="2">
          <cell r="C2" t="str">
            <v>UCLAWomensSoccer</v>
          </cell>
          <cell r="D2" t="str">
            <v>F</v>
          </cell>
          <cell r="E2">
            <v>1</v>
          </cell>
        </row>
        <row r="3">
          <cell r="C3" t="str">
            <v>BAMAWomensSoccer</v>
          </cell>
          <cell r="D3" t="str">
            <v>F</v>
          </cell>
          <cell r="E3">
            <v>4</v>
          </cell>
        </row>
        <row r="4">
          <cell r="C4" t="str">
            <v>UFWomensSoccer</v>
          </cell>
          <cell r="D4" t="str">
            <v>F</v>
          </cell>
          <cell r="E4">
            <v>215</v>
          </cell>
        </row>
        <row r="5">
          <cell r="C5" t="str">
            <v>FSUWomensSoccer</v>
          </cell>
          <cell r="D5" t="str">
            <v>F</v>
          </cell>
          <cell r="E5">
            <v>2</v>
          </cell>
        </row>
        <row r="6">
          <cell r="C6" t="str">
            <v>UNCWomensSoccer</v>
          </cell>
          <cell r="D6" t="str">
            <v>F</v>
          </cell>
          <cell r="E6">
            <v>3</v>
          </cell>
        </row>
        <row r="7">
          <cell r="C7" t="str">
            <v>PSUWomensSoccer</v>
          </cell>
          <cell r="D7" t="str">
            <v>F</v>
          </cell>
          <cell r="E7">
            <v>7</v>
          </cell>
        </row>
        <row r="8">
          <cell r="C8" t="str">
            <v>AUBWomensSoccer</v>
          </cell>
          <cell r="D8" t="str">
            <v>F</v>
          </cell>
          <cell r="E8">
            <v>55</v>
          </cell>
        </row>
        <row r="9">
          <cell r="C9" t="str">
            <v>SCARWomensSoccer</v>
          </cell>
          <cell r="D9" t="str">
            <v>F</v>
          </cell>
          <cell r="E9">
            <v>12</v>
          </cell>
        </row>
        <row r="10">
          <cell r="C10" t="str">
            <v>DUKEWomensSoccer</v>
          </cell>
          <cell r="D10" t="str">
            <v>F</v>
          </cell>
          <cell r="E10">
            <v>5</v>
          </cell>
        </row>
        <row r="11">
          <cell r="C11" t="str">
            <v>USAWomensSoccer</v>
          </cell>
          <cell r="D11" t="str">
            <v>F</v>
          </cell>
          <cell r="E11">
            <v>74</v>
          </cell>
        </row>
        <row r="12">
          <cell r="C12" t="str">
            <v>UVAWomensSoccer</v>
          </cell>
          <cell r="D12" t="str">
            <v>F</v>
          </cell>
          <cell r="E12">
            <v>8</v>
          </cell>
        </row>
        <row r="13">
          <cell r="C13" t="str">
            <v>ARKWomensSoccer</v>
          </cell>
          <cell r="D13" t="str">
            <v>F</v>
          </cell>
          <cell r="E13">
            <v>11</v>
          </cell>
        </row>
        <row r="14">
          <cell r="C14" t="str">
            <v>CLEMWomensSoccer</v>
          </cell>
          <cell r="D14" t="str">
            <v>F</v>
          </cell>
          <cell r="E14">
            <v>24</v>
          </cell>
        </row>
        <row r="15">
          <cell r="C15" t="str">
            <v>PITTWomensSoccer</v>
          </cell>
          <cell r="D15" t="str">
            <v>F</v>
          </cell>
          <cell r="E15">
            <v>9</v>
          </cell>
        </row>
        <row r="16">
          <cell r="C16" t="str">
            <v>WVUWomensSoccer</v>
          </cell>
          <cell r="D16" t="str">
            <v>F</v>
          </cell>
          <cell r="E16">
            <v>32</v>
          </cell>
        </row>
        <row r="17">
          <cell r="C17" t="str">
            <v>MSSTWomensSoccer</v>
          </cell>
          <cell r="D17" t="str">
            <v>F</v>
          </cell>
          <cell r="E17">
            <v>33</v>
          </cell>
        </row>
        <row r="18">
          <cell r="C18" t="str">
            <v>PURWomensSoccer</v>
          </cell>
          <cell r="D18" t="str">
            <v>F</v>
          </cell>
          <cell r="E18">
            <v>186</v>
          </cell>
        </row>
        <row r="19">
          <cell r="C19" t="str">
            <v>PepperdineWomensSoccer</v>
          </cell>
          <cell r="D19" t="str">
            <v>F</v>
          </cell>
          <cell r="E19">
            <v>54</v>
          </cell>
        </row>
        <row r="20">
          <cell r="C20" t="str">
            <v>USCWomensSoccer</v>
          </cell>
          <cell r="D20" t="str">
            <v>F</v>
          </cell>
          <cell r="E20">
            <v>21</v>
          </cell>
        </row>
        <row r="21">
          <cell r="C21" t="str">
            <v>TCUWomensSoccer</v>
          </cell>
          <cell r="D21" t="str">
            <v>F</v>
          </cell>
          <cell r="E21">
            <v>19</v>
          </cell>
        </row>
        <row r="22">
          <cell r="C22" t="str">
            <v>LAWomensSoccer</v>
          </cell>
          <cell r="D22" t="str">
            <v>F</v>
          </cell>
          <cell r="E22">
            <v>267</v>
          </cell>
        </row>
        <row r="23">
          <cell r="C23" t="str">
            <v>STANWomensSoccer</v>
          </cell>
          <cell r="D23" t="str">
            <v>F</v>
          </cell>
          <cell r="E23">
            <v>13</v>
          </cell>
        </row>
        <row r="24">
          <cell r="C24" t="str">
            <v>UTSAWomensSoccer</v>
          </cell>
          <cell r="D24" t="str">
            <v>F</v>
          </cell>
          <cell r="E24">
            <v>25</v>
          </cell>
        </row>
        <row r="25">
          <cell r="C25" t="str">
            <v>MISSWomensSoccer</v>
          </cell>
          <cell r="D25" t="str">
            <v>F</v>
          </cell>
          <cell r="E25">
            <v>62</v>
          </cell>
        </row>
        <row r="26">
          <cell r="C26" t="str">
            <v>SELAWomensSoccer</v>
          </cell>
          <cell r="D26" t="str">
            <v>F</v>
          </cell>
        </row>
      </sheetData>
      <sheetData sheetId="11">
        <row r="1">
          <cell r="C1" t="str">
            <v>BAMASoftball</v>
          </cell>
          <cell r="D1" t="str">
            <v>F</v>
          </cell>
          <cell r="E1">
            <v>18</v>
          </cell>
        </row>
        <row r="2">
          <cell r="C2" t="str">
            <v>UCLASoftball</v>
          </cell>
          <cell r="D2" t="str">
            <v>F</v>
          </cell>
          <cell r="E2">
            <v>4</v>
          </cell>
        </row>
        <row r="3">
          <cell r="C3" t="str">
            <v>OKLASoftball</v>
          </cell>
          <cell r="D3" t="str">
            <v>F</v>
          </cell>
          <cell r="E3">
            <v>1</v>
          </cell>
        </row>
        <row r="4">
          <cell r="C4" t="str">
            <v>WASHSoftball</v>
          </cell>
          <cell r="D4" t="str">
            <v>F</v>
          </cell>
          <cell r="E4">
            <v>20</v>
          </cell>
        </row>
        <row r="5">
          <cell r="C5" t="str">
            <v>UGASoftball</v>
          </cell>
          <cell r="D5" t="str">
            <v>F</v>
          </cell>
          <cell r="E5">
            <v>25</v>
          </cell>
        </row>
        <row r="6">
          <cell r="C6" t="str">
            <v>FSUSoftball</v>
          </cell>
          <cell r="D6" t="str">
            <v>F</v>
          </cell>
          <cell r="E6">
            <v>17</v>
          </cell>
        </row>
        <row r="7">
          <cell r="C7" t="str">
            <v>OHSTSoftball</v>
          </cell>
          <cell r="D7" t="str">
            <v>F</v>
          </cell>
          <cell r="E7">
            <v>24</v>
          </cell>
        </row>
        <row r="8">
          <cell r="C8" t="str">
            <v>OKSTSoftball</v>
          </cell>
          <cell r="D8" t="str">
            <v>F</v>
          </cell>
          <cell r="E8">
            <v>3</v>
          </cell>
        </row>
        <row r="9">
          <cell r="C9" t="str">
            <v>TENNSoftball</v>
          </cell>
          <cell r="D9" t="str">
            <v>F</v>
          </cell>
          <cell r="E9">
            <v>19</v>
          </cell>
        </row>
        <row r="10">
          <cell r="C10" t="str">
            <v>ARIZSoftball</v>
          </cell>
          <cell r="D10" t="str">
            <v>F</v>
          </cell>
          <cell r="E10">
            <v>6</v>
          </cell>
        </row>
        <row r="11">
          <cell r="C11" t="str">
            <v>VTECHSoftball</v>
          </cell>
          <cell r="D11" t="str">
            <v>F</v>
          </cell>
          <cell r="E11">
            <v>9</v>
          </cell>
        </row>
        <row r="12">
          <cell r="D12" t="str">
            <v>F</v>
          </cell>
        </row>
        <row r="13">
          <cell r="C13" t="str">
            <v>HOUSoftball</v>
          </cell>
          <cell r="D13" t="str">
            <v>F</v>
          </cell>
        </row>
        <row r="14">
          <cell r="C14" t="str">
            <v>PITTSoftball</v>
          </cell>
          <cell r="D14" t="str">
            <v>F</v>
          </cell>
        </row>
        <row r="15">
          <cell r="C15" t="str">
            <v>Wichita StateSoftball</v>
          </cell>
          <cell r="D15" t="str">
            <v>F</v>
          </cell>
        </row>
        <row r="16">
          <cell r="C16" t="str">
            <v>UCFSoftball</v>
          </cell>
          <cell r="D16" t="str">
            <v>F</v>
          </cell>
          <cell r="E16">
            <v>14</v>
          </cell>
        </row>
        <row r="17">
          <cell r="C17" t="str">
            <v>MGSTSoftball</v>
          </cell>
          <cell r="D17" t="str">
            <v>F</v>
          </cell>
        </row>
        <row r="18">
          <cell r="C18" t="str">
            <v>PURSoftball</v>
          </cell>
          <cell r="D18" t="str">
            <v>F</v>
          </cell>
        </row>
        <row r="19">
          <cell r="C19" t="str">
            <v>NWESTSoftball</v>
          </cell>
          <cell r="D19" t="str">
            <v>F</v>
          </cell>
          <cell r="E19">
            <v>7</v>
          </cell>
        </row>
      </sheetData>
      <sheetData sheetId="12">
        <row r="1">
          <cell r="C1" t="str">
            <v>OKSTWomensTrack</v>
          </cell>
          <cell r="D1" t="str">
            <v>F</v>
          </cell>
        </row>
        <row r="2">
          <cell r="D2" t="str">
            <v>F</v>
          </cell>
        </row>
        <row r="3">
          <cell r="C3" t="str">
            <v>DUKEWomensTrack</v>
          </cell>
          <cell r="D3" t="str">
            <v>F</v>
          </cell>
          <cell r="E3">
            <v>23</v>
          </cell>
        </row>
        <row r="4">
          <cell r="C4" t="str">
            <v>NEBWomensTrack</v>
          </cell>
          <cell r="D4" t="str">
            <v>F</v>
          </cell>
        </row>
        <row r="5">
          <cell r="C5" t="str">
            <v>MICHWomensTrack</v>
          </cell>
          <cell r="D5" t="str">
            <v>F</v>
          </cell>
        </row>
        <row r="6">
          <cell r="C6" t="str">
            <v>NCSTWomensTrack</v>
          </cell>
          <cell r="D6" t="str">
            <v>F</v>
          </cell>
          <cell r="E6">
            <v>13</v>
          </cell>
        </row>
        <row r="7">
          <cell r="C7" t="str">
            <v>UFWomensTrack</v>
          </cell>
          <cell r="D7" t="str">
            <v>F</v>
          </cell>
          <cell r="E7">
            <v>3</v>
          </cell>
        </row>
        <row r="8">
          <cell r="C8" t="str">
            <v>LSUWomensTrack</v>
          </cell>
          <cell r="D8" t="str">
            <v>F</v>
          </cell>
          <cell r="E8">
            <v>4</v>
          </cell>
        </row>
        <row r="9">
          <cell r="C9" t="str">
            <v>ARKWomensTrack</v>
          </cell>
          <cell r="D9" t="str">
            <v>F</v>
          </cell>
          <cell r="E9">
            <v>6</v>
          </cell>
        </row>
        <row r="10">
          <cell r="C10" t="str">
            <v>TAMUWomensTrack</v>
          </cell>
          <cell r="D10" t="str">
            <v>F</v>
          </cell>
          <cell r="E10">
            <v>2</v>
          </cell>
        </row>
        <row r="11">
          <cell r="C11" t="str">
            <v>OHSTWomensTrack</v>
          </cell>
          <cell r="D11" t="str">
            <v>F</v>
          </cell>
          <cell r="E11">
            <v>10</v>
          </cell>
        </row>
        <row r="12">
          <cell r="C12" t="str">
            <v>OKLAWomensTrack</v>
          </cell>
          <cell r="D12" t="str">
            <v>F</v>
          </cell>
          <cell r="E12">
            <v>18</v>
          </cell>
        </row>
        <row r="13">
          <cell r="C13" t="str">
            <v>PITTWomensTrack</v>
          </cell>
          <cell r="D13" t="str">
            <v>F</v>
          </cell>
        </row>
        <row r="14">
          <cell r="C14" t="str">
            <v>INDWomensTrack</v>
          </cell>
          <cell r="D14" t="str">
            <v>F</v>
          </cell>
        </row>
        <row r="15">
          <cell r="C15" t="str">
            <v>CLEMWomensTrack</v>
          </cell>
          <cell r="D15" t="str">
            <v>F</v>
          </cell>
        </row>
        <row r="16">
          <cell r="C16" t="str">
            <v>TEXWomensTrack</v>
          </cell>
          <cell r="D16" t="str">
            <v>F</v>
          </cell>
          <cell r="E16">
            <v>1</v>
          </cell>
        </row>
        <row r="17">
          <cell r="C17" t="str">
            <v>TCUWomensTrack</v>
          </cell>
          <cell r="D17" t="str">
            <v>F</v>
          </cell>
        </row>
        <row r="18">
          <cell r="C18" t="str">
            <v>Wichita StateWomensTrack</v>
          </cell>
          <cell r="D18" t="str">
            <v>F</v>
          </cell>
        </row>
        <row r="19">
          <cell r="C19" t="str">
            <v>USFWomensTrack</v>
          </cell>
          <cell r="D19" t="str">
            <v>F</v>
          </cell>
        </row>
        <row r="20">
          <cell r="C20" t="str">
            <v>PURWomensTrack</v>
          </cell>
          <cell r="D20" t="str">
            <v>F</v>
          </cell>
        </row>
      </sheetData>
      <sheetData sheetId="13">
        <row r="1">
          <cell r="C1" t="str">
            <v>TAMUMensGolf</v>
          </cell>
          <cell r="D1" t="str">
            <v>M</v>
          </cell>
          <cell r="E1">
            <v>15</v>
          </cell>
        </row>
        <row r="2">
          <cell r="C2" t="str">
            <v>TEXMensGolf</v>
          </cell>
          <cell r="D2" t="str">
            <v>M</v>
          </cell>
          <cell r="E2">
            <v>13</v>
          </cell>
        </row>
        <row r="3">
          <cell r="C3" t="str">
            <v>UFMensGolf</v>
          </cell>
          <cell r="D3" t="str">
            <v>M</v>
          </cell>
          <cell r="E3">
            <v>9</v>
          </cell>
        </row>
        <row r="4">
          <cell r="C4" t="str">
            <v>OREMensGolf</v>
          </cell>
          <cell r="D4" t="str">
            <v>M</v>
          </cell>
          <cell r="E4">
            <v>21</v>
          </cell>
        </row>
        <row r="5">
          <cell r="C5" t="str">
            <v>WISMensGolf</v>
          </cell>
          <cell r="D5" t="str">
            <v>M</v>
          </cell>
        </row>
        <row r="6">
          <cell r="C6" t="str">
            <v>STANMensGolf</v>
          </cell>
          <cell r="D6" t="str">
            <v>M</v>
          </cell>
          <cell r="E6">
            <v>9</v>
          </cell>
        </row>
      </sheetData>
      <sheetData sheetId="14">
        <row r="1">
          <cell r="C1" t="str">
            <v>STANWomensGolf</v>
          </cell>
          <cell r="D1" t="str">
            <v>F</v>
          </cell>
          <cell r="E1">
            <v>1</v>
          </cell>
        </row>
        <row r="2">
          <cell r="C2" t="str">
            <v>USCWomensGolf</v>
          </cell>
          <cell r="D2" t="str">
            <v>F</v>
          </cell>
          <cell r="E2">
            <v>4</v>
          </cell>
        </row>
        <row r="3">
          <cell r="C3" t="str">
            <v>LSUWomensGolf</v>
          </cell>
          <cell r="D3" t="str">
            <v>F</v>
          </cell>
          <cell r="E3">
            <v>5</v>
          </cell>
        </row>
        <row r="4">
          <cell r="D4" t="str">
            <v>F</v>
          </cell>
        </row>
        <row r="5">
          <cell r="C5" t="str">
            <v>PepperdineWomensGolf</v>
          </cell>
          <cell r="D5" t="str">
            <v>F</v>
          </cell>
        </row>
        <row r="6">
          <cell r="C6" t="str">
            <v>SJSUWomensGolf</v>
          </cell>
          <cell r="D6" t="str">
            <v>F</v>
          </cell>
          <cell r="E6">
            <v>20</v>
          </cell>
        </row>
        <row r="7">
          <cell r="C7" t="str">
            <v>PURWomensGolf</v>
          </cell>
          <cell r="D7" t="str">
            <v>F</v>
          </cell>
        </row>
        <row r="8">
          <cell r="C8" t="str">
            <v>MISTWomensGolf</v>
          </cell>
          <cell r="D8" t="str">
            <v>F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n3.com/db/yohan-traore-122375/nil/" TargetMode="External"/><Relationship Id="rId2" Type="http://schemas.openxmlformats.org/officeDocument/2006/relationships/hyperlink" Target="https://www.on3.com/db/max-abmas-150058/nil/" TargetMode="External"/><Relationship Id="rId1" Type="http://schemas.openxmlformats.org/officeDocument/2006/relationships/hyperlink" Target="https://www.on3.com/db/devan-cambridge-35756/ni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64"/>
  <sheetViews>
    <sheetView zoomScale="120" zoomScaleNormal="120" workbookViewId="0">
      <selection activeCell="C25" sqref="C25"/>
    </sheetView>
  </sheetViews>
  <sheetFormatPr baseColWidth="10" defaultRowHeight="16" x14ac:dyDescent="0.2"/>
  <cols>
    <col min="11" max="11" width="82.6640625" customWidth="1"/>
    <col min="12" max="12" width="33.1640625" customWidth="1"/>
    <col min="15" max="15" width="38.5" customWidth="1"/>
  </cols>
  <sheetData>
    <row r="1" spans="1:20" x14ac:dyDescent="0.2">
      <c r="A1" t="s">
        <v>0</v>
      </c>
      <c r="B1" t="s">
        <v>1</v>
      </c>
      <c r="C1" t="s">
        <v>2644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2558</v>
      </c>
      <c r="M1" t="s">
        <v>2559</v>
      </c>
      <c r="O1" t="s">
        <v>2647</v>
      </c>
      <c r="P1" t="s">
        <v>2648</v>
      </c>
      <c r="Q1" t="s">
        <v>2649</v>
      </c>
      <c r="R1" t="s">
        <v>2650</v>
      </c>
      <c r="S1" t="s">
        <v>2651</v>
      </c>
      <c r="T1" t="s">
        <v>2652</v>
      </c>
    </row>
    <row r="2" spans="1:20" x14ac:dyDescent="0.2">
      <c r="A2" t="s">
        <v>10</v>
      </c>
      <c r="B2">
        <v>1</v>
      </c>
      <c r="C2" t="s">
        <v>2645</v>
      </c>
      <c r="D2" t="s">
        <v>11</v>
      </c>
      <c r="E2" t="s">
        <v>12</v>
      </c>
      <c r="F2">
        <v>99.53</v>
      </c>
      <c r="G2" t="s">
        <v>13</v>
      </c>
      <c r="H2" t="s">
        <v>14</v>
      </c>
      <c r="I2" t="s">
        <v>15</v>
      </c>
      <c r="J2" t="s">
        <v>16</v>
      </c>
      <c r="K2" t="s">
        <v>1987</v>
      </c>
      <c r="N2" t="s">
        <v>2560</v>
      </c>
      <c r="O2" t="e">
        <f>VLOOKUP(N2,[1]Table1!$A$1:$I$85,2,FALSE)</f>
        <v>#N/A</v>
      </c>
      <c r="P2" t="e">
        <f>VLOOKUP(N2,[1]Table1!$A$1:$I$85,3,FALSE)</f>
        <v>#N/A</v>
      </c>
      <c r="Q2" t="e">
        <f>VLOOKUP(N2,[1]Table1!$A$1:$I$85,4,FALSE)</f>
        <v>#N/A</v>
      </c>
      <c r="R2" t="e">
        <f>VLOOKUP(N2,[1]Table1!$A$1:$I$85,6,FALSE)</f>
        <v>#N/A</v>
      </c>
      <c r="S2" t="e">
        <f>VLOOKUP(N2,[1]Table1!$A$1:$I$85,7,FALSE)</f>
        <v>#N/A</v>
      </c>
      <c r="T2" t="e">
        <f>VLOOKUP(N2,[1]Table1!$A$1:$I$85,8,FALSE)</f>
        <v>#N/A</v>
      </c>
    </row>
    <row r="3" spans="1:20" x14ac:dyDescent="0.2">
      <c r="A3" t="s">
        <v>10</v>
      </c>
      <c r="B3">
        <v>2</v>
      </c>
      <c r="C3" t="s">
        <v>2645</v>
      </c>
      <c r="D3" t="s">
        <v>18</v>
      </c>
      <c r="E3" t="s">
        <v>19</v>
      </c>
      <c r="F3">
        <v>98.76</v>
      </c>
      <c r="G3" t="s">
        <v>13</v>
      </c>
      <c r="H3" t="s">
        <v>20</v>
      </c>
      <c r="I3" t="s">
        <v>21</v>
      </c>
      <c r="J3" t="s">
        <v>22</v>
      </c>
      <c r="K3" t="s">
        <v>1989</v>
      </c>
      <c r="N3" t="s">
        <v>2560</v>
      </c>
      <c r="O3" t="e">
        <f>VLOOKUP(N3,[1]Table1!$A$1:$I$85,2,FALSE)</f>
        <v>#N/A</v>
      </c>
      <c r="P3" t="e">
        <f>VLOOKUP(N3,[1]Table1!$A$1:$I$85,3,FALSE)</f>
        <v>#N/A</v>
      </c>
      <c r="Q3" t="e">
        <f>VLOOKUP(N3,[1]Table1!$A$1:$I$85,4,FALSE)</f>
        <v>#N/A</v>
      </c>
      <c r="R3" t="e">
        <f>VLOOKUP(N3,[1]Table1!$A$1:$I$85,6,FALSE)</f>
        <v>#N/A</v>
      </c>
      <c r="S3" t="e">
        <f>VLOOKUP(N3,[1]Table1!$A$1:$I$85,7,FALSE)</f>
        <v>#N/A</v>
      </c>
      <c r="T3" t="e">
        <f>VLOOKUP(N3,[1]Table1!$A$1:$I$85,8,FALSE)</f>
        <v>#N/A</v>
      </c>
    </row>
    <row r="4" spans="1:20" x14ac:dyDescent="0.2">
      <c r="A4" t="s">
        <v>10</v>
      </c>
      <c r="B4">
        <v>3</v>
      </c>
      <c r="C4" t="s">
        <v>2645</v>
      </c>
      <c r="D4" t="s">
        <v>23</v>
      </c>
      <c r="E4" t="s">
        <v>24</v>
      </c>
      <c r="F4">
        <v>99.56</v>
      </c>
      <c r="G4" t="s">
        <v>25</v>
      </c>
      <c r="H4" t="s">
        <v>26</v>
      </c>
      <c r="I4" t="s">
        <v>27</v>
      </c>
      <c r="J4" t="s">
        <v>28</v>
      </c>
      <c r="K4" t="s">
        <v>2426</v>
      </c>
      <c r="N4" t="s">
        <v>2560</v>
      </c>
      <c r="O4" t="e">
        <f>VLOOKUP(N4,[1]Table1!$A$1:$I$85,2,FALSE)</f>
        <v>#N/A</v>
      </c>
      <c r="P4" t="e">
        <f>VLOOKUP(N4,[1]Table1!$A$1:$I$85,3,FALSE)</f>
        <v>#N/A</v>
      </c>
      <c r="Q4" t="e">
        <f>VLOOKUP(N4,[1]Table1!$A$1:$I$85,4,FALSE)</f>
        <v>#N/A</v>
      </c>
      <c r="R4" t="e">
        <f>VLOOKUP(N4,[1]Table1!$A$1:$I$85,6,FALSE)</f>
        <v>#N/A</v>
      </c>
      <c r="S4" t="e">
        <f>VLOOKUP(N4,[1]Table1!$A$1:$I$85,7,FALSE)</f>
        <v>#N/A</v>
      </c>
      <c r="T4" t="e">
        <f>VLOOKUP(N4,[1]Table1!$A$1:$I$85,8,FALSE)</f>
        <v>#N/A</v>
      </c>
    </row>
    <row r="5" spans="1:20" x14ac:dyDescent="0.2">
      <c r="A5" t="s">
        <v>10</v>
      </c>
      <c r="B5">
        <v>4</v>
      </c>
      <c r="C5" t="s">
        <v>2645</v>
      </c>
      <c r="D5" t="s">
        <v>29</v>
      </c>
      <c r="E5" t="s">
        <v>30</v>
      </c>
      <c r="F5">
        <v>89.16</v>
      </c>
      <c r="G5" t="s">
        <v>13</v>
      </c>
      <c r="H5" t="s">
        <v>26</v>
      </c>
      <c r="I5" t="s">
        <v>31</v>
      </c>
      <c r="J5" t="s">
        <v>32</v>
      </c>
      <c r="K5" t="s">
        <v>2426</v>
      </c>
      <c r="N5" t="s">
        <v>2560</v>
      </c>
      <c r="O5" t="e">
        <f>VLOOKUP(N5,[1]Table1!$A$1:$I$85,2,FALSE)</f>
        <v>#N/A</v>
      </c>
      <c r="P5" t="e">
        <f>VLOOKUP(N5,[1]Table1!$A$1:$I$85,3,FALSE)</f>
        <v>#N/A</v>
      </c>
      <c r="Q5" t="e">
        <f>VLOOKUP(N5,[1]Table1!$A$1:$I$85,4,FALSE)</f>
        <v>#N/A</v>
      </c>
      <c r="R5" t="e">
        <f>VLOOKUP(N5,[1]Table1!$A$1:$I$85,6,FALSE)</f>
        <v>#N/A</v>
      </c>
      <c r="S5" t="e">
        <f>VLOOKUP(N5,[1]Table1!$A$1:$I$85,7,FALSE)</f>
        <v>#N/A</v>
      </c>
      <c r="T5" t="e">
        <f>VLOOKUP(N5,[1]Table1!$A$1:$I$85,8,FALSE)</f>
        <v>#N/A</v>
      </c>
    </row>
    <row r="6" spans="1:20" x14ac:dyDescent="0.2">
      <c r="A6" t="s">
        <v>10</v>
      </c>
      <c r="B6">
        <v>5</v>
      </c>
      <c r="C6" t="s">
        <v>2645</v>
      </c>
      <c r="D6" t="s">
        <v>33</v>
      </c>
      <c r="E6" t="s">
        <v>34</v>
      </c>
      <c r="F6">
        <v>96.11</v>
      </c>
      <c r="G6" t="s">
        <v>13</v>
      </c>
      <c r="I6" t="s">
        <v>35</v>
      </c>
      <c r="J6" t="s">
        <v>32</v>
      </c>
      <c r="K6" t="s">
        <v>2504</v>
      </c>
      <c r="N6" t="s">
        <v>2560</v>
      </c>
      <c r="O6" t="e">
        <f>VLOOKUP(N6,[1]Table1!$A$1:$I$85,2,FALSE)</f>
        <v>#N/A</v>
      </c>
      <c r="P6" t="e">
        <f>VLOOKUP(N6,[1]Table1!$A$1:$I$85,3,FALSE)</f>
        <v>#N/A</v>
      </c>
      <c r="Q6" t="e">
        <f>VLOOKUP(N6,[1]Table1!$A$1:$I$85,4,FALSE)</f>
        <v>#N/A</v>
      </c>
      <c r="R6" t="e">
        <f>VLOOKUP(N6,[1]Table1!$A$1:$I$85,6,FALSE)</f>
        <v>#N/A</v>
      </c>
      <c r="S6" t="e">
        <f>VLOOKUP(N6,[1]Table1!$A$1:$I$85,7,FALSE)</f>
        <v>#N/A</v>
      </c>
      <c r="T6" t="e">
        <f>VLOOKUP(N6,[1]Table1!$A$1:$I$85,8,FALSE)</f>
        <v>#N/A</v>
      </c>
    </row>
    <row r="7" spans="1:20" x14ac:dyDescent="0.2">
      <c r="A7" t="s">
        <v>10</v>
      </c>
      <c r="B7">
        <v>6</v>
      </c>
      <c r="C7" t="s">
        <v>2645</v>
      </c>
      <c r="D7" t="s">
        <v>36</v>
      </c>
      <c r="E7" t="s">
        <v>37</v>
      </c>
      <c r="F7">
        <v>96.61</v>
      </c>
      <c r="G7" t="s">
        <v>13</v>
      </c>
      <c r="H7" t="s">
        <v>38</v>
      </c>
      <c r="I7" t="s">
        <v>39</v>
      </c>
      <c r="J7" t="s">
        <v>32</v>
      </c>
      <c r="K7" t="s">
        <v>2434</v>
      </c>
      <c r="N7" t="s">
        <v>2560</v>
      </c>
      <c r="O7" t="e">
        <f>VLOOKUP(N7,[1]Table1!$A$1:$I$85,2,FALSE)</f>
        <v>#N/A</v>
      </c>
      <c r="P7" t="e">
        <f>VLOOKUP(N7,[1]Table1!$A$1:$I$85,3,FALSE)</f>
        <v>#N/A</v>
      </c>
      <c r="Q7" t="e">
        <f>VLOOKUP(N7,[1]Table1!$A$1:$I$85,4,FALSE)</f>
        <v>#N/A</v>
      </c>
      <c r="R7" t="e">
        <f>VLOOKUP(N7,[1]Table1!$A$1:$I$85,6,FALSE)</f>
        <v>#N/A</v>
      </c>
      <c r="S7" t="e">
        <f>VLOOKUP(N7,[1]Table1!$A$1:$I$85,7,FALSE)</f>
        <v>#N/A</v>
      </c>
      <c r="T7" t="e">
        <f>VLOOKUP(N7,[1]Table1!$A$1:$I$85,8,FALSE)</f>
        <v>#N/A</v>
      </c>
    </row>
    <row r="8" spans="1:20" x14ac:dyDescent="0.2">
      <c r="A8" t="s">
        <v>10</v>
      </c>
      <c r="B8">
        <v>7</v>
      </c>
      <c r="C8" t="s">
        <v>2645</v>
      </c>
      <c r="D8" t="s">
        <v>40</v>
      </c>
      <c r="E8" t="s">
        <v>41</v>
      </c>
      <c r="F8">
        <v>95.08</v>
      </c>
      <c r="G8" t="s">
        <v>42</v>
      </c>
      <c r="H8" t="s">
        <v>20</v>
      </c>
      <c r="I8" t="s">
        <v>43</v>
      </c>
      <c r="J8" t="s">
        <v>44</v>
      </c>
      <c r="K8" t="s">
        <v>2427</v>
      </c>
      <c r="N8" t="s">
        <v>2560</v>
      </c>
      <c r="O8" t="e">
        <f>VLOOKUP(N8,[1]Table1!$A$1:$I$85,2,FALSE)</f>
        <v>#N/A</v>
      </c>
      <c r="P8" t="e">
        <f>VLOOKUP(N8,[1]Table1!$A$1:$I$85,3,FALSE)</f>
        <v>#N/A</v>
      </c>
      <c r="Q8" t="e">
        <f>VLOOKUP(N8,[1]Table1!$A$1:$I$85,4,FALSE)</f>
        <v>#N/A</v>
      </c>
      <c r="R8" t="e">
        <f>VLOOKUP(N8,[1]Table1!$A$1:$I$85,6,FALSE)</f>
        <v>#N/A</v>
      </c>
      <c r="S8" t="e">
        <f>VLOOKUP(N8,[1]Table1!$A$1:$I$85,7,FALSE)</f>
        <v>#N/A</v>
      </c>
      <c r="T8" t="e">
        <f>VLOOKUP(N8,[1]Table1!$A$1:$I$85,8,FALSE)</f>
        <v>#N/A</v>
      </c>
    </row>
    <row r="9" spans="1:20" x14ac:dyDescent="0.2">
      <c r="A9" t="s">
        <v>10</v>
      </c>
      <c r="B9">
        <v>8</v>
      </c>
      <c r="C9" t="s">
        <v>2645</v>
      </c>
      <c r="D9" t="s">
        <v>45</v>
      </c>
      <c r="E9" t="s">
        <v>46</v>
      </c>
      <c r="F9">
        <v>87.4</v>
      </c>
      <c r="G9" t="s">
        <v>13</v>
      </c>
      <c r="I9" t="s">
        <v>47</v>
      </c>
      <c r="J9" t="s">
        <v>44</v>
      </c>
      <c r="K9" t="s">
        <v>2453</v>
      </c>
      <c r="N9" t="s">
        <v>2560</v>
      </c>
      <c r="O9" t="e">
        <f>VLOOKUP(N9,[1]Table1!$A$1:$I$85,2,FALSE)</f>
        <v>#N/A</v>
      </c>
      <c r="P9" t="e">
        <f>VLOOKUP(N9,[1]Table1!$A$1:$I$85,3,FALSE)</f>
        <v>#N/A</v>
      </c>
      <c r="Q9" t="e">
        <f>VLOOKUP(N9,[1]Table1!$A$1:$I$85,4,FALSE)</f>
        <v>#N/A</v>
      </c>
      <c r="R9" t="e">
        <f>VLOOKUP(N9,[1]Table1!$A$1:$I$85,6,FALSE)</f>
        <v>#N/A</v>
      </c>
      <c r="S9" t="e">
        <f>VLOOKUP(N9,[1]Table1!$A$1:$I$85,7,FALSE)</f>
        <v>#N/A</v>
      </c>
      <c r="T9" t="e">
        <f>VLOOKUP(N9,[1]Table1!$A$1:$I$85,8,FALSE)</f>
        <v>#N/A</v>
      </c>
    </row>
    <row r="10" spans="1:20" x14ac:dyDescent="0.2">
      <c r="A10" t="s">
        <v>10</v>
      </c>
      <c r="B10">
        <v>9</v>
      </c>
      <c r="C10" t="s">
        <v>2645</v>
      </c>
      <c r="D10" t="s">
        <v>48</v>
      </c>
      <c r="E10" t="s">
        <v>49</v>
      </c>
      <c r="F10">
        <v>99.01</v>
      </c>
      <c r="G10" t="s">
        <v>13</v>
      </c>
      <c r="H10" t="s">
        <v>14</v>
      </c>
      <c r="I10" t="s">
        <v>50</v>
      </c>
      <c r="J10" t="s">
        <v>51</v>
      </c>
      <c r="K10" t="s">
        <v>1988</v>
      </c>
      <c r="N10" t="s">
        <v>2560</v>
      </c>
      <c r="O10" t="e">
        <f>VLOOKUP(N10,[1]Table1!$A$1:$I$85,2,FALSE)</f>
        <v>#N/A</v>
      </c>
      <c r="P10" t="e">
        <f>VLOOKUP(N10,[1]Table1!$A$1:$I$85,3,FALSE)</f>
        <v>#N/A</v>
      </c>
      <c r="Q10" t="e">
        <f>VLOOKUP(N10,[1]Table1!$A$1:$I$85,4,FALSE)</f>
        <v>#N/A</v>
      </c>
      <c r="R10" t="e">
        <f>VLOOKUP(N10,[1]Table1!$A$1:$I$85,6,FALSE)</f>
        <v>#N/A</v>
      </c>
      <c r="S10" t="e">
        <f>VLOOKUP(N10,[1]Table1!$A$1:$I$85,7,FALSE)</f>
        <v>#N/A</v>
      </c>
      <c r="T10" t="e">
        <f>VLOOKUP(N10,[1]Table1!$A$1:$I$85,8,FALSE)</f>
        <v>#N/A</v>
      </c>
    </row>
    <row r="11" spans="1:20" x14ac:dyDescent="0.2">
      <c r="A11" t="s">
        <v>10</v>
      </c>
      <c r="B11">
        <v>10</v>
      </c>
      <c r="C11" t="s">
        <v>2645</v>
      </c>
      <c r="D11" t="s">
        <v>52</v>
      </c>
      <c r="E11" t="s">
        <v>53</v>
      </c>
      <c r="F11">
        <v>85</v>
      </c>
      <c r="G11" t="s">
        <v>13</v>
      </c>
      <c r="I11" t="s">
        <v>54</v>
      </c>
      <c r="J11" t="s">
        <v>51</v>
      </c>
      <c r="K11" t="s">
        <v>2452</v>
      </c>
      <c r="N11" t="s">
        <v>2560</v>
      </c>
      <c r="O11" t="e">
        <f>VLOOKUP(N11,[1]Table1!$A$1:$I$85,2,FALSE)</f>
        <v>#N/A</v>
      </c>
      <c r="P11" t="e">
        <f>VLOOKUP(N11,[1]Table1!$A$1:$I$85,3,FALSE)</f>
        <v>#N/A</v>
      </c>
      <c r="Q11" t="e">
        <f>VLOOKUP(N11,[1]Table1!$A$1:$I$85,4,FALSE)</f>
        <v>#N/A</v>
      </c>
      <c r="R11" t="e">
        <f>VLOOKUP(N11,[1]Table1!$A$1:$I$85,6,FALSE)</f>
        <v>#N/A</v>
      </c>
      <c r="S11" t="e">
        <f>VLOOKUP(N11,[1]Table1!$A$1:$I$85,7,FALSE)</f>
        <v>#N/A</v>
      </c>
      <c r="T11" t="e">
        <f>VLOOKUP(N11,[1]Table1!$A$1:$I$85,8,FALSE)</f>
        <v>#N/A</v>
      </c>
    </row>
    <row r="12" spans="1:20" x14ac:dyDescent="0.2">
      <c r="A12" t="s">
        <v>10</v>
      </c>
      <c r="B12">
        <v>11</v>
      </c>
      <c r="C12" t="s">
        <v>2645</v>
      </c>
      <c r="D12" t="s">
        <v>55</v>
      </c>
      <c r="E12" t="s">
        <v>56</v>
      </c>
      <c r="F12">
        <v>95.76</v>
      </c>
      <c r="G12" t="s">
        <v>42</v>
      </c>
      <c r="H12" t="s">
        <v>20</v>
      </c>
      <c r="I12" t="s">
        <v>57</v>
      </c>
      <c r="J12" t="s">
        <v>58</v>
      </c>
      <c r="K12" t="s">
        <v>1987</v>
      </c>
      <c r="N12" t="s">
        <v>2560</v>
      </c>
      <c r="O12" t="e">
        <f>VLOOKUP(N12,[1]Table1!$A$1:$I$85,2,FALSE)</f>
        <v>#N/A</v>
      </c>
      <c r="P12" t="e">
        <f>VLOOKUP(N12,[1]Table1!$A$1:$I$85,3,FALSE)</f>
        <v>#N/A</v>
      </c>
      <c r="Q12" t="e">
        <f>VLOOKUP(N12,[1]Table1!$A$1:$I$85,4,FALSE)</f>
        <v>#N/A</v>
      </c>
      <c r="R12" t="e">
        <f>VLOOKUP(N12,[1]Table1!$A$1:$I$85,6,FALSE)</f>
        <v>#N/A</v>
      </c>
      <c r="S12" t="e">
        <f>VLOOKUP(N12,[1]Table1!$A$1:$I$85,7,FALSE)</f>
        <v>#N/A</v>
      </c>
      <c r="T12" t="e">
        <f>VLOOKUP(N12,[1]Table1!$A$1:$I$85,8,FALSE)</f>
        <v>#N/A</v>
      </c>
    </row>
    <row r="13" spans="1:20" x14ac:dyDescent="0.2">
      <c r="A13" t="s">
        <v>10</v>
      </c>
      <c r="B13">
        <v>12</v>
      </c>
      <c r="C13" t="s">
        <v>2645</v>
      </c>
      <c r="D13" t="s">
        <v>59</v>
      </c>
      <c r="E13" t="s">
        <v>60</v>
      </c>
      <c r="F13">
        <v>85.63</v>
      </c>
      <c r="G13" t="s">
        <v>13</v>
      </c>
      <c r="I13" t="s">
        <v>61</v>
      </c>
      <c r="J13" t="s">
        <v>58</v>
      </c>
      <c r="K13" t="s">
        <v>2437</v>
      </c>
      <c r="N13" t="s">
        <v>2560</v>
      </c>
      <c r="O13" t="e">
        <f>VLOOKUP(N13,[1]Table1!$A$1:$I$85,2,FALSE)</f>
        <v>#N/A</v>
      </c>
      <c r="P13" t="e">
        <f>VLOOKUP(N13,[1]Table1!$A$1:$I$85,3,FALSE)</f>
        <v>#N/A</v>
      </c>
      <c r="Q13" t="e">
        <f>VLOOKUP(N13,[1]Table1!$A$1:$I$85,4,FALSE)</f>
        <v>#N/A</v>
      </c>
      <c r="R13" t="e">
        <f>VLOOKUP(N13,[1]Table1!$A$1:$I$85,6,FALSE)</f>
        <v>#N/A</v>
      </c>
      <c r="S13" t="e">
        <f>VLOOKUP(N13,[1]Table1!$A$1:$I$85,7,FALSE)</f>
        <v>#N/A</v>
      </c>
      <c r="T13" t="e">
        <f>VLOOKUP(N13,[1]Table1!$A$1:$I$85,8,FALSE)</f>
        <v>#N/A</v>
      </c>
    </row>
    <row r="14" spans="1:20" x14ac:dyDescent="0.2">
      <c r="A14" t="s">
        <v>10</v>
      </c>
      <c r="B14">
        <v>13</v>
      </c>
      <c r="C14" t="s">
        <v>2645</v>
      </c>
      <c r="D14" t="s">
        <v>62</v>
      </c>
      <c r="E14" t="s">
        <v>63</v>
      </c>
      <c r="F14">
        <v>93.42</v>
      </c>
      <c r="G14" t="s">
        <v>64</v>
      </c>
      <c r="H14" t="s">
        <v>38</v>
      </c>
      <c r="I14" t="s">
        <v>65</v>
      </c>
      <c r="J14" t="s">
        <v>58</v>
      </c>
      <c r="K14" t="s">
        <v>2428</v>
      </c>
      <c r="N14" t="s">
        <v>2560</v>
      </c>
      <c r="O14" t="e">
        <f>VLOOKUP(N14,[1]Table1!$A$1:$I$85,2,FALSE)</f>
        <v>#N/A</v>
      </c>
      <c r="P14" t="e">
        <f>VLOOKUP(N14,[1]Table1!$A$1:$I$85,3,FALSE)</f>
        <v>#N/A</v>
      </c>
      <c r="Q14" t="e">
        <f>VLOOKUP(N14,[1]Table1!$A$1:$I$85,4,FALSE)</f>
        <v>#N/A</v>
      </c>
      <c r="R14" t="e">
        <f>VLOOKUP(N14,[1]Table1!$A$1:$I$85,6,FALSE)</f>
        <v>#N/A</v>
      </c>
      <c r="S14" t="e">
        <f>VLOOKUP(N14,[1]Table1!$A$1:$I$85,7,FALSE)</f>
        <v>#N/A</v>
      </c>
      <c r="T14" t="e">
        <f>VLOOKUP(N14,[1]Table1!$A$1:$I$85,8,FALSE)</f>
        <v>#N/A</v>
      </c>
    </row>
    <row r="15" spans="1:20" x14ac:dyDescent="0.2">
      <c r="A15" t="s">
        <v>10</v>
      </c>
      <c r="B15">
        <v>14</v>
      </c>
      <c r="C15" t="s">
        <v>2645</v>
      </c>
      <c r="D15" t="s">
        <v>66</v>
      </c>
      <c r="E15" t="s">
        <v>67</v>
      </c>
      <c r="F15">
        <v>97.85</v>
      </c>
      <c r="G15" t="s">
        <v>13</v>
      </c>
      <c r="I15" t="s">
        <v>68</v>
      </c>
      <c r="J15" t="s">
        <v>69</v>
      </c>
      <c r="K15" t="s">
        <v>2505</v>
      </c>
      <c r="N15" t="s">
        <v>2560</v>
      </c>
      <c r="O15" t="e">
        <f>VLOOKUP(N15,[1]Table1!$A$1:$I$85,2,FALSE)</f>
        <v>#N/A</v>
      </c>
      <c r="P15" t="e">
        <f>VLOOKUP(N15,[1]Table1!$A$1:$I$85,3,FALSE)</f>
        <v>#N/A</v>
      </c>
      <c r="Q15" t="e">
        <f>VLOOKUP(N15,[1]Table1!$A$1:$I$85,4,FALSE)</f>
        <v>#N/A</v>
      </c>
      <c r="R15" t="e">
        <f>VLOOKUP(N15,[1]Table1!$A$1:$I$85,6,FALSE)</f>
        <v>#N/A</v>
      </c>
      <c r="S15" t="e">
        <f>VLOOKUP(N15,[1]Table1!$A$1:$I$85,7,FALSE)</f>
        <v>#N/A</v>
      </c>
      <c r="T15" t="e">
        <f>VLOOKUP(N15,[1]Table1!$A$1:$I$85,8,FALSE)</f>
        <v>#N/A</v>
      </c>
    </row>
    <row r="16" spans="1:20" x14ac:dyDescent="0.2">
      <c r="A16" t="s">
        <v>10</v>
      </c>
      <c r="B16">
        <v>15</v>
      </c>
      <c r="C16" t="s">
        <v>2645</v>
      </c>
      <c r="D16" t="s">
        <v>70</v>
      </c>
      <c r="E16" t="s">
        <v>71</v>
      </c>
      <c r="F16">
        <v>97.86</v>
      </c>
      <c r="G16" t="s">
        <v>42</v>
      </c>
      <c r="H16" t="s">
        <v>20</v>
      </c>
      <c r="I16" t="s">
        <v>72</v>
      </c>
      <c r="J16" t="s">
        <v>73</v>
      </c>
      <c r="K16" t="s">
        <v>2427</v>
      </c>
      <c r="N16" t="s">
        <v>2560</v>
      </c>
      <c r="O16" t="e">
        <f>VLOOKUP(N16,[1]Table1!$A$1:$I$85,2,FALSE)</f>
        <v>#N/A</v>
      </c>
      <c r="P16" t="e">
        <f>VLOOKUP(N16,[1]Table1!$A$1:$I$85,3,FALSE)</f>
        <v>#N/A</v>
      </c>
      <c r="Q16" t="e">
        <f>VLOOKUP(N16,[1]Table1!$A$1:$I$85,4,FALSE)</f>
        <v>#N/A</v>
      </c>
      <c r="R16" t="e">
        <f>VLOOKUP(N16,[1]Table1!$A$1:$I$85,6,FALSE)</f>
        <v>#N/A</v>
      </c>
      <c r="S16" t="e">
        <f>VLOOKUP(N16,[1]Table1!$A$1:$I$85,7,FALSE)</f>
        <v>#N/A</v>
      </c>
      <c r="T16" t="e">
        <f>VLOOKUP(N16,[1]Table1!$A$1:$I$85,8,FALSE)</f>
        <v>#N/A</v>
      </c>
    </row>
    <row r="17" spans="1:20" x14ac:dyDescent="0.2">
      <c r="A17" t="s">
        <v>10</v>
      </c>
      <c r="B17">
        <v>16</v>
      </c>
      <c r="C17" t="s">
        <v>2645</v>
      </c>
      <c r="D17" t="s">
        <v>74</v>
      </c>
      <c r="E17" t="s">
        <v>75</v>
      </c>
      <c r="F17">
        <v>88.28</v>
      </c>
      <c r="G17" t="s">
        <v>64</v>
      </c>
      <c r="H17" t="s">
        <v>26</v>
      </c>
      <c r="I17" t="s">
        <v>76</v>
      </c>
      <c r="J17" t="s">
        <v>77</v>
      </c>
      <c r="K17" t="s">
        <v>2474</v>
      </c>
      <c r="N17" t="s">
        <v>2560</v>
      </c>
      <c r="O17" t="e">
        <f>VLOOKUP(N17,[1]Table1!$A$1:$I$85,2,FALSE)</f>
        <v>#N/A</v>
      </c>
      <c r="P17" t="e">
        <f>VLOOKUP(N17,[1]Table1!$A$1:$I$85,3,FALSE)</f>
        <v>#N/A</v>
      </c>
      <c r="Q17" t="e">
        <f>VLOOKUP(N17,[1]Table1!$A$1:$I$85,4,FALSE)</f>
        <v>#N/A</v>
      </c>
      <c r="R17" t="e">
        <f>VLOOKUP(N17,[1]Table1!$A$1:$I$85,6,FALSE)</f>
        <v>#N/A</v>
      </c>
      <c r="S17" t="e">
        <f>VLOOKUP(N17,[1]Table1!$A$1:$I$85,7,FALSE)</f>
        <v>#N/A</v>
      </c>
      <c r="T17" t="e">
        <f>VLOOKUP(N17,[1]Table1!$A$1:$I$85,8,FALSE)</f>
        <v>#N/A</v>
      </c>
    </row>
    <row r="18" spans="1:20" x14ac:dyDescent="0.2">
      <c r="A18" t="s">
        <v>10</v>
      </c>
      <c r="B18">
        <v>17</v>
      </c>
      <c r="C18" t="s">
        <v>2645</v>
      </c>
      <c r="D18" t="s">
        <v>78</v>
      </c>
      <c r="E18" t="s">
        <v>79</v>
      </c>
      <c r="F18">
        <v>98.8</v>
      </c>
      <c r="G18" t="s">
        <v>13</v>
      </c>
      <c r="H18" t="s">
        <v>14</v>
      </c>
      <c r="I18" t="s">
        <v>80</v>
      </c>
      <c r="J18" t="s">
        <v>81</v>
      </c>
      <c r="K18" t="s">
        <v>1989</v>
      </c>
      <c r="N18" t="s">
        <v>2560</v>
      </c>
      <c r="O18" t="e">
        <f>VLOOKUP(N18,[1]Table1!$A$1:$I$85,2,FALSE)</f>
        <v>#N/A</v>
      </c>
      <c r="P18" t="e">
        <f>VLOOKUP(N18,[1]Table1!$A$1:$I$85,3,FALSE)</f>
        <v>#N/A</v>
      </c>
      <c r="Q18" t="e">
        <f>VLOOKUP(N18,[1]Table1!$A$1:$I$85,4,FALSE)</f>
        <v>#N/A</v>
      </c>
      <c r="R18" t="e">
        <f>VLOOKUP(N18,[1]Table1!$A$1:$I$85,6,FALSE)</f>
        <v>#N/A</v>
      </c>
      <c r="S18" t="e">
        <f>VLOOKUP(N18,[1]Table1!$A$1:$I$85,7,FALSE)</f>
        <v>#N/A</v>
      </c>
      <c r="T18" t="e">
        <f>VLOOKUP(N18,[1]Table1!$A$1:$I$85,8,FALSE)</f>
        <v>#N/A</v>
      </c>
    </row>
    <row r="19" spans="1:20" x14ac:dyDescent="0.2">
      <c r="A19" t="s">
        <v>10</v>
      </c>
      <c r="B19">
        <v>18</v>
      </c>
      <c r="C19" t="s">
        <v>2645</v>
      </c>
      <c r="D19" t="s">
        <v>82</v>
      </c>
      <c r="E19" t="s">
        <v>83</v>
      </c>
      <c r="F19">
        <v>98.43</v>
      </c>
      <c r="G19" t="s">
        <v>42</v>
      </c>
      <c r="H19" t="s">
        <v>26</v>
      </c>
      <c r="I19" t="s">
        <v>84</v>
      </c>
      <c r="J19" t="s">
        <v>85</v>
      </c>
      <c r="K19" t="s">
        <v>2454</v>
      </c>
      <c r="N19" t="s">
        <v>2560</v>
      </c>
      <c r="O19" t="e">
        <f>VLOOKUP(N19,[1]Table1!$A$1:$I$85,2,FALSE)</f>
        <v>#N/A</v>
      </c>
      <c r="P19" t="e">
        <f>VLOOKUP(N19,[1]Table1!$A$1:$I$85,3,FALSE)</f>
        <v>#N/A</v>
      </c>
      <c r="Q19" t="e">
        <f>VLOOKUP(N19,[1]Table1!$A$1:$I$85,4,FALSE)</f>
        <v>#N/A</v>
      </c>
      <c r="R19" t="e">
        <f>VLOOKUP(N19,[1]Table1!$A$1:$I$85,6,FALSE)</f>
        <v>#N/A</v>
      </c>
      <c r="S19" t="e">
        <f>VLOOKUP(N19,[1]Table1!$A$1:$I$85,7,FALSE)</f>
        <v>#N/A</v>
      </c>
      <c r="T19" t="e">
        <f>VLOOKUP(N19,[1]Table1!$A$1:$I$85,8,FALSE)</f>
        <v>#N/A</v>
      </c>
    </row>
    <row r="20" spans="1:20" x14ac:dyDescent="0.2">
      <c r="A20" t="s">
        <v>10</v>
      </c>
      <c r="B20">
        <v>19</v>
      </c>
      <c r="C20" t="s">
        <v>2645</v>
      </c>
      <c r="D20" t="s">
        <v>86</v>
      </c>
      <c r="E20" t="s">
        <v>87</v>
      </c>
      <c r="F20">
        <v>99.22</v>
      </c>
      <c r="G20" t="s">
        <v>13</v>
      </c>
      <c r="H20" t="s">
        <v>14</v>
      </c>
      <c r="I20" t="s">
        <v>88</v>
      </c>
      <c r="J20" t="s">
        <v>89</v>
      </c>
      <c r="K20" t="s">
        <v>1990</v>
      </c>
      <c r="N20" t="s">
        <v>2560</v>
      </c>
      <c r="O20" t="e">
        <f>VLOOKUP(N20,[1]Table1!$A$1:$I$85,2,FALSE)</f>
        <v>#N/A</v>
      </c>
      <c r="P20" t="e">
        <f>VLOOKUP(N20,[1]Table1!$A$1:$I$85,3,FALSE)</f>
        <v>#N/A</v>
      </c>
      <c r="Q20" t="e">
        <f>VLOOKUP(N20,[1]Table1!$A$1:$I$85,4,FALSE)</f>
        <v>#N/A</v>
      </c>
      <c r="R20" t="e">
        <f>VLOOKUP(N20,[1]Table1!$A$1:$I$85,6,FALSE)</f>
        <v>#N/A</v>
      </c>
      <c r="S20" t="e">
        <f>VLOOKUP(N20,[1]Table1!$A$1:$I$85,7,FALSE)</f>
        <v>#N/A</v>
      </c>
      <c r="T20" t="e">
        <f>VLOOKUP(N20,[1]Table1!$A$1:$I$85,8,FALSE)</f>
        <v>#N/A</v>
      </c>
    </row>
    <row r="21" spans="1:20" x14ac:dyDescent="0.2">
      <c r="A21" t="s">
        <v>10</v>
      </c>
      <c r="B21">
        <v>20</v>
      </c>
      <c r="C21" t="s">
        <v>2645</v>
      </c>
      <c r="D21" t="s">
        <v>90</v>
      </c>
      <c r="E21" t="s">
        <v>91</v>
      </c>
      <c r="F21">
        <v>97.17</v>
      </c>
      <c r="G21" t="s">
        <v>64</v>
      </c>
      <c r="H21" t="s">
        <v>26</v>
      </c>
      <c r="I21" t="s">
        <v>92</v>
      </c>
      <c r="J21" t="s">
        <v>93</v>
      </c>
      <c r="K21" t="s">
        <v>2433</v>
      </c>
      <c r="N21" t="s">
        <v>2560</v>
      </c>
      <c r="O21" t="e">
        <f>VLOOKUP(N21,[1]Table1!$A$1:$I$85,2,FALSE)</f>
        <v>#N/A</v>
      </c>
      <c r="P21" t="e">
        <f>VLOOKUP(N21,[1]Table1!$A$1:$I$85,3,FALSE)</f>
        <v>#N/A</v>
      </c>
      <c r="Q21" t="e">
        <f>VLOOKUP(N21,[1]Table1!$A$1:$I$85,4,FALSE)</f>
        <v>#N/A</v>
      </c>
      <c r="R21" t="e">
        <f>VLOOKUP(N21,[1]Table1!$A$1:$I$85,6,FALSE)</f>
        <v>#N/A</v>
      </c>
      <c r="S21" t="e">
        <f>VLOOKUP(N21,[1]Table1!$A$1:$I$85,7,FALSE)</f>
        <v>#N/A</v>
      </c>
      <c r="T21" t="e">
        <f>VLOOKUP(N21,[1]Table1!$A$1:$I$85,8,FALSE)</f>
        <v>#N/A</v>
      </c>
    </row>
    <row r="22" spans="1:20" x14ac:dyDescent="0.2">
      <c r="A22" t="s">
        <v>10</v>
      </c>
      <c r="B22">
        <v>21</v>
      </c>
      <c r="C22" t="s">
        <v>2645</v>
      </c>
      <c r="D22" t="s">
        <v>94</v>
      </c>
      <c r="E22" t="s">
        <v>95</v>
      </c>
      <c r="F22">
        <v>95.6</v>
      </c>
      <c r="G22" t="s">
        <v>13</v>
      </c>
      <c r="H22" t="s">
        <v>38</v>
      </c>
      <c r="I22" t="s">
        <v>96</v>
      </c>
      <c r="J22" t="s">
        <v>97</v>
      </c>
      <c r="K22" t="s">
        <v>2431</v>
      </c>
      <c r="N22" t="s">
        <v>2560</v>
      </c>
      <c r="O22" t="e">
        <f>VLOOKUP(N22,[1]Table1!$A$1:$I$85,2,FALSE)</f>
        <v>#N/A</v>
      </c>
      <c r="P22" t="e">
        <f>VLOOKUP(N22,[1]Table1!$A$1:$I$85,3,FALSE)</f>
        <v>#N/A</v>
      </c>
      <c r="Q22" t="e">
        <f>VLOOKUP(N22,[1]Table1!$A$1:$I$85,4,FALSE)</f>
        <v>#N/A</v>
      </c>
      <c r="R22" t="e">
        <f>VLOOKUP(N22,[1]Table1!$A$1:$I$85,6,FALSE)</f>
        <v>#N/A</v>
      </c>
      <c r="S22" t="e">
        <f>VLOOKUP(N22,[1]Table1!$A$1:$I$85,7,FALSE)</f>
        <v>#N/A</v>
      </c>
      <c r="T22" t="e">
        <f>VLOOKUP(N22,[1]Table1!$A$1:$I$85,8,FALSE)</f>
        <v>#N/A</v>
      </c>
    </row>
    <row r="23" spans="1:20" x14ac:dyDescent="0.2">
      <c r="A23" t="s">
        <v>10</v>
      </c>
      <c r="B23">
        <v>22</v>
      </c>
      <c r="C23" t="s">
        <v>2645</v>
      </c>
      <c r="D23" t="s">
        <v>98</v>
      </c>
      <c r="E23" t="s">
        <v>99</v>
      </c>
      <c r="F23" t="s">
        <v>17</v>
      </c>
      <c r="G23" t="s">
        <v>100</v>
      </c>
      <c r="I23" t="s">
        <v>101</v>
      </c>
      <c r="J23" t="s">
        <v>102</v>
      </c>
      <c r="K23" t="s">
        <v>2452</v>
      </c>
      <c r="N23" t="s">
        <v>2560</v>
      </c>
      <c r="O23" t="e">
        <f>VLOOKUP(N23,[1]Table1!$A$1:$I$85,2,FALSE)</f>
        <v>#N/A</v>
      </c>
      <c r="P23" t="e">
        <f>VLOOKUP(N23,[1]Table1!$A$1:$I$85,3,FALSE)</f>
        <v>#N/A</v>
      </c>
      <c r="Q23" t="e">
        <f>VLOOKUP(N23,[1]Table1!$A$1:$I$85,4,FALSE)</f>
        <v>#N/A</v>
      </c>
      <c r="R23" t="e">
        <f>VLOOKUP(N23,[1]Table1!$A$1:$I$85,6,FALSE)</f>
        <v>#N/A</v>
      </c>
      <c r="S23" t="e">
        <f>VLOOKUP(N23,[1]Table1!$A$1:$I$85,7,FALSE)</f>
        <v>#N/A</v>
      </c>
      <c r="T23" t="e">
        <f>VLOOKUP(N23,[1]Table1!$A$1:$I$85,8,FALSE)</f>
        <v>#N/A</v>
      </c>
    </row>
    <row r="24" spans="1:20" x14ac:dyDescent="0.2">
      <c r="A24" t="s">
        <v>10</v>
      </c>
      <c r="B24">
        <v>23</v>
      </c>
      <c r="C24" t="s">
        <v>2645</v>
      </c>
      <c r="D24" t="s">
        <v>103</v>
      </c>
      <c r="E24" t="s">
        <v>104</v>
      </c>
      <c r="F24">
        <v>96.08</v>
      </c>
      <c r="G24" t="s">
        <v>13</v>
      </c>
      <c r="H24" t="s">
        <v>20</v>
      </c>
      <c r="I24" t="s">
        <v>105</v>
      </c>
      <c r="J24" t="s">
        <v>106</v>
      </c>
      <c r="K24" t="s">
        <v>2428</v>
      </c>
      <c r="N24" t="s">
        <v>2560</v>
      </c>
      <c r="O24" t="e">
        <f>VLOOKUP(N24,[1]Table1!$A$1:$I$85,2,FALSE)</f>
        <v>#N/A</v>
      </c>
      <c r="P24" t="e">
        <f>VLOOKUP(N24,[1]Table1!$A$1:$I$85,3,FALSE)</f>
        <v>#N/A</v>
      </c>
      <c r="Q24" t="e">
        <f>VLOOKUP(N24,[1]Table1!$A$1:$I$85,4,FALSE)</f>
        <v>#N/A</v>
      </c>
      <c r="R24" t="e">
        <f>VLOOKUP(N24,[1]Table1!$A$1:$I$85,6,FALSE)</f>
        <v>#N/A</v>
      </c>
      <c r="S24" t="e">
        <f>VLOOKUP(N24,[1]Table1!$A$1:$I$85,7,FALSE)</f>
        <v>#N/A</v>
      </c>
      <c r="T24" t="e">
        <f>VLOOKUP(N24,[1]Table1!$A$1:$I$85,8,FALSE)</f>
        <v>#N/A</v>
      </c>
    </row>
    <row r="25" spans="1:20" x14ac:dyDescent="0.2">
      <c r="A25" t="s">
        <v>10</v>
      </c>
      <c r="B25">
        <v>24</v>
      </c>
      <c r="C25" t="s">
        <v>2645</v>
      </c>
      <c r="D25" t="s">
        <v>107</v>
      </c>
      <c r="E25" t="s">
        <v>108</v>
      </c>
      <c r="F25">
        <v>93.63</v>
      </c>
      <c r="G25" t="s">
        <v>100</v>
      </c>
      <c r="I25" t="s">
        <v>109</v>
      </c>
      <c r="J25" t="s">
        <v>110</v>
      </c>
      <c r="K25" t="s">
        <v>1990</v>
      </c>
      <c r="N25" t="s">
        <v>2560</v>
      </c>
      <c r="O25" t="e">
        <f>VLOOKUP(N25,[1]Table1!$A$1:$I$85,2,FALSE)</f>
        <v>#N/A</v>
      </c>
      <c r="P25" t="e">
        <f>VLOOKUP(N25,[1]Table1!$A$1:$I$85,3,FALSE)</f>
        <v>#N/A</v>
      </c>
      <c r="Q25" t="e">
        <f>VLOOKUP(N25,[1]Table1!$A$1:$I$85,4,FALSE)</f>
        <v>#N/A</v>
      </c>
      <c r="R25" t="e">
        <f>VLOOKUP(N25,[1]Table1!$A$1:$I$85,6,FALSE)</f>
        <v>#N/A</v>
      </c>
      <c r="S25" t="e">
        <f>VLOOKUP(N25,[1]Table1!$A$1:$I$85,7,FALSE)</f>
        <v>#N/A</v>
      </c>
      <c r="T25" t="e">
        <f>VLOOKUP(N25,[1]Table1!$A$1:$I$85,8,FALSE)</f>
        <v>#N/A</v>
      </c>
    </row>
    <row r="26" spans="1:20" x14ac:dyDescent="0.2">
      <c r="A26" t="s">
        <v>10</v>
      </c>
      <c r="B26">
        <v>25</v>
      </c>
      <c r="C26" t="s">
        <v>2645</v>
      </c>
      <c r="D26" t="s">
        <v>111</v>
      </c>
      <c r="E26" t="s">
        <v>112</v>
      </c>
      <c r="F26">
        <v>90.68</v>
      </c>
      <c r="G26" t="s">
        <v>13</v>
      </c>
      <c r="H26" t="s">
        <v>17</v>
      </c>
      <c r="I26" t="s">
        <v>113</v>
      </c>
      <c r="J26" t="s">
        <v>114</v>
      </c>
      <c r="L26" t="s">
        <v>1994</v>
      </c>
      <c r="N26" t="s">
        <v>2560</v>
      </c>
      <c r="O26" t="e">
        <f>VLOOKUP(N26,[1]Table1!$A$1:$I$85,2,FALSE)</f>
        <v>#N/A</v>
      </c>
      <c r="P26" t="e">
        <f>VLOOKUP(N26,[1]Table1!$A$1:$I$85,3,FALSE)</f>
        <v>#N/A</v>
      </c>
      <c r="Q26" t="e">
        <f>VLOOKUP(N26,[1]Table1!$A$1:$I$85,4,FALSE)</f>
        <v>#N/A</v>
      </c>
      <c r="R26" t="e">
        <f>VLOOKUP(N26,[1]Table1!$A$1:$I$85,6,FALSE)</f>
        <v>#N/A</v>
      </c>
      <c r="S26" t="e">
        <f>VLOOKUP(N26,[1]Table1!$A$1:$I$85,7,FALSE)</f>
        <v>#N/A</v>
      </c>
      <c r="T26" t="e">
        <f>VLOOKUP(N26,[1]Table1!$A$1:$I$85,8,FALSE)</f>
        <v>#N/A</v>
      </c>
    </row>
    <row r="27" spans="1:20" x14ac:dyDescent="0.2">
      <c r="A27" t="s">
        <v>10</v>
      </c>
      <c r="B27">
        <v>26</v>
      </c>
      <c r="C27" t="s">
        <v>2645</v>
      </c>
      <c r="D27" t="s">
        <v>115</v>
      </c>
      <c r="E27" t="s">
        <v>116</v>
      </c>
      <c r="F27">
        <v>88.4</v>
      </c>
      <c r="G27" t="s">
        <v>100</v>
      </c>
      <c r="I27" t="s">
        <v>117</v>
      </c>
      <c r="J27" t="s">
        <v>118</v>
      </c>
      <c r="K27" t="s">
        <v>2453</v>
      </c>
      <c r="N27" t="s">
        <v>2560</v>
      </c>
      <c r="O27" t="e">
        <f>VLOOKUP(N27,[1]Table1!$A$1:$I$85,2,FALSE)</f>
        <v>#N/A</v>
      </c>
      <c r="P27" t="e">
        <f>VLOOKUP(N27,[1]Table1!$A$1:$I$85,3,FALSE)</f>
        <v>#N/A</v>
      </c>
      <c r="Q27" t="e">
        <f>VLOOKUP(N27,[1]Table1!$A$1:$I$85,4,FALSE)</f>
        <v>#N/A</v>
      </c>
      <c r="R27" t="e">
        <f>VLOOKUP(N27,[1]Table1!$A$1:$I$85,6,FALSE)</f>
        <v>#N/A</v>
      </c>
      <c r="S27" t="e">
        <f>VLOOKUP(N27,[1]Table1!$A$1:$I$85,7,FALSE)</f>
        <v>#N/A</v>
      </c>
      <c r="T27" t="e">
        <f>VLOOKUP(N27,[1]Table1!$A$1:$I$85,8,FALSE)</f>
        <v>#N/A</v>
      </c>
    </row>
    <row r="28" spans="1:20" x14ac:dyDescent="0.2">
      <c r="A28" t="s">
        <v>10</v>
      </c>
      <c r="B28">
        <v>27</v>
      </c>
      <c r="C28" t="s">
        <v>2645</v>
      </c>
      <c r="D28" t="s">
        <v>119</v>
      </c>
      <c r="E28" t="s">
        <v>120</v>
      </c>
      <c r="F28">
        <v>98.94</v>
      </c>
      <c r="G28" t="s">
        <v>13</v>
      </c>
      <c r="H28" t="s">
        <v>14</v>
      </c>
      <c r="I28" t="s">
        <v>121</v>
      </c>
      <c r="J28" t="s">
        <v>122</v>
      </c>
      <c r="K28" t="s">
        <v>1991</v>
      </c>
      <c r="N28" t="s">
        <v>2560</v>
      </c>
      <c r="O28" t="e">
        <f>VLOOKUP(N28,[1]Table1!$A$1:$I$85,2,FALSE)</f>
        <v>#N/A</v>
      </c>
      <c r="P28" t="e">
        <f>VLOOKUP(N28,[1]Table1!$A$1:$I$85,3,FALSE)</f>
        <v>#N/A</v>
      </c>
      <c r="Q28" t="e">
        <f>VLOOKUP(N28,[1]Table1!$A$1:$I$85,4,FALSE)</f>
        <v>#N/A</v>
      </c>
      <c r="R28" t="e">
        <f>VLOOKUP(N28,[1]Table1!$A$1:$I$85,6,FALSE)</f>
        <v>#N/A</v>
      </c>
      <c r="S28" t="e">
        <f>VLOOKUP(N28,[1]Table1!$A$1:$I$85,7,FALSE)</f>
        <v>#N/A</v>
      </c>
      <c r="T28" t="e">
        <f>VLOOKUP(N28,[1]Table1!$A$1:$I$85,8,FALSE)</f>
        <v>#N/A</v>
      </c>
    </row>
    <row r="29" spans="1:20" x14ac:dyDescent="0.2">
      <c r="A29" t="s">
        <v>10</v>
      </c>
      <c r="B29">
        <v>28</v>
      </c>
      <c r="C29" t="s">
        <v>2645</v>
      </c>
      <c r="D29" t="s">
        <v>123</v>
      </c>
      <c r="E29" t="s">
        <v>124</v>
      </c>
      <c r="F29">
        <v>99.06</v>
      </c>
      <c r="G29" t="s">
        <v>100</v>
      </c>
      <c r="H29" t="s">
        <v>20</v>
      </c>
      <c r="I29" t="s">
        <v>125</v>
      </c>
      <c r="J29" t="s">
        <v>126</v>
      </c>
      <c r="K29" t="s">
        <v>2427</v>
      </c>
      <c r="N29" t="s">
        <v>2560</v>
      </c>
      <c r="O29" t="e">
        <f>VLOOKUP(N29,[1]Table1!$A$1:$I$85,2,FALSE)</f>
        <v>#N/A</v>
      </c>
      <c r="P29" t="e">
        <f>VLOOKUP(N29,[1]Table1!$A$1:$I$85,3,FALSE)</f>
        <v>#N/A</v>
      </c>
      <c r="Q29" t="e">
        <f>VLOOKUP(N29,[1]Table1!$A$1:$I$85,4,FALSE)</f>
        <v>#N/A</v>
      </c>
      <c r="R29" t="e">
        <f>VLOOKUP(N29,[1]Table1!$A$1:$I$85,6,FALSE)</f>
        <v>#N/A</v>
      </c>
      <c r="S29" t="e">
        <f>VLOOKUP(N29,[1]Table1!$A$1:$I$85,7,FALSE)</f>
        <v>#N/A</v>
      </c>
      <c r="T29" t="e">
        <f>VLOOKUP(N29,[1]Table1!$A$1:$I$85,8,FALSE)</f>
        <v>#N/A</v>
      </c>
    </row>
    <row r="30" spans="1:20" x14ac:dyDescent="0.2">
      <c r="A30" t="s">
        <v>10</v>
      </c>
      <c r="B30">
        <v>29</v>
      </c>
      <c r="C30" t="s">
        <v>2645</v>
      </c>
      <c r="D30" t="s">
        <v>127</v>
      </c>
      <c r="E30" t="s">
        <v>128</v>
      </c>
      <c r="F30">
        <v>97.5</v>
      </c>
      <c r="G30" t="s">
        <v>64</v>
      </c>
      <c r="H30" t="s">
        <v>20</v>
      </c>
      <c r="I30" t="s">
        <v>129</v>
      </c>
      <c r="J30" t="s">
        <v>130</v>
      </c>
      <c r="K30" t="s">
        <v>2427</v>
      </c>
      <c r="N30" t="s">
        <v>2560</v>
      </c>
      <c r="O30" t="e">
        <f>VLOOKUP(N30,[1]Table1!$A$1:$I$85,2,FALSE)</f>
        <v>#N/A</v>
      </c>
      <c r="P30" t="e">
        <f>VLOOKUP(N30,[1]Table1!$A$1:$I$85,3,FALSE)</f>
        <v>#N/A</v>
      </c>
      <c r="Q30" t="e">
        <f>VLOOKUP(N30,[1]Table1!$A$1:$I$85,4,FALSE)</f>
        <v>#N/A</v>
      </c>
      <c r="R30" t="e">
        <f>VLOOKUP(N30,[1]Table1!$A$1:$I$85,6,FALSE)</f>
        <v>#N/A</v>
      </c>
      <c r="S30" t="e">
        <f>VLOOKUP(N30,[1]Table1!$A$1:$I$85,7,FALSE)</f>
        <v>#N/A</v>
      </c>
      <c r="T30" t="e">
        <f>VLOOKUP(N30,[1]Table1!$A$1:$I$85,8,FALSE)</f>
        <v>#N/A</v>
      </c>
    </row>
    <row r="31" spans="1:20" x14ac:dyDescent="0.2">
      <c r="A31" t="s">
        <v>10</v>
      </c>
      <c r="B31">
        <v>30</v>
      </c>
      <c r="C31" t="s">
        <v>2645</v>
      </c>
      <c r="D31" t="s">
        <v>131</v>
      </c>
      <c r="E31" t="s">
        <v>132</v>
      </c>
      <c r="F31">
        <v>97.83</v>
      </c>
      <c r="G31" t="s">
        <v>25</v>
      </c>
      <c r="H31" t="s">
        <v>20</v>
      </c>
      <c r="I31" t="s">
        <v>80</v>
      </c>
      <c r="J31" t="s">
        <v>133</v>
      </c>
      <c r="K31" t="s">
        <v>1992</v>
      </c>
      <c r="N31" t="s">
        <v>2560</v>
      </c>
      <c r="O31" t="e">
        <f>VLOOKUP(N31,[1]Table1!$A$1:$I$85,2,FALSE)</f>
        <v>#N/A</v>
      </c>
      <c r="P31" t="e">
        <f>VLOOKUP(N31,[1]Table1!$A$1:$I$85,3,FALSE)</f>
        <v>#N/A</v>
      </c>
      <c r="Q31" t="e">
        <f>VLOOKUP(N31,[1]Table1!$A$1:$I$85,4,FALSE)</f>
        <v>#N/A</v>
      </c>
      <c r="R31" t="e">
        <f>VLOOKUP(N31,[1]Table1!$A$1:$I$85,6,FALSE)</f>
        <v>#N/A</v>
      </c>
      <c r="S31" t="e">
        <f>VLOOKUP(N31,[1]Table1!$A$1:$I$85,7,FALSE)</f>
        <v>#N/A</v>
      </c>
      <c r="T31" t="e">
        <f>VLOOKUP(N31,[1]Table1!$A$1:$I$85,8,FALSE)</f>
        <v>#N/A</v>
      </c>
    </row>
    <row r="32" spans="1:20" x14ac:dyDescent="0.2">
      <c r="A32" t="s">
        <v>10</v>
      </c>
      <c r="B32">
        <v>31</v>
      </c>
      <c r="C32" t="s">
        <v>2645</v>
      </c>
      <c r="D32" t="s">
        <v>134</v>
      </c>
      <c r="E32" t="s">
        <v>135</v>
      </c>
      <c r="F32">
        <v>91.96</v>
      </c>
      <c r="G32" t="s">
        <v>42</v>
      </c>
      <c r="H32" t="s">
        <v>20</v>
      </c>
      <c r="I32" t="s">
        <v>136</v>
      </c>
      <c r="J32" t="s">
        <v>137</v>
      </c>
      <c r="K32" t="s">
        <v>2453</v>
      </c>
      <c r="N32" t="s">
        <v>2560</v>
      </c>
      <c r="O32" t="e">
        <f>VLOOKUP(N32,[1]Table1!$A$1:$I$85,2,FALSE)</f>
        <v>#N/A</v>
      </c>
      <c r="P32" t="e">
        <f>VLOOKUP(N32,[1]Table1!$A$1:$I$85,3,FALSE)</f>
        <v>#N/A</v>
      </c>
      <c r="Q32" t="e">
        <f>VLOOKUP(N32,[1]Table1!$A$1:$I$85,4,FALSE)</f>
        <v>#N/A</v>
      </c>
      <c r="R32" t="e">
        <f>VLOOKUP(N32,[1]Table1!$A$1:$I$85,6,FALSE)</f>
        <v>#N/A</v>
      </c>
      <c r="S32" t="e">
        <f>VLOOKUP(N32,[1]Table1!$A$1:$I$85,7,FALSE)</f>
        <v>#N/A</v>
      </c>
      <c r="T32" t="e">
        <f>VLOOKUP(N32,[1]Table1!$A$1:$I$85,8,FALSE)</f>
        <v>#N/A</v>
      </c>
    </row>
    <row r="33" spans="1:20" x14ac:dyDescent="0.2">
      <c r="A33" t="s">
        <v>10</v>
      </c>
      <c r="B33">
        <v>32</v>
      </c>
      <c r="C33" t="s">
        <v>2645</v>
      </c>
      <c r="D33" t="s">
        <v>138</v>
      </c>
      <c r="E33" t="s">
        <v>139</v>
      </c>
      <c r="F33">
        <v>90.24</v>
      </c>
      <c r="G33" t="s">
        <v>64</v>
      </c>
      <c r="H33" t="s">
        <v>20</v>
      </c>
      <c r="I33" t="s">
        <v>140</v>
      </c>
      <c r="J33" t="s">
        <v>141</v>
      </c>
      <c r="K33" t="s">
        <v>2429</v>
      </c>
      <c r="N33" t="s">
        <v>2560</v>
      </c>
      <c r="O33" t="e">
        <f>VLOOKUP(N33,[1]Table1!$A$1:$I$85,2,FALSE)</f>
        <v>#N/A</v>
      </c>
      <c r="P33" t="e">
        <f>VLOOKUP(N33,[1]Table1!$A$1:$I$85,3,FALSE)</f>
        <v>#N/A</v>
      </c>
      <c r="Q33" t="e">
        <f>VLOOKUP(N33,[1]Table1!$A$1:$I$85,4,FALSE)</f>
        <v>#N/A</v>
      </c>
      <c r="R33" t="e">
        <f>VLOOKUP(N33,[1]Table1!$A$1:$I$85,6,FALSE)</f>
        <v>#N/A</v>
      </c>
      <c r="S33" t="e">
        <f>VLOOKUP(N33,[1]Table1!$A$1:$I$85,7,FALSE)</f>
        <v>#N/A</v>
      </c>
      <c r="T33" t="e">
        <f>VLOOKUP(N33,[1]Table1!$A$1:$I$85,8,FALSE)</f>
        <v>#N/A</v>
      </c>
    </row>
    <row r="34" spans="1:20" x14ac:dyDescent="0.2">
      <c r="A34" t="s">
        <v>10</v>
      </c>
      <c r="B34">
        <v>33</v>
      </c>
      <c r="C34" t="s">
        <v>2645</v>
      </c>
      <c r="D34" t="s">
        <v>142</v>
      </c>
      <c r="E34" t="s">
        <v>143</v>
      </c>
      <c r="F34">
        <v>85.93</v>
      </c>
      <c r="G34" t="s">
        <v>64</v>
      </c>
      <c r="H34" t="s">
        <v>20</v>
      </c>
      <c r="I34" t="s">
        <v>144</v>
      </c>
      <c r="J34" t="s">
        <v>145</v>
      </c>
      <c r="K34" t="s">
        <v>2430</v>
      </c>
      <c r="N34" t="s">
        <v>2560</v>
      </c>
      <c r="O34" t="e">
        <f>VLOOKUP(N34,[1]Table1!$A$1:$I$85,2,FALSE)</f>
        <v>#N/A</v>
      </c>
      <c r="P34" t="e">
        <f>VLOOKUP(N34,[1]Table1!$A$1:$I$85,3,FALSE)</f>
        <v>#N/A</v>
      </c>
      <c r="Q34" t="e">
        <f>VLOOKUP(N34,[1]Table1!$A$1:$I$85,4,FALSE)</f>
        <v>#N/A</v>
      </c>
      <c r="R34" t="e">
        <f>VLOOKUP(N34,[1]Table1!$A$1:$I$85,6,FALSE)</f>
        <v>#N/A</v>
      </c>
      <c r="S34" t="e">
        <f>VLOOKUP(N34,[1]Table1!$A$1:$I$85,7,FALSE)</f>
        <v>#N/A</v>
      </c>
      <c r="T34" t="e">
        <f>VLOOKUP(N34,[1]Table1!$A$1:$I$85,8,FALSE)</f>
        <v>#N/A</v>
      </c>
    </row>
    <row r="35" spans="1:20" x14ac:dyDescent="0.2">
      <c r="A35" t="s">
        <v>10</v>
      </c>
      <c r="B35">
        <v>34</v>
      </c>
      <c r="C35" t="s">
        <v>2645</v>
      </c>
      <c r="D35" t="s">
        <v>146</v>
      </c>
      <c r="E35" t="s">
        <v>147</v>
      </c>
      <c r="F35">
        <v>86.3</v>
      </c>
      <c r="G35" t="s">
        <v>64</v>
      </c>
      <c r="H35" t="s">
        <v>38</v>
      </c>
      <c r="I35" t="s">
        <v>35</v>
      </c>
      <c r="J35" t="s">
        <v>145</v>
      </c>
      <c r="K35" t="s">
        <v>2427</v>
      </c>
      <c r="N35" t="s">
        <v>2560</v>
      </c>
      <c r="O35" t="e">
        <f>VLOOKUP(N35,[1]Table1!$A$1:$I$85,2,FALSE)</f>
        <v>#N/A</v>
      </c>
      <c r="P35" t="e">
        <f>VLOOKUP(N35,[1]Table1!$A$1:$I$85,3,FALSE)</f>
        <v>#N/A</v>
      </c>
      <c r="Q35" t="e">
        <f>VLOOKUP(N35,[1]Table1!$A$1:$I$85,4,FALSE)</f>
        <v>#N/A</v>
      </c>
      <c r="R35" t="e">
        <f>VLOOKUP(N35,[1]Table1!$A$1:$I$85,6,FALSE)</f>
        <v>#N/A</v>
      </c>
      <c r="S35" t="e">
        <f>VLOOKUP(N35,[1]Table1!$A$1:$I$85,7,FALSE)</f>
        <v>#N/A</v>
      </c>
      <c r="T35" t="e">
        <f>VLOOKUP(N35,[1]Table1!$A$1:$I$85,8,FALSE)</f>
        <v>#N/A</v>
      </c>
    </row>
    <row r="36" spans="1:20" x14ac:dyDescent="0.2">
      <c r="A36" t="s">
        <v>10</v>
      </c>
      <c r="B36">
        <v>35</v>
      </c>
      <c r="C36" t="s">
        <v>2645</v>
      </c>
      <c r="D36" t="s">
        <v>148</v>
      </c>
      <c r="E36" t="s">
        <v>149</v>
      </c>
      <c r="F36">
        <v>91.73</v>
      </c>
      <c r="G36" t="s">
        <v>42</v>
      </c>
      <c r="H36" t="s">
        <v>20</v>
      </c>
      <c r="I36" t="s">
        <v>150</v>
      </c>
      <c r="J36" t="s">
        <v>151</v>
      </c>
      <c r="K36" t="s">
        <v>2431</v>
      </c>
      <c r="N36" t="s">
        <v>2560</v>
      </c>
      <c r="O36" t="e">
        <f>VLOOKUP(N36,[1]Table1!$A$1:$I$85,2,FALSE)</f>
        <v>#N/A</v>
      </c>
      <c r="P36" t="e">
        <f>VLOOKUP(N36,[1]Table1!$A$1:$I$85,3,FALSE)</f>
        <v>#N/A</v>
      </c>
      <c r="Q36" t="e">
        <f>VLOOKUP(N36,[1]Table1!$A$1:$I$85,4,FALSE)</f>
        <v>#N/A</v>
      </c>
      <c r="R36" t="e">
        <f>VLOOKUP(N36,[1]Table1!$A$1:$I$85,6,FALSE)</f>
        <v>#N/A</v>
      </c>
      <c r="S36" t="e">
        <f>VLOOKUP(N36,[1]Table1!$A$1:$I$85,7,FALSE)</f>
        <v>#N/A</v>
      </c>
      <c r="T36" t="e">
        <f>VLOOKUP(N36,[1]Table1!$A$1:$I$85,8,FALSE)</f>
        <v>#N/A</v>
      </c>
    </row>
    <row r="37" spans="1:20" x14ac:dyDescent="0.2">
      <c r="A37" t="s">
        <v>10</v>
      </c>
      <c r="B37">
        <v>36</v>
      </c>
      <c r="C37" t="s">
        <v>2645</v>
      </c>
      <c r="D37" t="s">
        <v>152</v>
      </c>
      <c r="E37" t="s">
        <v>153</v>
      </c>
      <c r="F37">
        <v>95.28</v>
      </c>
      <c r="G37" t="s">
        <v>154</v>
      </c>
      <c r="H37" t="s">
        <v>20</v>
      </c>
      <c r="I37" t="s">
        <v>155</v>
      </c>
      <c r="J37" t="s">
        <v>156</v>
      </c>
      <c r="K37" t="s">
        <v>2432</v>
      </c>
      <c r="N37" t="s">
        <v>2560</v>
      </c>
      <c r="O37" t="e">
        <f>VLOOKUP(N37,[1]Table1!$A$1:$I$85,2,FALSE)</f>
        <v>#N/A</v>
      </c>
      <c r="P37" t="e">
        <f>VLOOKUP(N37,[1]Table1!$A$1:$I$85,3,FALSE)</f>
        <v>#N/A</v>
      </c>
      <c r="Q37" t="e">
        <f>VLOOKUP(N37,[1]Table1!$A$1:$I$85,4,FALSE)</f>
        <v>#N/A</v>
      </c>
      <c r="R37" t="e">
        <f>VLOOKUP(N37,[1]Table1!$A$1:$I$85,6,FALSE)</f>
        <v>#N/A</v>
      </c>
      <c r="S37" t="e">
        <f>VLOOKUP(N37,[1]Table1!$A$1:$I$85,7,FALSE)</f>
        <v>#N/A</v>
      </c>
      <c r="T37" t="e">
        <f>VLOOKUP(N37,[1]Table1!$A$1:$I$85,8,FALSE)</f>
        <v>#N/A</v>
      </c>
    </row>
    <row r="38" spans="1:20" x14ac:dyDescent="0.2">
      <c r="A38" t="s">
        <v>10</v>
      </c>
      <c r="B38">
        <v>37</v>
      </c>
      <c r="C38" t="s">
        <v>2645</v>
      </c>
      <c r="D38" t="s">
        <v>157</v>
      </c>
      <c r="E38" t="s">
        <v>135</v>
      </c>
      <c r="F38">
        <v>99.16</v>
      </c>
      <c r="G38" t="s">
        <v>42</v>
      </c>
      <c r="H38" t="s">
        <v>14</v>
      </c>
      <c r="I38" t="s">
        <v>158</v>
      </c>
      <c r="J38" t="s">
        <v>159</v>
      </c>
      <c r="K38" t="s">
        <v>1989</v>
      </c>
      <c r="N38" t="s">
        <v>2560</v>
      </c>
      <c r="O38" t="e">
        <f>VLOOKUP(N38,[1]Table1!$A$1:$I$85,2,FALSE)</f>
        <v>#N/A</v>
      </c>
      <c r="P38" t="e">
        <f>VLOOKUP(N38,[1]Table1!$A$1:$I$85,3,FALSE)</f>
        <v>#N/A</v>
      </c>
      <c r="Q38" t="e">
        <f>VLOOKUP(N38,[1]Table1!$A$1:$I$85,4,FALSE)</f>
        <v>#N/A</v>
      </c>
      <c r="R38" t="e">
        <f>VLOOKUP(N38,[1]Table1!$A$1:$I$85,6,FALSE)</f>
        <v>#N/A</v>
      </c>
      <c r="S38" t="e">
        <f>VLOOKUP(N38,[1]Table1!$A$1:$I$85,7,FALSE)</f>
        <v>#N/A</v>
      </c>
      <c r="T38" t="e">
        <f>VLOOKUP(N38,[1]Table1!$A$1:$I$85,8,FALSE)</f>
        <v>#N/A</v>
      </c>
    </row>
    <row r="39" spans="1:20" x14ac:dyDescent="0.2">
      <c r="A39" t="s">
        <v>10</v>
      </c>
      <c r="B39">
        <v>38</v>
      </c>
      <c r="C39" t="s">
        <v>2645</v>
      </c>
      <c r="D39" t="s">
        <v>160</v>
      </c>
      <c r="E39" t="s">
        <v>161</v>
      </c>
      <c r="F39">
        <v>95.55</v>
      </c>
      <c r="G39" t="s">
        <v>100</v>
      </c>
      <c r="H39" t="s">
        <v>20</v>
      </c>
      <c r="I39" t="s">
        <v>162</v>
      </c>
      <c r="J39" t="s">
        <v>163</v>
      </c>
      <c r="K39" t="s">
        <v>2433</v>
      </c>
      <c r="N39" t="s">
        <v>2560</v>
      </c>
      <c r="O39" t="e">
        <f>VLOOKUP(N39,[1]Table1!$A$1:$I$85,2,FALSE)</f>
        <v>#N/A</v>
      </c>
      <c r="P39" t="e">
        <f>VLOOKUP(N39,[1]Table1!$A$1:$I$85,3,FALSE)</f>
        <v>#N/A</v>
      </c>
      <c r="Q39" t="e">
        <f>VLOOKUP(N39,[1]Table1!$A$1:$I$85,4,FALSE)</f>
        <v>#N/A</v>
      </c>
      <c r="R39" t="e">
        <f>VLOOKUP(N39,[1]Table1!$A$1:$I$85,6,FALSE)</f>
        <v>#N/A</v>
      </c>
      <c r="S39" t="e">
        <f>VLOOKUP(N39,[1]Table1!$A$1:$I$85,7,FALSE)</f>
        <v>#N/A</v>
      </c>
      <c r="T39" t="e">
        <f>VLOOKUP(N39,[1]Table1!$A$1:$I$85,8,FALSE)</f>
        <v>#N/A</v>
      </c>
    </row>
    <row r="40" spans="1:20" x14ac:dyDescent="0.2">
      <c r="A40" t="s">
        <v>10</v>
      </c>
      <c r="B40">
        <v>39</v>
      </c>
      <c r="C40" t="s">
        <v>2645</v>
      </c>
      <c r="D40" t="s">
        <v>164</v>
      </c>
      <c r="E40" t="s">
        <v>165</v>
      </c>
      <c r="F40">
        <v>89.9</v>
      </c>
      <c r="G40" t="s">
        <v>64</v>
      </c>
      <c r="H40" t="s">
        <v>20</v>
      </c>
      <c r="I40" t="s">
        <v>166</v>
      </c>
      <c r="J40" t="s">
        <v>167</v>
      </c>
      <c r="K40" t="s">
        <v>2434</v>
      </c>
      <c r="N40" t="s">
        <v>2560</v>
      </c>
      <c r="O40" t="e">
        <f>VLOOKUP(N40,[1]Table1!$A$1:$I$85,2,FALSE)</f>
        <v>#N/A</v>
      </c>
      <c r="P40" t="e">
        <f>VLOOKUP(N40,[1]Table1!$A$1:$I$85,3,FALSE)</f>
        <v>#N/A</v>
      </c>
      <c r="Q40" t="e">
        <f>VLOOKUP(N40,[1]Table1!$A$1:$I$85,4,FALSE)</f>
        <v>#N/A</v>
      </c>
      <c r="R40" t="e">
        <f>VLOOKUP(N40,[1]Table1!$A$1:$I$85,6,FALSE)</f>
        <v>#N/A</v>
      </c>
      <c r="S40" t="e">
        <f>VLOOKUP(N40,[1]Table1!$A$1:$I$85,7,FALSE)</f>
        <v>#N/A</v>
      </c>
      <c r="T40" t="e">
        <f>VLOOKUP(N40,[1]Table1!$A$1:$I$85,8,FALSE)</f>
        <v>#N/A</v>
      </c>
    </row>
    <row r="41" spans="1:20" x14ac:dyDescent="0.2">
      <c r="A41" t="s">
        <v>10</v>
      </c>
      <c r="B41">
        <v>40</v>
      </c>
      <c r="C41" t="s">
        <v>2645</v>
      </c>
      <c r="D41" t="s">
        <v>168</v>
      </c>
      <c r="E41" t="s">
        <v>169</v>
      </c>
      <c r="F41">
        <v>85.93</v>
      </c>
      <c r="G41" t="s">
        <v>42</v>
      </c>
      <c r="H41" t="s">
        <v>38</v>
      </c>
      <c r="I41" t="s">
        <v>170</v>
      </c>
      <c r="J41" t="s">
        <v>171</v>
      </c>
      <c r="K41" t="s">
        <v>2454</v>
      </c>
      <c r="N41" t="s">
        <v>2560</v>
      </c>
      <c r="O41" t="e">
        <f>VLOOKUP(N41,[1]Table1!$A$1:$I$85,2,FALSE)</f>
        <v>#N/A</v>
      </c>
      <c r="P41" t="e">
        <f>VLOOKUP(N41,[1]Table1!$A$1:$I$85,3,FALSE)</f>
        <v>#N/A</v>
      </c>
      <c r="Q41" t="e">
        <f>VLOOKUP(N41,[1]Table1!$A$1:$I$85,4,FALSE)</f>
        <v>#N/A</v>
      </c>
      <c r="R41" t="e">
        <f>VLOOKUP(N41,[1]Table1!$A$1:$I$85,6,FALSE)</f>
        <v>#N/A</v>
      </c>
      <c r="S41" t="e">
        <f>VLOOKUP(N41,[1]Table1!$A$1:$I$85,7,FALSE)</f>
        <v>#N/A</v>
      </c>
      <c r="T41" t="e">
        <f>VLOOKUP(N41,[1]Table1!$A$1:$I$85,8,FALSE)</f>
        <v>#N/A</v>
      </c>
    </row>
    <row r="42" spans="1:20" x14ac:dyDescent="0.2">
      <c r="A42" t="s">
        <v>10</v>
      </c>
      <c r="B42">
        <v>41</v>
      </c>
      <c r="C42" t="s">
        <v>2645</v>
      </c>
      <c r="D42" t="s">
        <v>172</v>
      </c>
      <c r="E42" t="s">
        <v>173</v>
      </c>
      <c r="F42">
        <v>99.06</v>
      </c>
      <c r="G42" t="s">
        <v>174</v>
      </c>
      <c r="H42" t="s">
        <v>14</v>
      </c>
      <c r="I42" t="s">
        <v>175</v>
      </c>
      <c r="J42" t="s">
        <v>176</v>
      </c>
      <c r="K42" t="s">
        <v>1992</v>
      </c>
      <c r="N42" t="s">
        <v>2560</v>
      </c>
      <c r="O42" t="e">
        <f>VLOOKUP(N42,[1]Table1!$A$1:$I$85,2,FALSE)</f>
        <v>#N/A</v>
      </c>
      <c r="P42" t="e">
        <f>VLOOKUP(N42,[1]Table1!$A$1:$I$85,3,FALSE)</f>
        <v>#N/A</v>
      </c>
      <c r="Q42" t="e">
        <f>VLOOKUP(N42,[1]Table1!$A$1:$I$85,4,FALSE)</f>
        <v>#N/A</v>
      </c>
      <c r="R42" t="e">
        <f>VLOOKUP(N42,[1]Table1!$A$1:$I$85,6,FALSE)</f>
        <v>#N/A</v>
      </c>
      <c r="S42" t="e">
        <f>VLOOKUP(N42,[1]Table1!$A$1:$I$85,7,FALSE)</f>
        <v>#N/A</v>
      </c>
      <c r="T42" t="e">
        <f>VLOOKUP(N42,[1]Table1!$A$1:$I$85,8,FALSE)</f>
        <v>#N/A</v>
      </c>
    </row>
    <row r="43" spans="1:20" x14ac:dyDescent="0.2">
      <c r="A43" t="s">
        <v>10</v>
      </c>
      <c r="B43">
        <v>42</v>
      </c>
      <c r="C43" t="s">
        <v>2645</v>
      </c>
      <c r="D43" t="s">
        <v>177</v>
      </c>
      <c r="E43" t="s">
        <v>178</v>
      </c>
      <c r="F43">
        <v>92.78</v>
      </c>
      <c r="G43" t="s">
        <v>64</v>
      </c>
      <c r="H43" t="s">
        <v>20</v>
      </c>
      <c r="I43" t="s">
        <v>179</v>
      </c>
      <c r="J43" t="s">
        <v>180</v>
      </c>
      <c r="K43" t="s">
        <v>2435</v>
      </c>
      <c r="N43" t="s">
        <v>2560</v>
      </c>
      <c r="O43" t="e">
        <f>VLOOKUP(N43,[1]Table1!$A$1:$I$85,2,FALSE)</f>
        <v>#N/A</v>
      </c>
      <c r="P43" t="e">
        <f>VLOOKUP(N43,[1]Table1!$A$1:$I$85,3,FALSE)</f>
        <v>#N/A</v>
      </c>
      <c r="Q43" t="e">
        <f>VLOOKUP(N43,[1]Table1!$A$1:$I$85,4,FALSE)</f>
        <v>#N/A</v>
      </c>
      <c r="R43" t="e">
        <f>VLOOKUP(N43,[1]Table1!$A$1:$I$85,6,FALSE)</f>
        <v>#N/A</v>
      </c>
      <c r="S43" t="e">
        <f>VLOOKUP(N43,[1]Table1!$A$1:$I$85,7,FALSE)</f>
        <v>#N/A</v>
      </c>
      <c r="T43" t="e">
        <f>VLOOKUP(N43,[1]Table1!$A$1:$I$85,8,FALSE)</f>
        <v>#N/A</v>
      </c>
    </row>
    <row r="44" spans="1:20" x14ac:dyDescent="0.2">
      <c r="A44" t="s">
        <v>10</v>
      </c>
      <c r="B44">
        <v>43</v>
      </c>
      <c r="C44" t="s">
        <v>2645</v>
      </c>
      <c r="D44" t="s">
        <v>181</v>
      </c>
      <c r="E44" t="s">
        <v>182</v>
      </c>
      <c r="F44">
        <v>90.27</v>
      </c>
      <c r="G44" t="s">
        <v>13</v>
      </c>
      <c r="I44" t="s">
        <v>183</v>
      </c>
      <c r="J44" t="s">
        <v>184</v>
      </c>
      <c r="K44" t="s">
        <v>2429</v>
      </c>
      <c r="N44" t="s">
        <v>2560</v>
      </c>
      <c r="O44" t="e">
        <f>VLOOKUP(N44,[1]Table1!$A$1:$I$85,2,FALSE)</f>
        <v>#N/A</v>
      </c>
      <c r="P44" t="e">
        <f>VLOOKUP(N44,[1]Table1!$A$1:$I$85,3,FALSE)</f>
        <v>#N/A</v>
      </c>
      <c r="Q44" t="e">
        <f>VLOOKUP(N44,[1]Table1!$A$1:$I$85,4,FALSE)</f>
        <v>#N/A</v>
      </c>
      <c r="R44" t="e">
        <f>VLOOKUP(N44,[1]Table1!$A$1:$I$85,6,FALSE)</f>
        <v>#N/A</v>
      </c>
      <c r="S44" t="e">
        <f>VLOOKUP(N44,[1]Table1!$A$1:$I$85,7,FALSE)</f>
        <v>#N/A</v>
      </c>
      <c r="T44" t="e">
        <f>VLOOKUP(N44,[1]Table1!$A$1:$I$85,8,FALSE)</f>
        <v>#N/A</v>
      </c>
    </row>
    <row r="45" spans="1:20" x14ac:dyDescent="0.2">
      <c r="A45" t="s">
        <v>10</v>
      </c>
      <c r="B45">
        <v>44</v>
      </c>
      <c r="C45" t="s">
        <v>2645</v>
      </c>
      <c r="D45" t="s">
        <v>185</v>
      </c>
      <c r="E45" t="s">
        <v>186</v>
      </c>
      <c r="F45">
        <v>99.24</v>
      </c>
      <c r="G45" t="s">
        <v>13</v>
      </c>
      <c r="I45" t="s">
        <v>187</v>
      </c>
      <c r="J45" t="s">
        <v>188</v>
      </c>
      <c r="K45" t="s">
        <v>1987</v>
      </c>
      <c r="N45" t="s">
        <v>2560</v>
      </c>
      <c r="O45" t="e">
        <f>VLOOKUP(N45,[1]Table1!$A$1:$I$85,2,FALSE)</f>
        <v>#N/A</v>
      </c>
      <c r="P45" t="e">
        <f>VLOOKUP(N45,[1]Table1!$A$1:$I$85,3,FALSE)</f>
        <v>#N/A</v>
      </c>
      <c r="Q45" t="e">
        <f>VLOOKUP(N45,[1]Table1!$A$1:$I$85,4,FALSE)</f>
        <v>#N/A</v>
      </c>
      <c r="R45" t="e">
        <f>VLOOKUP(N45,[1]Table1!$A$1:$I$85,6,FALSE)</f>
        <v>#N/A</v>
      </c>
      <c r="S45" t="e">
        <f>VLOOKUP(N45,[1]Table1!$A$1:$I$85,7,FALSE)</f>
        <v>#N/A</v>
      </c>
      <c r="T45" t="e">
        <f>VLOOKUP(N45,[1]Table1!$A$1:$I$85,8,FALSE)</f>
        <v>#N/A</v>
      </c>
    </row>
    <row r="46" spans="1:20" x14ac:dyDescent="0.2">
      <c r="A46" t="s">
        <v>10</v>
      </c>
      <c r="B46">
        <v>45</v>
      </c>
      <c r="C46" t="s">
        <v>2645</v>
      </c>
      <c r="D46" t="s">
        <v>189</v>
      </c>
      <c r="E46" t="s">
        <v>190</v>
      </c>
      <c r="F46">
        <v>83.7</v>
      </c>
      <c r="G46" t="s">
        <v>100</v>
      </c>
      <c r="H46" t="s">
        <v>20</v>
      </c>
      <c r="I46" t="s">
        <v>191</v>
      </c>
      <c r="J46" t="s">
        <v>192</v>
      </c>
      <c r="K46" t="s">
        <v>2436</v>
      </c>
      <c r="N46" t="s">
        <v>2560</v>
      </c>
      <c r="O46" t="e">
        <f>VLOOKUP(N46,[1]Table1!$A$1:$I$85,2,FALSE)</f>
        <v>#N/A</v>
      </c>
      <c r="P46" t="e">
        <f>VLOOKUP(N46,[1]Table1!$A$1:$I$85,3,FALSE)</f>
        <v>#N/A</v>
      </c>
      <c r="Q46" t="e">
        <f>VLOOKUP(N46,[1]Table1!$A$1:$I$85,4,FALSE)</f>
        <v>#N/A</v>
      </c>
      <c r="R46" t="e">
        <f>VLOOKUP(N46,[1]Table1!$A$1:$I$85,6,FALSE)</f>
        <v>#N/A</v>
      </c>
      <c r="S46" t="e">
        <f>VLOOKUP(N46,[1]Table1!$A$1:$I$85,7,FALSE)</f>
        <v>#N/A</v>
      </c>
      <c r="T46" t="e">
        <f>VLOOKUP(N46,[1]Table1!$A$1:$I$85,8,FALSE)</f>
        <v>#N/A</v>
      </c>
    </row>
    <row r="47" spans="1:20" x14ac:dyDescent="0.2">
      <c r="A47" t="s">
        <v>10</v>
      </c>
      <c r="B47">
        <v>46</v>
      </c>
      <c r="C47" t="s">
        <v>2645</v>
      </c>
      <c r="D47" t="s">
        <v>193</v>
      </c>
      <c r="E47" t="s">
        <v>30</v>
      </c>
      <c r="F47">
        <v>87.54</v>
      </c>
      <c r="G47" t="s">
        <v>174</v>
      </c>
      <c r="H47" t="s">
        <v>17</v>
      </c>
      <c r="I47" t="s">
        <v>194</v>
      </c>
      <c r="J47" t="s">
        <v>195</v>
      </c>
      <c r="L47" t="s">
        <v>1995</v>
      </c>
      <c r="N47" t="s">
        <v>2560</v>
      </c>
      <c r="O47" t="e">
        <f>VLOOKUP(N47,[1]Table1!$A$1:$I$85,2,FALSE)</f>
        <v>#N/A</v>
      </c>
      <c r="P47" t="e">
        <f>VLOOKUP(N47,[1]Table1!$A$1:$I$85,3,FALSE)</f>
        <v>#N/A</v>
      </c>
      <c r="Q47" t="e">
        <f>VLOOKUP(N47,[1]Table1!$A$1:$I$85,4,FALSE)</f>
        <v>#N/A</v>
      </c>
      <c r="R47" t="e">
        <f>VLOOKUP(N47,[1]Table1!$A$1:$I$85,6,FALSE)</f>
        <v>#N/A</v>
      </c>
      <c r="S47" t="e">
        <f>VLOOKUP(N47,[1]Table1!$A$1:$I$85,7,FALSE)</f>
        <v>#N/A</v>
      </c>
      <c r="T47" t="e">
        <f>VLOOKUP(N47,[1]Table1!$A$1:$I$85,8,FALSE)</f>
        <v>#N/A</v>
      </c>
    </row>
    <row r="48" spans="1:20" x14ac:dyDescent="0.2">
      <c r="A48" t="s">
        <v>10</v>
      </c>
      <c r="B48">
        <v>47</v>
      </c>
      <c r="C48" t="s">
        <v>2645</v>
      </c>
      <c r="D48" t="s">
        <v>196</v>
      </c>
      <c r="E48" t="s">
        <v>197</v>
      </c>
      <c r="F48">
        <v>89.37</v>
      </c>
      <c r="G48" t="s">
        <v>64</v>
      </c>
      <c r="I48" t="s">
        <v>198</v>
      </c>
      <c r="J48" t="s">
        <v>199</v>
      </c>
      <c r="K48" t="s">
        <v>2452</v>
      </c>
      <c r="N48" t="s">
        <v>2560</v>
      </c>
      <c r="O48" t="e">
        <f>VLOOKUP(N48,[1]Table1!$A$1:$I$85,2,FALSE)</f>
        <v>#N/A</v>
      </c>
      <c r="P48" t="e">
        <f>VLOOKUP(N48,[1]Table1!$A$1:$I$85,3,FALSE)</f>
        <v>#N/A</v>
      </c>
      <c r="Q48" t="e">
        <f>VLOOKUP(N48,[1]Table1!$A$1:$I$85,4,FALSE)</f>
        <v>#N/A</v>
      </c>
      <c r="R48" t="e">
        <f>VLOOKUP(N48,[1]Table1!$A$1:$I$85,6,FALSE)</f>
        <v>#N/A</v>
      </c>
      <c r="S48" t="e">
        <f>VLOOKUP(N48,[1]Table1!$A$1:$I$85,7,FALSE)</f>
        <v>#N/A</v>
      </c>
      <c r="T48" t="e">
        <f>VLOOKUP(N48,[1]Table1!$A$1:$I$85,8,FALSE)</f>
        <v>#N/A</v>
      </c>
    </row>
    <row r="49" spans="1:20" x14ac:dyDescent="0.2">
      <c r="A49" t="s">
        <v>10</v>
      </c>
      <c r="B49">
        <v>48</v>
      </c>
      <c r="C49" t="s">
        <v>2645</v>
      </c>
      <c r="D49" t="s">
        <v>200</v>
      </c>
      <c r="E49" t="s">
        <v>201</v>
      </c>
      <c r="F49">
        <v>96.61</v>
      </c>
      <c r="G49" t="s">
        <v>64</v>
      </c>
      <c r="H49" t="s">
        <v>20</v>
      </c>
      <c r="I49" t="s">
        <v>202</v>
      </c>
      <c r="J49" t="s">
        <v>203</v>
      </c>
      <c r="K49" t="s">
        <v>2428</v>
      </c>
      <c r="N49" t="s">
        <v>2560</v>
      </c>
      <c r="O49" t="e">
        <f>VLOOKUP(N49,[1]Table1!$A$1:$I$85,2,FALSE)</f>
        <v>#N/A</v>
      </c>
      <c r="P49" t="e">
        <f>VLOOKUP(N49,[1]Table1!$A$1:$I$85,3,FALSE)</f>
        <v>#N/A</v>
      </c>
      <c r="Q49" t="e">
        <f>VLOOKUP(N49,[1]Table1!$A$1:$I$85,4,FALSE)</f>
        <v>#N/A</v>
      </c>
      <c r="R49" t="e">
        <f>VLOOKUP(N49,[1]Table1!$A$1:$I$85,6,FALSE)</f>
        <v>#N/A</v>
      </c>
      <c r="S49" t="e">
        <f>VLOOKUP(N49,[1]Table1!$A$1:$I$85,7,FALSE)</f>
        <v>#N/A</v>
      </c>
      <c r="T49" t="e">
        <f>VLOOKUP(N49,[1]Table1!$A$1:$I$85,8,FALSE)</f>
        <v>#N/A</v>
      </c>
    </row>
    <row r="50" spans="1:20" x14ac:dyDescent="0.2">
      <c r="A50" t="s">
        <v>10</v>
      </c>
      <c r="B50">
        <v>49</v>
      </c>
      <c r="C50" t="s">
        <v>2645</v>
      </c>
      <c r="D50" t="s">
        <v>204</v>
      </c>
      <c r="E50" t="s">
        <v>205</v>
      </c>
      <c r="F50">
        <v>76.319999999999993</v>
      </c>
      <c r="G50" t="s">
        <v>42</v>
      </c>
      <c r="H50" t="s">
        <v>38</v>
      </c>
      <c r="I50" t="s">
        <v>206</v>
      </c>
      <c r="J50" t="s">
        <v>203</v>
      </c>
      <c r="K50" t="s">
        <v>2506</v>
      </c>
      <c r="N50" t="s">
        <v>2560</v>
      </c>
      <c r="O50" t="e">
        <f>VLOOKUP(N50,[1]Table1!$A$1:$I$85,2,FALSE)</f>
        <v>#N/A</v>
      </c>
      <c r="P50" t="e">
        <f>VLOOKUP(N50,[1]Table1!$A$1:$I$85,3,FALSE)</f>
        <v>#N/A</v>
      </c>
      <c r="Q50" t="e">
        <f>VLOOKUP(N50,[1]Table1!$A$1:$I$85,4,FALSE)</f>
        <v>#N/A</v>
      </c>
      <c r="R50" t="e">
        <f>VLOOKUP(N50,[1]Table1!$A$1:$I$85,6,FALSE)</f>
        <v>#N/A</v>
      </c>
      <c r="S50" t="e">
        <f>VLOOKUP(N50,[1]Table1!$A$1:$I$85,7,FALSE)</f>
        <v>#N/A</v>
      </c>
      <c r="T50" t="e">
        <f>VLOOKUP(N50,[1]Table1!$A$1:$I$85,8,FALSE)</f>
        <v>#N/A</v>
      </c>
    </row>
    <row r="51" spans="1:20" x14ac:dyDescent="0.2">
      <c r="A51" t="s">
        <v>10</v>
      </c>
      <c r="B51">
        <v>50</v>
      </c>
      <c r="C51" t="s">
        <v>2645</v>
      </c>
      <c r="D51" t="s">
        <v>207</v>
      </c>
      <c r="E51" t="s">
        <v>208</v>
      </c>
      <c r="F51">
        <v>98.41</v>
      </c>
      <c r="G51" t="s">
        <v>209</v>
      </c>
      <c r="H51" t="s">
        <v>26</v>
      </c>
      <c r="I51" t="s">
        <v>210</v>
      </c>
      <c r="J51" t="s">
        <v>211</v>
      </c>
      <c r="K51" t="s">
        <v>2431</v>
      </c>
      <c r="N51" t="s">
        <v>2560</v>
      </c>
      <c r="O51" t="e">
        <f>VLOOKUP(N51,[1]Table1!$A$1:$I$85,2,FALSE)</f>
        <v>#N/A</v>
      </c>
      <c r="P51" t="e">
        <f>VLOOKUP(N51,[1]Table1!$A$1:$I$85,3,FALSE)</f>
        <v>#N/A</v>
      </c>
      <c r="Q51" t="e">
        <f>VLOOKUP(N51,[1]Table1!$A$1:$I$85,4,FALSE)</f>
        <v>#N/A</v>
      </c>
      <c r="R51" t="e">
        <f>VLOOKUP(N51,[1]Table1!$A$1:$I$85,6,FALSE)</f>
        <v>#N/A</v>
      </c>
      <c r="S51" t="e">
        <f>VLOOKUP(N51,[1]Table1!$A$1:$I$85,7,FALSE)</f>
        <v>#N/A</v>
      </c>
      <c r="T51" t="e">
        <f>VLOOKUP(N51,[1]Table1!$A$1:$I$85,8,FALSE)</f>
        <v>#N/A</v>
      </c>
    </row>
    <row r="52" spans="1:20" x14ac:dyDescent="0.2">
      <c r="A52" t="s">
        <v>10</v>
      </c>
      <c r="B52">
        <v>51</v>
      </c>
      <c r="C52" t="s">
        <v>2645</v>
      </c>
      <c r="D52" t="s">
        <v>212</v>
      </c>
      <c r="E52" t="s">
        <v>19</v>
      </c>
      <c r="F52">
        <v>88.7</v>
      </c>
      <c r="G52" t="s">
        <v>213</v>
      </c>
      <c r="H52" t="s">
        <v>20</v>
      </c>
      <c r="I52" t="s">
        <v>214</v>
      </c>
      <c r="J52" t="s">
        <v>215</v>
      </c>
      <c r="K52" t="s">
        <v>2433</v>
      </c>
      <c r="N52" t="s">
        <v>2560</v>
      </c>
      <c r="O52" t="e">
        <f>VLOOKUP(N52,[1]Table1!$A$1:$I$85,2,FALSE)</f>
        <v>#N/A</v>
      </c>
      <c r="P52" t="e">
        <f>VLOOKUP(N52,[1]Table1!$A$1:$I$85,3,FALSE)</f>
        <v>#N/A</v>
      </c>
      <c r="Q52" t="e">
        <f>VLOOKUP(N52,[1]Table1!$A$1:$I$85,4,FALSE)</f>
        <v>#N/A</v>
      </c>
      <c r="R52" t="e">
        <f>VLOOKUP(N52,[1]Table1!$A$1:$I$85,6,FALSE)</f>
        <v>#N/A</v>
      </c>
      <c r="S52" t="e">
        <f>VLOOKUP(N52,[1]Table1!$A$1:$I$85,7,FALSE)</f>
        <v>#N/A</v>
      </c>
      <c r="T52" t="e">
        <f>VLOOKUP(N52,[1]Table1!$A$1:$I$85,8,FALSE)</f>
        <v>#N/A</v>
      </c>
    </row>
    <row r="53" spans="1:20" x14ac:dyDescent="0.2">
      <c r="A53" t="s">
        <v>10</v>
      </c>
      <c r="B53">
        <v>52</v>
      </c>
      <c r="C53" t="s">
        <v>2645</v>
      </c>
      <c r="D53" t="s">
        <v>216</v>
      </c>
      <c r="E53" t="s">
        <v>217</v>
      </c>
      <c r="F53">
        <v>90.28</v>
      </c>
      <c r="G53" t="s">
        <v>42</v>
      </c>
      <c r="I53" t="s">
        <v>218</v>
      </c>
      <c r="J53" t="s">
        <v>219</v>
      </c>
      <c r="K53" t="s">
        <v>2452</v>
      </c>
      <c r="N53" t="s">
        <v>2560</v>
      </c>
      <c r="O53" t="e">
        <f>VLOOKUP(N53,[1]Table1!$A$1:$I$85,2,FALSE)</f>
        <v>#N/A</v>
      </c>
      <c r="P53" t="e">
        <f>VLOOKUP(N53,[1]Table1!$A$1:$I$85,3,FALSE)</f>
        <v>#N/A</v>
      </c>
      <c r="Q53" t="e">
        <f>VLOOKUP(N53,[1]Table1!$A$1:$I$85,4,FALSE)</f>
        <v>#N/A</v>
      </c>
      <c r="R53" t="e">
        <f>VLOOKUP(N53,[1]Table1!$A$1:$I$85,6,FALSE)</f>
        <v>#N/A</v>
      </c>
      <c r="S53" t="e">
        <f>VLOOKUP(N53,[1]Table1!$A$1:$I$85,7,FALSE)</f>
        <v>#N/A</v>
      </c>
      <c r="T53" t="e">
        <f>VLOOKUP(N53,[1]Table1!$A$1:$I$85,8,FALSE)</f>
        <v>#N/A</v>
      </c>
    </row>
    <row r="54" spans="1:20" x14ac:dyDescent="0.2">
      <c r="A54" t="s">
        <v>10</v>
      </c>
      <c r="B54">
        <v>53</v>
      </c>
      <c r="C54" t="s">
        <v>2645</v>
      </c>
      <c r="D54" t="s">
        <v>220</v>
      </c>
      <c r="E54" t="s">
        <v>221</v>
      </c>
      <c r="F54">
        <v>97.87</v>
      </c>
      <c r="G54" t="s">
        <v>209</v>
      </c>
      <c r="H54" t="s">
        <v>14</v>
      </c>
      <c r="I54" t="s">
        <v>222</v>
      </c>
      <c r="J54" t="s">
        <v>223</v>
      </c>
      <c r="K54" t="s">
        <v>1987</v>
      </c>
      <c r="N54" t="s">
        <v>2560</v>
      </c>
      <c r="O54" t="e">
        <f>VLOOKUP(N54,[1]Table1!$A$1:$I$85,2,FALSE)</f>
        <v>#N/A</v>
      </c>
      <c r="P54" t="e">
        <f>VLOOKUP(N54,[1]Table1!$A$1:$I$85,3,FALSE)</f>
        <v>#N/A</v>
      </c>
      <c r="Q54" t="e">
        <f>VLOOKUP(N54,[1]Table1!$A$1:$I$85,4,FALSE)</f>
        <v>#N/A</v>
      </c>
      <c r="R54" t="e">
        <f>VLOOKUP(N54,[1]Table1!$A$1:$I$85,6,FALSE)</f>
        <v>#N/A</v>
      </c>
      <c r="S54" t="e">
        <f>VLOOKUP(N54,[1]Table1!$A$1:$I$85,7,FALSE)</f>
        <v>#N/A</v>
      </c>
      <c r="T54" t="e">
        <f>VLOOKUP(N54,[1]Table1!$A$1:$I$85,8,FALSE)</f>
        <v>#N/A</v>
      </c>
    </row>
    <row r="55" spans="1:20" x14ac:dyDescent="0.2">
      <c r="A55" t="s">
        <v>10</v>
      </c>
      <c r="B55">
        <v>54</v>
      </c>
      <c r="C55" t="s">
        <v>2645</v>
      </c>
      <c r="D55" t="s">
        <v>224</v>
      </c>
      <c r="E55" t="s">
        <v>225</v>
      </c>
      <c r="F55">
        <v>97.83</v>
      </c>
      <c r="G55" t="s">
        <v>25</v>
      </c>
      <c r="H55" t="s">
        <v>26</v>
      </c>
      <c r="I55" t="s">
        <v>121</v>
      </c>
      <c r="J55" t="s">
        <v>226</v>
      </c>
      <c r="K55" t="s">
        <v>2428</v>
      </c>
      <c r="N55" t="s">
        <v>2560</v>
      </c>
      <c r="O55" t="e">
        <f>VLOOKUP(N55,[1]Table1!$A$1:$I$85,2,FALSE)</f>
        <v>#N/A</v>
      </c>
      <c r="P55" t="e">
        <f>VLOOKUP(N55,[1]Table1!$A$1:$I$85,3,FALSE)</f>
        <v>#N/A</v>
      </c>
      <c r="Q55" t="e">
        <f>VLOOKUP(N55,[1]Table1!$A$1:$I$85,4,FALSE)</f>
        <v>#N/A</v>
      </c>
      <c r="R55" t="e">
        <f>VLOOKUP(N55,[1]Table1!$A$1:$I$85,6,FALSE)</f>
        <v>#N/A</v>
      </c>
      <c r="S55" t="e">
        <f>VLOOKUP(N55,[1]Table1!$A$1:$I$85,7,FALSE)</f>
        <v>#N/A</v>
      </c>
      <c r="T55" t="e">
        <f>VLOOKUP(N55,[1]Table1!$A$1:$I$85,8,FALSE)</f>
        <v>#N/A</v>
      </c>
    </row>
    <row r="56" spans="1:20" x14ac:dyDescent="0.2">
      <c r="A56" t="s">
        <v>10</v>
      </c>
      <c r="B56">
        <v>55</v>
      </c>
      <c r="C56" t="s">
        <v>2645</v>
      </c>
      <c r="D56" t="s">
        <v>227</v>
      </c>
      <c r="E56" t="s">
        <v>228</v>
      </c>
      <c r="F56">
        <v>89.62</v>
      </c>
      <c r="G56" t="s">
        <v>13</v>
      </c>
      <c r="I56" t="s">
        <v>229</v>
      </c>
      <c r="J56" t="s">
        <v>230</v>
      </c>
      <c r="K56" t="s">
        <v>2485</v>
      </c>
      <c r="N56" t="s">
        <v>2560</v>
      </c>
      <c r="O56" t="e">
        <f>VLOOKUP(N56,[1]Table1!$A$1:$I$85,2,FALSE)</f>
        <v>#N/A</v>
      </c>
      <c r="P56" t="e">
        <f>VLOOKUP(N56,[1]Table1!$A$1:$I$85,3,FALSE)</f>
        <v>#N/A</v>
      </c>
      <c r="Q56" t="e">
        <f>VLOOKUP(N56,[1]Table1!$A$1:$I$85,4,FALSE)</f>
        <v>#N/A</v>
      </c>
      <c r="R56" t="e">
        <f>VLOOKUP(N56,[1]Table1!$A$1:$I$85,6,FALSE)</f>
        <v>#N/A</v>
      </c>
      <c r="S56" t="e">
        <f>VLOOKUP(N56,[1]Table1!$A$1:$I$85,7,FALSE)</f>
        <v>#N/A</v>
      </c>
      <c r="T56" t="e">
        <f>VLOOKUP(N56,[1]Table1!$A$1:$I$85,8,FALSE)</f>
        <v>#N/A</v>
      </c>
    </row>
    <row r="57" spans="1:20" x14ac:dyDescent="0.2">
      <c r="A57" t="s">
        <v>10</v>
      </c>
      <c r="B57">
        <v>56</v>
      </c>
      <c r="C57" t="s">
        <v>2645</v>
      </c>
      <c r="D57" t="s">
        <v>231</v>
      </c>
      <c r="E57" t="s">
        <v>232</v>
      </c>
      <c r="F57">
        <v>89.7</v>
      </c>
      <c r="G57" t="s">
        <v>213</v>
      </c>
      <c r="H57" t="s">
        <v>20</v>
      </c>
      <c r="I57" t="s">
        <v>233</v>
      </c>
      <c r="J57" t="s">
        <v>234</v>
      </c>
      <c r="K57" t="s">
        <v>2437</v>
      </c>
      <c r="N57" t="s">
        <v>2560</v>
      </c>
      <c r="O57" t="e">
        <f>VLOOKUP(N57,[1]Table1!$A$1:$I$85,2,FALSE)</f>
        <v>#N/A</v>
      </c>
      <c r="P57" t="e">
        <f>VLOOKUP(N57,[1]Table1!$A$1:$I$85,3,FALSE)</f>
        <v>#N/A</v>
      </c>
      <c r="Q57" t="e">
        <f>VLOOKUP(N57,[1]Table1!$A$1:$I$85,4,FALSE)</f>
        <v>#N/A</v>
      </c>
      <c r="R57" t="e">
        <f>VLOOKUP(N57,[1]Table1!$A$1:$I$85,6,FALSE)</f>
        <v>#N/A</v>
      </c>
      <c r="S57" t="e">
        <f>VLOOKUP(N57,[1]Table1!$A$1:$I$85,7,FALSE)</f>
        <v>#N/A</v>
      </c>
      <c r="T57" t="e">
        <f>VLOOKUP(N57,[1]Table1!$A$1:$I$85,8,FALSE)</f>
        <v>#N/A</v>
      </c>
    </row>
    <row r="58" spans="1:20" x14ac:dyDescent="0.2">
      <c r="A58" t="s">
        <v>10</v>
      </c>
      <c r="B58">
        <v>57</v>
      </c>
      <c r="C58" t="s">
        <v>2645</v>
      </c>
      <c r="D58" t="s">
        <v>235</v>
      </c>
      <c r="E58" t="s">
        <v>236</v>
      </c>
      <c r="F58">
        <v>83.75</v>
      </c>
      <c r="G58" t="s">
        <v>154</v>
      </c>
      <c r="H58" t="s">
        <v>38</v>
      </c>
      <c r="I58" t="s">
        <v>237</v>
      </c>
      <c r="J58" t="s">
        <v>238</v>
      </c>
      <c r="K58" t="s">
        <v>2486</v>
      </c>
      <c r="N58" t="s">
        <v>2560</v>
      </c>
      <c r="O58" t="e">
        <f>VLOOKUP(N58,[1]Table1!$A$1:$I$85,2,FALSE)</f>
        <v>#N/A</v>
      </c>
      <c r="P58" t="e">
        <f>VLOOKUP(N58,[1]Table1!$A$1:$I$85,3,FALSE)</f>
        <v>#N/A</v>
      </c>
      <c r="Q58" t="e">
        <f>VLOOKUP(N58,[1]Table1!$A$1:$I$85,4,FALSE)</f>
        <v>#N/A</v>
      </c>
      <c r="R58" t="e">
        <f>VLOOKUP(N58,[1]Table1!$A$1:$I$85,6,FALSE)</f>
        <v>#N/A</v>
      </c>
      <c r="S58" t="e">
        <f>VLOOKUP(N58,[1]Table1!$A$1:$I$85,7,FALSE)</f>
        <v>#N/A</v>
      </c>
      <c r="T58" t="e">
        <f>VLOOKUP(N58,[1]Table1!$A$1:$I$85,8,FALSE)</f>
        <v>#N/A</v>
      </c>
    </row>
    <row r="59" spans="1:20" x14ac:dyDescent="0.2">
      <c r="A59" t="s">
        <v>10</v>
      </c>
      <c r="B59">
        <v>58</v>
      </c>
      <c r="C59" t="s">
        <v>2645</v>
      </c>
      <c r="D59" t="s">
        <v>239</v>
      </c>
      <c r="E59" t="s">
        <v>240</v>
      </c>
      <c r="F59">
        <v>90.37</v>
      </c>
      <c r="G59" t="s">
        <v>25</v>
      </c>
      <c r="H59" t="s">
        <v>38</v>
      </c>
      <c r="I59" t="s">
        <v>241</v>
      </c>
      <c r="J59" t="s">
        <v>242</v>
      </c>
      <c r="K59" t="s">
        <v>2429</v>
      </c>
      <c r="N59" t="s">
        <v>2560</v>
      </c>
      <c r="O59" t="e">
        <f>VLOOKUP(N59,[1]Table1!$A$1:$I$85,2,FALSE)</f>
        <v>#N/A</v>
      </c>
      <c r="P59" t="e">
        <f>VLOOKUP(N59,[1]Table1!$A$1:$I$85,3,FALSE)</f>
        <v>#N/A</v>
      </c>
      <c r="Q59" t="e">
        <f>VLOOKUP(N59,[1]Table1!$A$1:$I$85,4,FALSE)</f>
        <v>#N/A</v>
      </c>
      <c r="R59" t="e">
        <f>VLOOKUP(N59,[1]Table1!$A$1:$I$85,6,FALSE)</f>
        <v>#N/A</v>
      </c>
      <c r="S59" t="e">
        <f>VLOOKUP(N59,[1]Table1!$A$1:$I$85,7,FALSE)</f>
        <v>#N/A</v>
      </c>
      <c r="T59" t="e">
        <f>VLOOKUP(N59,[1]Table1!$A$1:$I$85,8,FALSE)</f>
        <v>#N/A</v>
      </c>
    </row>
    <row r="60" spans="1:20" x14ac:dyDescent="0.2">
      <c r="A60" t="s">
        <v>10</v>
      </c>
      <c r="B60">
        <v>59</v>
      </c>
      <c r="C60" t="s">
        <v>2645</v>
      </c>
      <c r="D60" t="s">
        <v>243</v>
      </c>
      <c r="E60" t="s">
        <v>244</v>
      </c>
      <c r="F60">
        <v>86.8</v>
      </c>
      <c r="G60" t="s">
        <v>13</v>
      </c>
      <c r="I60" t="s">
        <v>245</v>
      </c>
      <c r="J60" t="s">
        <v>246</v>
      </c>
      <c r="K60" t="s">
        <v>1991</v>
      </c>
      <c r="N60" t="s">
        <v>2560</v>
      </c>
      <c r="O60" t="e">
        <f>VLOOKUP(N60,[1]Table1!$A$1:$I$85,2,FALSE)</f>
        <v>#N/A</v>
      </c>
      <c r="P60" t="e">
        <f>VLOOKUP(N60,[1]Table1!$A$1:$I$85,3,FALSE)</f>
        <v>#N/A</v>
      </c>
      <c r="Q60" t="e">
        <f>VLOOKUP(N60,[1]Table1!$A$1:$I$85,4,FALSE)</f>
        <v>#N/A</v>
      </c>
      <c r="R60" t="e">
        <f>VLOOKUP(N60,[1]Table1!$A$1:$I$85,6,FALSE)</f>
        <v>#N/A</v>
      </c>
      <c r="S60" t="e">
        <f>VLOOKUP(N60,[1]Table1!$A$1:$I$85,7,FALSE)</f>
        <v>#N/A</v>
      </c>
      <c r="T60" t="e">
        <f>VLOOKUP(N60,[1]Table1!$A$1:$I$85,8,FALSE)</f>
        <v>#N/A</v>
      </c>
    </row>
    <row r="61" spans="1:20" x14ac:dyDescent="0.2">
      <c r="A61" t="s">
        <v>10</v>
      </c>
      <c r="B61">
        <v>60</v>
      </c>
      <c r="C61" t="s">
        <v>2645</v>
      </c>
      <c r="D61" t="s">
        <v>247</v>
      </c>
      <c r="E61" t="s">
        <v>248</v>
      </c>
      <c r="F61">
        <v>98.83</v>
      </c>
      <c r="G61" t="s">
        <v>213</v>
      </c>
      <c r="H61" t="s">
        <v>14</v>
      </c>
      <c r="I61" t="s">
        <v>183</v>
      </c>
      <c r="J61" t="s">
        <v>249</v>
      </c>
      <c r="K61" t="s">
        <v>1992</v>
      </c>
      <c r="N61" t="s">
        <v>2560</v>
      </c>
      <c r="O61" t="e">
        <f>VLOOKUP(N61,[1]Table1!$A$1:$I$85,2,FALSE)</f>
        <v>#N/A</v>
      </c>
      <c r="P61" t="e">
        <f>VLOOKUP(N61,[1]Table1!$A$1:$I$85,3,FALSE)</f>
        <v>#N/A</v>
      </c>
      <c r="Q61" t="e">
        <f>VLOOKUP(N61,[1]Table1!$A$1:$I$85,4,FALSE)</f>
        <v>#N/A</v>
      </c>
      <c r="R61" t="e">
        <f>VLOOKUP(N61,[1]Table1!$A$1:$I$85,6,FALSE)</f>
        <v>#N/A</v>
      </c>
      <c r="S61" t="e">
        <f>VLOOKUP(N61,[1]Table1!$A$1:$I$85,7,FALSE)</f>
        <v>#N/A</v>
      </c>
      <c r="T61" t="e">
        <f>VLOOKUP(N61,[1]Table1!$A$1:$I$85,8,FALSE)</f>
        <v>#N/A</v>
      </c>
    </row>
    <row r="62" spans="1:20" x14ac:dyDescent="0.2">
      <c r="A62" t="s">
        <v>10</v>
      </c>
      <c r="B62">
        <v>61</v>
      </c>
      <c r="C62" t="s">
        <v>2645</v>
      </c>
      <c r="D62" t="s">
        <v>250</v>
      </c>
      <c r="E62" t="s">
        <v>251</v>
      </c>
      <c r="F62">
        <v>83.8</v>
      </c>
      <c r="G62" t="s">
        <v>100</v>
      </c>
      <c r="H62" t="s">
        <v>38</v>
      </c>
      <c r="I62" t="s">
        <v>252</v>
      </c>
      <c r="J62" t="s">
        <v>253</v>
      </c>
      <c r="K62" t="s">
        <v>2455</v>
      </c>
      <c r="N62" t="s">
        <v>2560</v>
      </c>
      <c r="O62" t="e">
        <f>VLOOKUP(N62,[1]Table1!$A$1:$I$85,2,FALSE)</f>
        <v>#N/A</v>
      </c>
      <c r="P62" t="e">
        <f>VLOOKUP(N62,[1]Table1!$A$1:$I$85,3,FALSE)</f>
        <v>#N/A</v>
      </c>
      <c r="Q62" t="e">
        <f>VLOOKUP(N62,[1]Table1!$A$1:$I$85,4,FALSE)</f>
        <v>#N/A</v>
      </c>
      <c r="R62" t="e">
        <f>VLOOKUP(N62,[1]Table1!$A$1:$I$85,6,FALSE)</f>
        <v>#N/A</v>
      </c>
      <c r="S62" t="e">
        <f>VLOOKUP(N62,[1]Table1!$A$1:$I$85,7,FALSE)</f>
        <v>#N/A</v>
      </c>
      <c r="T62" t="e">
        <f>VLOOKUP(N62,[1]Table1!$A$1:$I$85,8,FALSE)</f>
        <v>#N/A</v>
      </c>
    </row>
    <row r="63" spans="1:20" x14ac:dyDescent="0.2">
      <c r="A63" t="s">
        <v>10</v>
      </c>
      <c r="B63">
        <v>62</v>
      </c>
      <c r="C63" t="s">
        <v>2645</v>
      </c>
      <c r="D63" t="s">
        <v>254</v>
      </c>
      <c r="E63" t="s">
        <v>255</v>
      </c>
      <c r="F63">
        <v>89.75</v>
      </c>
      <c r="G63" t="s">
        <v>25</v>
      </c>
      <c r="H63" t="s">
        <v>26</v>
      </c>
      <c r="I63" t="s">
        <v>256</v>
      </c>
      <c r="J63" t="s">
        <v>257</v>
      </c>
      <c r="K63" t="s">
        <v>2437</v>
      </c>
      <c r="N63" t="s">
        <v>2560</v>
      </c>
      <c r="O63" t="e">
        <f>VLOOKUP(N63,[1]Table1!$A$1:$I$85,2,FALSE)</f>
        <v>#N/A</v>
      </c>
      <c r="P63" t="e">
        <f>VLOOKUP(N63,[1]Table1!$A$1:$I$85,3,FALSE)</f>
        <v>#N/A</v>
      </c>
      <c r="Q63" t="e">
        <f>VLOOKUP(N63,[1]Table1!$A$1:$I$85,4,FALSE)</f>
        <v>#N/A</v>
      </c>
      <c r="R63" t="e">
        <f>VLOOKUP(N63,[1]Table1!$A$1:$I$85,6,FALSE)</f>
        <v>#N/A</v>
      </c>
      <c r="S63" t="e">
        <f>VLOOKUP(N63,[1]Table1!$A$1:$I$85,7,FALSE)</f>
        <v>#N/A</v>
      </c>
      <c r="T63" t="e">
        <f>VLOOKUP(N63,[1]Table1!$A$1:$I$85,8,FALSE)</f>
        <v>#N/A</v>
      </c>
    </row>
    <row r="64" spans="1:20" x14ac:dyDescent="0.2">
      <c r="A64" t="s">
        <v>10</v>
      </c>
      <c r="B64">
        <v>63</v>
      </c>
      <c r="C64" t="s">
        <v>2645</v>
      </c>
      <c r="D64" t="s">
        <v>258</v>
      </c>
      <c r="E64" t="s">
        <v>259</v>
      </c>
      <c r="F64">
        <v>91.35</v>
      </c>
      <c r="G64" t="s">
        <v>209</v>
      </c>
      <c r="H64" t="s">
        <v>26</v>
      </c>
      <c r="I64" t="s">
        <v>260</v>
      </c>
      <c r="J64" t="s">
        <v>261</v>
      </c>
      <c r="K64" t="s">
        <v>2433</v>
      </c>
      <c r="N64" t="s">
        <v>2560</v>
      </c>
      <c r="O64" t="e">
        <f>VLOOKUP(N64,[1]Table1!$A$1:$I$85,2,FALSE)</f>
        <v>#N/A</v>
      </c>
      <c r="P64" t="e">
        <f>VLOOKUP(N64,[1]Table1!$A$1:$I$85,3,FALSE)</f>
        <v>#N/A</v>
      </c>
      <c r="Q64" t="e">
        <f>VLOOKUP(N64,[1]Table1!$A$1:$I$85,4,FALSE)</f>
        <v>#N/A</v>
      </c>
      <c r="R64" t="e">
        <f>VLOOKUP(N64,[1]Table1!$A$1:$I$85,6,FALSE)</f>
        <v>#N/A</v>
      </c>
      <c r="S64" t="e">
        <f>VLOOKUP(N64,[1]Table1!$A$1:$I$85,7,FALSE)</f>
        <v>#N/A</v>
      </c>
      <c r="T64" t="e">
        <f>VLOOKUP(N64,[1]Table1!$A$1:$I$85,8,FALSE)</f>
        <v>#N/A</v>
      </c>
    </row>
    <row r="65" spans="1:20" x14ac:dyDescent="0.2">
      <c r="A65" t="s">
        <v>10</v>
      </c>
      <c r="B65">
        <v>64</v>
      </c>
      <c r="C65" t="s">
        <v>2645</v>
      </c>
      <c r="D65" t="s">
        <v>262</v>
      </c>
      <c r="E65" t="s">
        <v>263</v>
      </c>
      <c r="F65">
        <v>88.37</v>
      </c>
      <c r="G65" t="s">
        <v>264</v>
      </c>
      <c r="I65" t="s">
        <v>265</v>
      </c>
      <c r="J65" t="s">
        <v>266</v>
      </c>
      <c r="K65" t="s">
        <v>2456</v>
      </c>
      <c r="N65" t="s">
        <v>2560</v>
      </c>
      <c r="O65" t="e">
        <f>VLOOKUP(N65,[1]Table1!$A$1:$I$85,2,FALSE)</f>
        <v>#N/A</v>
      </c>
      <c r="P65" t="e">
        <f>VLOOKUP(N65,[1]Table1!$A$1:$I$85,3,FALSE)</f>
        <v>#N/A</v>
      </c>
      <c r="Q65" t="e">
        <f>VLOOKUP(N65,[1]Table1!$A$1:$I$85,4,FALSE)</f>
        <v>#N/A</v>
      </c>
      <c r="R65" t="e">
        <f>VLOOKUP(N65,[1]Table1!$A$1:$I$85,6,FALSE)</f>
        <v>#N/A</v>
      </c>
      <c r="S65" t="e">
        <f>VLOOKUP(N65,[1]Table1!$A$1:$I$85,7,FALSE)</f>
        <v>#N/A</v>
      </c>
      <c r="T65" t="e">
        <f>VLOOKUP(N65,[1]Table1!$A$1:$I$85,8,FALSE)</f>
        <v>#N/A</v>
      </c>
    </row>
    <row r="66" spans="1:20" x14ac:dyDescent="0.2">
      <c r="A66" t="s">
        <v>10</v>
      </c>
      <c r="B66">
        <v>65</v>
      </c>
      <c r="C66" t="s">
        <v>2645</v>
      </c>
      <c r="D66" t="s">
        <v>267</v>
      </c>
      <c r="E66" t="s">
        <v>268</v>
      </c>
      <c r="F66">
        <v>98.38</v>
      </c>
      <c r="G66" t="s">
        <v>174</v>
      </c>
      <c r="H66" t="s">
        <v>26</v>
      </c>
      <c r="I66" t="s">
        <v>269</v>
      </c>
      <c r="J66" t="s">
        <v>270</v>
      </c>
      <c r="K66" t="s">
        <v>2432</v>
      </c>
      <c r="N66" t="s">
        <v>2560</v>
      </c>
      <c r="O66" t="e">
        <f>VLOOKUP(N66,[1]Table1!$A$1:$I$85,2,FALSE)</f>
        <v>#N/A</v>
      </c>
      <c r="P66" t="e">
        <f>VLOOKUP(N66,[1]Table1!$A$1:$I$85,3,FALSE)</f>
        <v>#N/A</v>
      </c>
      <c r="Q66" t="e">
        <f>VLOOKUP(N66,[1]Table1!$A$1:$I$85,4,FALSE)</f>
        <v>#N/A</v>
      </c>
      <c r="R66" t="e">
        <f>VLOOKUP(N66,[1]Table1!$A$1:$I$85,6,FALSE)</f>
        <v>#N/A</v>
      </c>
      <c r="S66" t="e">
        <f>VLOOKUP(N66,[1]Table1!$A$1:$I$85,7,FALSE)</f>
        <v>#N/A</v>
      </c>
      <c r="T66" t="e">
        <f>VLOOKUP(N66,[1]Table1!$A$1:$I$85,8,FALSE)</f>
        <v>#N/A</v>
      </c>
    </row>
    <row r="67" spans="1:20" x14ac:dyDescent="0.2">
      <c r="A67" t="s">
        <v>10</v>
      </c>
      <c r="B67">
        <v>66</v>
      </c>
      <c r="C67" t="s">
        <v>2645</v>
      </c>
      <c r="D67" t="s">
        <v>271</v>
      </c>
      <c r="E67" t="s">
        <v>272</v>
      </c>
      <c r="F67">
        <v>86</v>
      </c>
      <c r="G67" t="s">
        <v>213</v>
      </c>
      <c r="H67" t="s">
        <v>38</v>
      </c>
      <c r="I67" t="s">
        <v>273</v>
      </c>
      <c r="J67" t="s">
        <v>274</v>
      </c>
      <c r="K67" t="s">
        <v>2456</v>
      </c>
      <c r="N67" t="s">
        <v>2560</v>
      </c>
      <c r="O67" t="e">
        <f>VLOOKUP(N67,[1]Table1!$A$1:$I$85,2,FALSE)</f>
        <v>#N/A</v>
      </c>
      <c r="P67" t="e">
        <f>VLOOKUP(N67,[1]Table1!$A$1:$I$85,3,FALSE)</f>
        <v>#N/A</v>
      </c>
      <c r="Q67" t="e">
        <f>VLOOKUP(N67,[1]Table1!$A$1:$I$85,4,FALSE)</f>
        <v>#N/A</v>
      </c>
      <c r="R67" t="e">
        <f>VLOOKUP(N67,[1]Table1!$A$1:$I$85,6,FALSE)</f>
        <v>#N/A</v>
      </c>
      <c r="S67" t="e">
        <f>VLOOKUP(N67,[1]Table1!$A$1:$I$85,7,FALSE)</f>
        <v>#N/A</v>
      </c>
      <c r="T67" t="e">
        <f>VLOOKUP(N67,[1]Table1!$A$1:$I$85,8,FALSE)</f>
        <v>#N/A</v>
      </c>
    </row>
    <row r="68" spans="1:20" x14ac:dyDescent="0.2">
      <c r="A68" t="s">
        <v>10</v>
      </c>
      <c r="B68">
        <v>67</v>
      </c>
      <c r="C68" t="s">
        <v>2645</v>
      </c>
      <c r="D68" t="s">
        <v>275</v>
      </c>
      <c r="E68" t="s">
        <v>276</v>
      </c>
      <c r="F68">
        <v>99.37</v>
      </c>
      <c r="G68" t="s">
        <v>213</v>
      </c>
      <c r="H68" t="s">
        <v>20</v>
      </c>
      <c r="I68" t="s">
        <v>277</v>
      </c>
      <c r="J68" t="s">
        <v>278</v>
      </c>
      <c r="K68" t="s">
        <v>1992</v>
      </c>
      <c r="N68" t="s">
        <v>2560</v>
      </c>
      <c r="O68" t="e">
        <f>VLOOKUP(N68,[1]Table1!$A$1:$I$85,2,FALSE)</f>
        <v>#N/A</v>
      </c>
      <c r="P68" t="e">
        <f>VLOOKUP(N68,[1]Table1!$A$1:$I$85,3,FALSE)</f>
        <v>#N/A</v>
      </c>
      <c r="Q68" t="e">
        <f>VLOOKUP(N68,[1]Table1!$A$1:$I$85,4,FALSE)</f>
        <v>#N/A</v>
      </c>
      <c r="R68" t="e">
        <f>VLOOKUP(N68,[1]Table1!$A$1:$I$85,6,FALSE)</f>
        <v>#N/A</v>
      </c>
      <c r="S68" t="e">
        <f>VLOOKUP(N68,[1]Table1!$A$1:$I$85,7,FALSE)</f>
        <v>#N/A</v>
      </c>
      <c r="T68" t="e">
        <f>VLOOKUP(N68,[1]Table1!$A$1:$I$85,8,FALSE)</f>
        <v>#N/A</v>
      </c>
    </row>
    <row r="69" spans="1:20" x14ac:dyDescent="0.2">
      <c r="A69" t="s">
        <v>10</v>
      </c>
      <c r="B69">
        <v>68</v>
      </c>
      <c r="C69" t="s">
        <v>2645</v>
      </c>
      <c r="D69" t="s">
        <v>279</v>
      </c>
      <c r="E69" t="s">
        <v>280</v>
      </c>
      <c r="F69">
        <v>90.9</v>
      </c>
      <c r="G69" t="s">
        <v>13</v>
      </c>
      <c r="I69" t="s">
        <v>281</v>
      </c>
      <c r="J69" t="s">
        <v>282</v>
      </c>
      <c r="K69" t="s">
        <v>2487</v>
      </c>
      <c r="N69" t="s">
        <v>2560</v>
      </c>
      <c r="O69" t="e">
        <f>VLOOKUP(N69,[1]Table1!$A$1:$I$85,2,FALSE)</f>
        <v>#N/A</v>
      </c>
      <c r="P69" t="e">
        <f>VLOOKUP(N69,[1]Table1!$A$1:$I$85,3,FALSE)</f>
        <v>#N/A</v>
      </c>
      <c r="Q69" t="e">
        <f>VLOOKUP(N69,[1]Table1!$A$1:$I$85,4,FALSE)</f>
        <v>#N/A</v>
      </c>
      <c r="R69" t="e">
        <f>VLOOKUP(N69,[1]Table1!$A$1:$I$85,6,FALSE)</f>
        <v>#N/A</v>
      </c>
      <c r="S69" t="e">
        <f>VLOOKUP(N69,[1]Table1!$A$1:$I$85,7,FALSE)</f>
        <v>#N/A</v>
      </c>
      <c r="T69" t="e">
        <f>VLOOKUP(N69,[1]Table1!$A$1:$I$85,8,FALSE)</f>
        <v>#N/A</v>
      </c>
    </row>
    <row r="70" spans="1:20" x14ac:dyDescent="0.2">
      <c r="A70" t="s">
        <v>10</v>
      </c>
      <c r="B70">
        <v>69</v>
      </c>
      <c r="C70" t="s">
        <v>2645</v>
      </c>
      <c r="D70" t="s">
        <v>283</v>
      </c>
      <c r="E70" t="s">
        <v>284</v>
      </c>
      <c r="F70">
        <v>89.41</v>
      </c>
      <c r="G70" t="s">
        <v>209</v>
      </c>
      <c r="H70" t="s">
        <v>38</v>
      </c>
      <c r="I70" t="s">
        <v>285</v>
      </c>
      <c r="J70" t="s">
        <v>286</v>
      </c>
      <c r="K70" t="s">
        <v>2427</v>
      </c>
      <c r="N70" t="s">
        <v>2560</v>
      </c>
      <c r="O70" t="e">
        <f>VLOOKUP(N70,[1]Table1!$A$1:$I$85,2,FALSE)</f>
        <v>#N/A</v>
      </c>
      <c r="P70" t="e">
        <f>VLOOKUP(N70,[1]Table1!$A$1:$I$85,3,FALSE)</f>
        <v>#N/A</v>
      </c>
      <c r="Q70" t="e">
        <f>VLOOKUP(N70,[1]Table1!$A$1:$I$85,4,FALSE)</f>
        <v>#N/A</v>
      </c>
      <c r="R70" t="e">
        <f>VLOOKUP(N70,[1]Table1!$A$1:$I$85,6,FALSE)</f>
        <v>#N/A</v>
      </c>
      <c r="S70" t="e">
        <f>VLOOKUP(N70,[1]Table1!$A$1:$I$85,7,FALSE)</f>
        <v>#N/A</v>
      </c>
      <c r="T70" t="e">
        <f>VLOOKUP(N70,[1]Table1!$A$1:$I$85,8,FALSE)</f>
        <v>#N/A</v>
      </c>
    </row>
    <row r="71" spans="1:20" x14ac:dyDescent="0.2">
      <c r="A71" t="s">
        <v>10</v>
      </c>
      <c r="B71">
        <v>70</v>
      </c>
      <c r="C71" t="s">
        <v>2645</v>
      </c>
      <c r="D71" t="s">
        <v>287</v>
      </c>
      <c r="E71" t="s">
        <v>288</v>
      </c>
      <c r="F71">
        <v>97.26</v>
      </c>
      <c r="G71" t="s">
        <v>64</v>
      </c>
      <c r="H71" t="s">
        <v>14</v>
      </c>
      <c r="I71" t="s">
        <v>241</v>
      </c>
      <c r="J71" t="s">
        <v>286</v>
      </c>
      <c r="K71" t="s">
        <v>1988</v>
      </c>
      <c r="N71" t="s">
        <v>2560</v>
      </c>
      <c r="O71" t="e">
        <f>VLOOKUP(N71,[1]Table1!$A$1:$I$85,2,FALSE)</f>
        <v>#N/A</v>
      </c>
      <c r="P71" t="e">
        <f>VLOOKUP(N71,[1]Table1!$A$1:$I$85,3,FALSE)</f>
        <v>#N/A</v>
      </c>
      <c r="Q71" t="e">
        <f>VLOOKUP(N71,[1]Table1!$A$1:$I$85,4,FALSE)</f>
        <v>#N/A</v>
      </c>
      <c r="R71" t="e">
        <f>VLOOKUP(N71,[1]Table1!$A$1:$I$85,6,FALSE)</f>
        <v>#N/A</v>
      </c>
      <c r="S71" t="e">
        <f>VLOOKUP(N71,[1]Table1!$A$1:$I$85,7,FALSE)</f>
        <v>#N/A</v>
      </c>
      <c r="T71" t="e">
        <f>VLOOKUP(N71,[1]Table1!$A$1:$I$85,8,FALSE)</f>
        <v>#N/A</v>
      </c>
    </row>
    <row r="72" spans="1:20" x14ac:dyDescent="0.2">
      <c r="A72" t="s">
        <v>10</v>
      </c>
      <c r="B72">
        <v>71</v>
      </c>
      <c r="C72" t="s">
        <v>2645</v>
      </c>
      <c r="D72" t="s">
        <v>289</v>
      </c>
      <c r="E72" t="s">
        <v>290</v>
      </c>
      <c r="F72">
        <v>83.8</v>
      </c>
      <c r="G72" t="s">
        <v>264</v>
      </c>
      <c r="I72" t="s">
        <v>291</v>
      </c>
      <c r="J72" t="s">
        <v>292</v>
      </c>
      <c r="K72" t="s">
        <v>2493</v>
      </c>
      <c r="N72" t="s">
        <v>2560</v>
      </c>
      <c r="O72" t="e">
        <f>VLOOKUP(N72,[1]Table1!$A$1:$I$85,2,FALSE)</f>
        <v>#N/A</v>
      </c>
      <c r="P72" t="e">
        <f>VLOOKUP(N72,[1]Table1!$A$1:$I$85,3,FALSE)</f>
        <v>#N/A</v>
      </c>
      <c r="Q72" t="e">
        <f>VLOOKUP(N72,[1]Table1!$A$1:$I$85,4,FALSE)</f>
        <v>#N/A</v>
      </c>
      <c r="R72" t="e">
        <f>VLOOKUP(N72,[1]Table1!$A$1:$I$85,6,FALSE)</f>
        <v>#N/A</v>
      </c>
      <c r="S72" t="e">
        <f>VLOOKUP(N72,[1]Table1!$A$1:$I$85,7,FALSE)</f>
        <v>#N/A</v>
      </c>
      <c r="T72" t="e">
        <f>VLOOKUP(N72,[1]Table1!$A$1:$I$85,8,FALSE)</f>
        <v>#N/A</v>
      </c>
    </row>
    <row r="73" spans="1:20" x14ac:dyDescent="0.2">
      <c r="A73" t="s">
        <v>10</v>
      </c>
      <c r="B73">
        <v>72</v>
      </c>
      <c r="C73" t="s">
        <v>2645</v>
      </c>
      <c r="D73" t="s">
        <v>293</v>
      </c>
      <c r="E73" t="s">
        <v>294</v>
      </c>
      <c r="F73">
        <v>98.32</v>
      </c>
      <c r="G73" t="s">
        <v>13</v>
      </c>
      <c r="H73" t="s">
        <v>20</v>
      </c>
      <c r="I73" t="s">
        <v>295</v>
      </c>
      <c r="J73" t="s">
        <v>296</v>
      </c>
      <c r="K73" t="s">
        <v>2494</v>
      </c>
      <c r="N73" t="s">
        <v>2560</v>
      </c>
      <c r="O73" t="e">
        <f>VLOOKUP(N73,[1]Table1!$A$1:$I$85,2,FALSE)</f>
        <v>#N/A</v>
      </c>
      <c r="P73" t="e">
        <f>VLOOKUP(N73,[1]Table1!$A$1:$I$85,3,FALSE)</f>
        <v>#N/A</v>
      </c>
      <c r="Q73" t="e">
        <f>VLOOKUP(N73,[1]Table1!$A$1:$I$85,4,FALSE)</f>
        <v>#N/A</v>
      </c>
      <c r="R73" t="e">
        <f>VLOOKUP(N73,[1]Table1!$A$1:$I$85,6,FALSE)</f>
        <v>#N/A</v>
      </c>
      <c r="S73" t="e">
        <f>VLOOKUP(N73,[1]Table1!$A$1:$I$85,7,FALSE)</f>
        <v>#N/A</v>
      </c>
      <c r="T73" t="e">
        <f>VLOOKUP(N73,[1]Table1!$A$1:$I$85,8,FALSE)</f>
        <v>#N/A</v>
      </c>
    </row>
    <row r="74" spans="1:20" x14ac:dyDescent="0.2">
      <c r="A74" t="s">
        <v>10</v>
      </c>
      <c r="B74">
        <v>73</v>
      </c>
      <c r="C74" t="s">
        <v>2645</v>
      </c>
      <c r="D74" t="s">
        <v>297</v>
      </c>
      <c r="E74" t="s">
        <v>298</v>
      </c>
      <c r="F74">
        <v>97.4</v>
      </c>
      <c r="G74" t="s">
        <v>213</v>
      </c>
      <c r="I74" t="s">
        <v>299</v>
      </c>
      <c r="J74" t="s">
        <v>300</v>
      </c>
      <c r="K74" t="s">
        <v>2438</v>
      </c>
      <c r="N74" t="s">
        <v>2560</v>
      </c>
      <c r="O74" t="e">
        <f>VLOOKUP(N74,[1]Table1!$A$1:$I$85,2,FALSE)</f>
        <v>#N/A</v>
      </c>
      <c r="P74" t="e">
        <f>VLOOKUP(N74,[1]Table1!$A$1:$I$85,3,FALSE)</f>
        <v>#N/A</v>
      </c>
      <c r="Q74" t="e">
        <f>VLOOKUP(N74,[1]Table1!$A$1:$I$85,4,FALSE)</f>
        <v>#N/A</v>
      </c>
      <c r="R74" t="e">
        <f>VLOOKUP(N74,[1]Table1!$A$1:$I$85,6,FALSE)</f>
        <v>#N/A</v>
      </c>
      <c r="S74" t="e">
        <f>VLOOKUP(N74,[1]Table1!$A$1:$I$85,7,FALSE)</f>
        <v>#N/A</v>
      </c>
      <c r="T74" t="e">
        <f>VLOOKUP(N74,[1]Table1!$A$1:$I$85,8,FALSE)</f>
        <v>#N/A</v>
      </c>
    </row>
    <row r="75" spans="1:20" x14ac:dyDescent="0.2">
      <c r="A75" t="s">
        <v>10</v>
      </c>
      <c r="B75">
        <v>74</v>
      </c>
      <c r="C75" t="s">
        <v>2645</v>
      </c>
      <c r="D75" t="s">
        <v>301</v>
      </c>
      <c r="E75" t="s">
        <v>302</v>
      </c>
      <c r="F75">
        <v>88.07</v>
      </c>
      <c r="G75" t="s">
        <v>264</v>
      </c>
      <c r="H75" t="s">
        <v>38</v>
      </c>
      <c r="I75" t="s">
        <v>303</v>
      </c>
      <c r="J75" t="s">
        <v>304</v>
      </c>
      <c r="K75" t="s">
        <v>2428</v>
      </c>
      <c r="N75" t="s">
        <v>2560</v>
      </c>
      <c r="O75" t="e">
        <f>VLOOKUP(N75,[1]Table1!$A$1:$I$85,2,FALSE)</f>
        <v>#N/A</v>
      </c>
      <c r="P75" t="e">
        <f>VLOOKUP(N75,[1]Table1!$A$1:$I$85,3,FALSE)</f>
        <v>#N/A</v>
      </c>
      <c r="Q75" t="e">
        <f>VLOOKUP(N75,[1]Table1!$A$1:$I$85,4,FALSE)</f>
        <v>#N/A</v>
      </c>
      <c r="R75" t="e">
        <f>VLOOKUP(N75,[1]Table1!$A$1:$I$85,6,FALSE)</f>
        <v>#N/A</v>
      </c>
      <c r="S75" t="e">
        <f>VLOOKUP(N75,[1]Table1!$A$1:$I$85,7,FALSE)</f>
        <v>#N/A</v>
      </c>
      <c r="T75" t="e">
        <f>VLOOKUP(N75,[1]Table1!$A$1:$I$85,8,FALSE)</f>
        <v>#N/A</v>
      </c>
    </row>
    <row r="76" spans="1:20" x14ac:dyDescent="0.2">
      <c r="A76" t="s">
        <v>10</v>
      </c>
      <c r="B76">
        <v>75</v>
      </c>
      <c r="C76" t="s">
        <v>2645</v>
      </c>
      <c r="D76" t="s">
        <v>305</v>
      </c>
      <c r="E76" t="s">
        <v>306</v>
      </c>
      <c r="F76">
        <v>95.06</v>
      </c>
      <c r="G76" t="s">
        <v>13</v>
      </c>
      <c r="H76" t="s">
        <v>14</v>
      </c>
      <c r="I76" t="s">
        <v>101</v>
      </c>
      <c r="J76" t="s">
        <v>307</v>
      </c>
      <c r="K76" t="s">
        <v>2507</v>
      </c>
      <c r="N76" t="s">
        <v>2560</v>
      </c>
      <c r="O76" t="e">
        <f>VLOOKUP(N76,[1]Table1!$A$1:$I$85,2,FALSE)</f>
        <v>#N/A</v>
      </c>
      <c r="P76" t="e">
        <f>VLOOKUP(N76,[1]Table1!$A$1:$I$85,3,FALSE)</f>
        <v>#N/A</v>
      </c>
      <c r="Q76" t="e">
        <f>VLOOKUP(N76,[1]Table1!$A$1:$I$85,4,FALSE)</f>
        <v>#N/A</v>
      </c>
      <c r="R76" t="e">
        <f>VLOOKUP(N76,[1]Table1!$A$1:$I$85,6,FALSE)</f>
        <v>#N/A</v>
      </c>
      <c r="S76" t="e">
        <f>VLOOKUP(N76,[1]Table1!$A$1:$I$85,7,FALSE)</f>
        <v>#N/A</v>
      </c>
      <c r="T76" t="e">
        <f>VLOOKUP(N76,[1]Table1!$A$1:$I$85,8,FALSE)</f>
        <v>#N/A</v>
      </c>
    </row>
    <row r="77" spans="1:20" x14ac:dyDescent="0.2">
      <c r="A77" t="s">
        <v>10</v>
      </c>
      <c r="B77">
        <v>76</v>
      </c>
      <c r="C77" t="s">
        <v>2645</v>
      </c>
      <c r="D77" t="s">
        <v>308</v>
      </c>
      <c r="E77" t="s">
        <v>309</v>
      </c>
      <c r="F77" t="s">
        <v>17</v>
      </c>
      <c r="G77" t="s">
        <v>100</v>
      </c>
      <c r="H77" t="s">
        <v>17</v>
      </c>
      <c r="I77" t="s">
        <v>310</v>
      </c>
      <c r="J77" t="s">
        <v>311</v>
      </c>
      <c r="L77" t="s">
        <v>1996</v>
      </c>
      <c r="N77" t="s">
        <v>2560</v>
      </c>
      <c r="O77" t="e">
        <f>VLOOKUP(N77,[1]Table1!$A$1:$I$85,2,FALSE)</f>
        <v>#N/A</v>
      </c>
      <c r="P77" t="e">
        <f>VLOOKUP(N77,[1]Table1!$A$1:$I$85,3,FALSE)</f>
        <v>#N/A</v>
      </c>
      <c r="Q77" t="e">
        <f>VLOOKUP(N77,[1]Table1!$A$1:$I$85,4,FALSE)</f>
        <v>#N/A</v>
      </c>
      <c r="R77" t="e">
        <f>VLOOKUP(N77,[1]Table1!$A$1:$I$85,6,FALSE)</f>
        <v>#N/A</v>
      </c>
      <c r="S77" t="e">
        <f>VLOOKUP(N77,[1]Table1!$A$1:$I$85,7,FALSE)</f>
        <v>#N/A</v>
      </c>
      <c r="T77" t="e">
        <f>VLOOKUP(N77,[1]Table1!$A$1:$I$85,8,FALSE)</f>
        <v>#N/A</v>
      </c>
    </row>
    <row r="78" spans="1:20" x14ac:dyDescent="0.2">
      <c r="A78" t="s">
        <v>10</v>
      </c>
      <c r="B78">
        <v>77</v>
      </c>
      <c r="C78" t="s">
        <v>2645</v>
      </c>
      <c r="D78" t="s">
        <v>312</v>
      </c>
      <c r="E78" t="s">
        <v>313</v>
      </c>
      <c r="F78">
        <v>89.9</v>
      </c>
      <c r="G78" t="s">
        <v>174</v>
      </c>
      <c r="H78" t="s">
        <v>20</v>
      </c>
      <c r="I78" t="s">
        <v>314</v>
      </c>
      <c r="J78" t="s">
        <v>315</v>
      </c>
      <c r="K78" t="s">
        <v>2439</v>
      </c>
      <c r="N78" t="s">
        <v>2560</v>
      </c>
      <c r="O78" t="e">
        <f>VLOOKUP(N78,[1]Table1!$A$1:$I$85,2,FALSE)</f>
        <v>#N/A</v>
      </c>
      <c r="P78" t="e">
        <f>VLOOKUP(N78,[1]Table1!$A$1:$I$85,3,FALSE)</f>
        <v>#N/A</v>
      </c>
      <c r="Q78" t="e">
        <f>VLOOKUP(N78,[1]Table1!$A$1:$I$85,4,FALSE)</f>
        <v>#N/A</v>
      </c>
      <c r="R78" t="e">
        <f>VLOOKUP(N78,[1]Table1!$A$1:$I$85,6,FALSE)</f>
        <v>#N/A</v>
      </c>
      <c r="S78" t="e">
        <f>VLOOKUP(N78,[1]Table1!$A$1:$I$85,7,FALSE)</f>
        <v>#N/A</v>
      </c>
      <c r="T78" t="e">
        <f>VLOOKUP(N78,[1]Table1!$A$1:$I$85,8,FALSE)</f>
        <v>#N/A</v>
      </c>
    </row>
    <row r="79" spans="1:20" x14ac:dyDescent="0.2">
      <c r="A79" t="s">
        <v>10</v>
      </c>
      <c r="B79">
        <v>78</v>
      </c>
      <c r="C79" t="s">
        <v>2645</v>
      </c>
      <c r="D79" t="s">
        <v>316</v>
      </c>
      <c r="E79" t="s">
        <v>317</v>
      </c>
      <c r="F79">
        <v>82.65</v>
      </c>
      <c r="G79" t="s">
        <v>318</v>
      </c>
      <c r="H79" t="s">
        <v>38</v>
      </c>
      <c r="I79" t="s">
        <v>319</v>
      </c>
      <c r="J79" t="s">
        <v>320</v>
      </c>
      <c r="K79" t="s">
        <v>2457</v>
      </c>
      <c r="N79" t="s">
        <v>2560</v>
      </c>
      <c r="O79" t="e">
        <f>VLOOKUP(N79,[1]Table1!$A$1:$I$85,2,FALSE)</f>
        <v>#N/A</v>
      </c>
      <c r="P79" t="e">
        <f>VLOOKUP(N79,[1]Table1!$A$1:$I$85,3,FALSE)</f>
        <v>#N/A</v>
      </c>
      <c r="Q79" t="e">
        <f>VLOOKUP(N79,[1]Table1!$A$1:$I$85,4,FALSE)</f>
        <v>#N/A</v>
      </c>
      <c r="R79" t="e">
        <f>VLOOKUP(N79,[1]Table1!$A$1:$I$85,6,FALSE)</f>
        <v>#N/A</v>
      </c>
      <c r="S79" t="e">
        <f>VLOOKUP(N79,[1]Table1!$A$1:$I$85,7,FALSE)</f>
        <v>#N/A</v>
      </c>
      <c r="T79" t="e">
        <f>VLOOKUP(N79,[1]Table1!$A$1:$I$85,8,FALSE)</f>
        <v>#N/A</v>
      </c>
    </row>
    <row r="80" spans="1:20" x14ac:dyDescent="0.2">
      <c r="A80" t="s">
        <v>10</v>
      </c>
      <c r="B80">
        <v>79</v>
      </c>
      <c r="C80" t="s">
        <v>2645</v>
      </c>
      <c r="D80" t="s">
        <v>321</v>
      </c>
      <c r="E80" t="s">
        <v>322</v>
      </c>
      <c r="F80">
        <v>84.63</v>
      </c>
      <c r="G80" t="s">
        <v>154</v>
      </c>
      <c r="H80" t="s">
        <v>20</v>
      </c>
      <c r="I80" t="s">
        <v>323</v>
      </c>
      <c r="J80" t="s">
        <v>320</v>
      </c>
      <c r="K80" t="s">
        <v>1988</v>
      </c>
      <c r="N80" t="s">
        <v>2560</v>
      </c>
      <c r="O80" t="e">
        <f>VLOOKUP(N80,[1]Table1!$A$1:$I$85,2,FALSE)</f>
        <v>#N/A</v>
      </c>
      <c r="P80" t="e">
        <f>VLOOKUP(N80,[1]Table1!$A$1:$I$85,3,FALSE)</f>
        <v>#N/A</v>
      </c>
      <c r="Q80" t="e">
        <f>VLOOKUP(N80,[1]Table1!$A$1:$I$85,4,FALSE)</f>
        <v>#N/A</v>
      </c>
      <c r="R80" t="e">
        <f>VLOOKUP(N80,[1]Table1!$A$1:$I$85,6,FALSE)</f>
        <v>#N/A</v>
      </c>
      <c r="S80" t="e">
        <f>VLOOKUP(N80,[1]Table1!$A$1:$I$85,7,FALSE)</f>
        <v>#N/A</v>
      </c>
      <c r="T80" t="e">
        <f>VLOOKUP(N80,[1]Table1!$A$1:$I$85,8,FALSE)</f>
        <v>#N/A</v>
      </c>
    </row>
    <row r="81" spans="1:20" x14ac:dyDescent="0.2">
      <c r="A81" t="s">
        <v>10</v>
      </c>
      <c r="B81">
        <v>80</v>
      </c>
      <c r="C81" t="s">
        <v>2645</v>
      </c>
      <c r="D81" t="s">
        <v>324</v>
      </c>
      <c r="E81" t="s">
        <v>221</v>
      </c>
      <c r="F81">
        <v>97.98</v>
      </c>
      <c r="G81" t="s">
        <v>154</v>
      </c>
      <c r="H81" t="s">
        <v>20</v>
      </c>
      <c r="I81" t="s">
        <v>170</v>
      </c>
      <c r="J81" t="s">
        <v>325</v>
      </c>
      <c r="K81" t="s">
        <v>1987</v>
      </c>
      <c r="N81" t="s">
        <v>2560</v>
      </c>
      <c r="O81" t="e">
        <f>VLOOKUP(N81,[1]Table1!$A$1:$I$85,2,FALSE)</f>
        <v>#N/A</v>
      </c>
      <c r="P81" t="e">
        <f>VLOOKUP(N81,[1]Table1!$A$1:$I$85,3,FALSE)</f>
        <v>#N/A</v>
      </c>
      <c r="Q81" t="e">
        <f>VLOOKUP(N81,[1]Table1!$A$1:$I$85,4,FALSE)</f>
        <v>#N/A</v>
      </c>
      <c r="R81" t="e">
        <f>VLOOKUP(N81,[1]Table1!$A$1:$I$85,6,FALSE)</f>
        <v>#N/A</v>
      </c>
      <c r="S81" t="e">
        <f>VLOOKUP(N81,[1]Table1!$A$1:$I$85,7,FALSE)</f>
        <v>#N/A</v>
      </c>
      <c r="T81" t="e">
        <f>VLOOKUP(N81,[1]Table1!$A$1:$I$85,8,FALSE)</f>
        <v>#N/A</v>
      </c>
    </row>
    <row r="82" spans="1:20" x14ac:dyDescent="0.2">
      <c r="A82" t="s">
        <v>10</v>
      </c>
      <c r="B82">
        <v>81</v>
      </c>
      <c r="C82" t="s">
        <v>2645</v>
      </c>
      <c r="D82" t="s">
        <v>326</v>
      </c>
      <c r="E82" t="s">
        <v>327</v>
      </c>
      <c r="F82">
        <v>96.77</v>
      </c>
      <c r="G82" t="s">
        <v>209</v>
      </c>
      <c r="H82" t="s">
        <v>20</v>
      </c>
      <c r="I82" t="s">
        <v>136</v>
      </c>
      <c r="J82" t="s">
        <v>325</v>
      </c>
      <c r="K82" t="s">
        <v>1993</v>
      </c>
      <c r="N82" t="s">
        <v>2560</v>
      </c>
      <c r="O82" t="e">
        <f>VLOOKUP(N82,[1]Table1!$A$1:$I$85,2,FALSE)</f>
        <v>#N/A</v>
      </c>
      <c r="P82" t="e">
        <f>VLOOKUP(N82,[1]Table1!$A$1:$I$85,3,FALSE)</f>
        <v>#N/A</v>
      </c>
      <c r="Q82" t="e">
        <f>VLOOKUP(N82,[1]Table1!$A$1:$I$85,4,FALSE)</f>
        <v>#N/A</v>
      </c>
      <c r="R82" t="e">
        <f>VLOOKUP(N82,[1]Table1!$A$1:$I$85,6,FALSE)</f>
        <v>#N/A</v>
      </c>
      <c r="S82" t="e">
        <f>VLOOKUP(N82,[1]Table1!$A$1:$I$85,7,FALSE)</f>
        <v>#N/A</v>
      </c>
      <c r="T82" t="e">
        <f>VLOOKUP(N82,[1]Table1!$A$1:$I$85,8,FALSE)</f>
        <v>#N/A</v>
      </c>
    </row>
    <row r="83" spans="1:20" x14ac:dyDescent="0.2">
      <c r="A83" t="s">
        <v>10</v>
      </c>
      <c r="B83">
        <v>82</v>
      </c>
      <c r="C83" t="s">
        <v>2645</v>
      </c>
      <c r="D83" t="s">
        <v>328</v>
      </c>
      <c r="E83" t="s">
        <v>329</v>
      </c>
      <c r="F83">
        <v>82.9</v>
      </c>
      <c r="G83" t="s">
        <v>64</v>
      </c>
      <c r="H83" t="s">
        <v>20</v>
      </c>
      <c r="I83" t="s">
        <v>330</v>
      </c>
      <c r="J83" t="s">
        <v>331</v>
      </c>
      <c r="K83" t="s">
        <v>2495</v>
      </c>
      <c r="N83" t="s">
        <v>2560</v>
      </c>
      <c r="O83" t="e">
        <f>VLOOKUP(N83,[1]Table1!$A$1:$I$85,2,FALSE)</f>
        <v>#N/A</v>
      </c>
      <c r="P83" t="e">
        <f>VLOOKUP(N83,[1]Table1!$A$1:$I$85,3,FALSE)</f>
        <v>#N/A</v>
      </c>
      <c r="Q83" t="e">
        <f>VLOOKUP(N83,[1]Table1!$A$1:$I$85,4,FALSE)</f>
        <v>#N/A</v>
      </c>
      <c r="R83" t="e">
        <f>VLOOKUP(N83,[1]Table1!$A$1:$I$85,6,FALSE)</f>
        <v>#N/A</v>
      </c>
      <c r="S83" t="e">
        <f>VLOOKUP(N83,[1]Table1!$A$1:$I$85,7,FALSE)</f>
        <v>#N/A</v>
      </c>
      <c r="T83" t="e">
        <f>VLOOKUP(N83,[1]Table1!$A$1:$I$85,8,FALSE)</f>
        <v>#N/A</v>
      </c>
    </row>
    <row r="84" spans="1:20" x14ac:dyDescent="0.2">
      <c r="A84" t="s">
        <v>10</v>
      </c>
      <c r="B84">
        <v>83</v>
      </c>
      <c r="C84" t="s">
        <v>2645</v>
      </c>
      <c r="D84" t="s">
        <v>332</v>
      </c>
      <c r="E84" t="s">
        <v>333</v>
      </c>
      <c r="F84">
        <v>97.69</v>
      </c>
      <c r="G84" t="s">
        <v>25</v>
      </c>
      <c r="H84" t="s">
        <v>14</v>
      </c>
      <c r="I84" t="s">
        <v>140</v>
      </c>
      <c r="J84" t="s">
        <v>334</v>
      </c>
      <c r="K84" t="s">
        <v>1992</v>
      </c>
      <c r="N84" t="s">
        <v>2560</v>
      </c>
      <c r="O84" t="e">
        <f>VLOOKUP(N84,[1]Table1!$A$1:$I$85,2,FALSE)</f>
        <v>#N/A</v>
      </c>
      <c r="P84" t="e">
        <f>VLOOKUP(N84,[1]Table1!$A$1:$I$85,3,FALSE)</f>
        <v>#N/A</v>
      </c>
      <c r="Q84" t="e">
        <f>VLOOKUP(N84,[1]Table1!$A$1:$I$85,4,FALSE)</f>
        <v>#N/A</v>
      </c>
      <c r="R84" t="e">
        <f>VLOOKUP(N84,[1]Table1!$A$1:$I$85,6,FALSE)</f>
        <v>#N/A</v>
      </c>
      <c r="S84" t="e">
        <f>VLOOKUP(N84,[1]Table1!$A$1:$I$85,7,FALSE)</f>
        <v>#N/A</v>
      </c>
      <c r="T84" t="e">
        <f>VLOOKUP(N84,[1]Table1!$A$1:$I$85,8,FALSE)</f>
        <v>#N/A</v>
      </c>
    </row>
    <row r="85" spans="1:20" x14ac:dyDescent="0.2">
      <c r="A85" t="s">
        <v>10</v>
      </c>
      <c r="B85">
        <v>84</v>
      </c>
      <c r="C85" t="s">
        <v>2645</v>
      </c>
      <c r="D85" t="s">
        <v>335</v>
      </c>
      <c r="E85" t="s">
        <v>336</v>
      </c>
      <c r="F85">
        <v>91.89</v>
      </c>
      <c r="G85" t="s">
        <v>13</v>
      </c>
      <c r="I85" t="s">
        <v>337</v>
      </c>
      <c r="J85" t="s">
        <v>338</v>
      </c>
      <c r="K85" t="s">
        <v>2458</v>
      </c>
      <c r="N85" t="s">
        <v>2560</v>
      </c>
      <c r="O85" t="e">
        <f>VLOOKUP(N85,[1]Table1!$A$1:$I$85,2,FALSE)</f>
        <v>#N/A</v>
      </c>
      <c r="P85" t="e">
        <f>VLOOKUP(N85,[1]Table1!$A$1:$I$85,3,FALSE)</f>
        <v>#N/A</v>
      </c>
      <c r="Q85" t="e">
        <f>VLOOKUP(N85,[1]Table1!$A$1:$I$85,4,FALSE)</f>
        <v>#N/A</v>
      </c>
      <c r="R85" t="e">
        <f>VLOOKUP(N85,[1]Table1!$A$1:$I$85,6,FALSE)</f>
        <v>#N/A</v>
      </c>
      <c r="S85" t="e">
        <f>VLOOKUP(N85,[1]Table1!$A$1:$I$85,7,FALSE)</f>
        <v>#N/A</v>
      </c>
      <c r="T85" t="e">
        <f>VLOOKUP(N85,[1]Table1!$A$1:$I$85,8,FALSE)</f>
        <v>#N/A</v>
      </c>
    </row>
    <row r="86" spans="1:20" x14ac:dyDescent="0.2">
      <c r="A86" t="s">
        <v>10</v>
      </c>
      <c r="B86">
        <v>85</v>
      </c>
      <c r="C86" t="s">
        <v>2645</v>
      </c>
      <c r="D86" t="s">
        <v>339</v>
      </c>
      <c r="E86" t="s">
        <v>340</v>
      </c>
      <c r="F86">
        <v>98.68</v>
      </c>
      <c r="G86" t="s">
        <v>264</v>
      </c>
      <c r="H86" t="s">
        <v>20</v>
      </c>
      <c r="I86" t="s">
        <v>170</v>
      </c>
      <c r="J86" t="s">
        <v>341</v>
      </c>
      <c r="K86" t="s">
        <v>2439</v>
      </c>
      <c r="N86" t="s">
        <v>2560</v>
      </c>
      <c r="O86" t="e">
        <f>VLOOKUP(N86,[1]Table1!$A$1:$I$85,2,FALSE)</f>
        <v>#N/A</v>
      </c>
      <c r="P86" t="e">
        <f>VLOOKUP(N86,[1]Table1!$A$1:$I$85,3,FALSE)</f>
        <v>#N/A</v>
      </c>
      <c r="Q86" t="e">
        <f>VLOOKUP(N86,[1]Table1!$A$1:$I$85,4,FALSE)</f>
        <v>#N/A</v>
      </c>
      <c r="R86" t="e">
        <f>VLOOKUP(N86,[1]Table1!$A$1:$I$85,6,FALSE)</f>
        <v>#N/A</v>
      </c>
      <c r="S86" t="e">
        <f>VLOOKUP(N86,[1]Table1!$A$1:$I$85,7,FALSE)</f>
        <v>#N/A</v>
      </c>
      <c r="T86" t="e">
        <f>VLOOKUP(N86,[1]Table1!$A$1:$I$85,8,FALSE)</f>
        <v>#N/A</v>
      </c>
    </row>
    <row r="87" spans="1:20" x14ac:dyDescent="0.2">
      <c r="A87" t="s">
        <v>10</v>
      </c>
      <c r="B87">
        <v>86</v>
      </c>
      <c r="C87" t="s">
        <v>2645</v>
      </c>
      <c r="D87" t="s">
        <v>342</v>
      </c>
      <c r="E87" t="s">
        <v>343</v>
      </c>
      <c r="F87">
        <v>98.09</v>
      </c>
      <c r="G87" t="s">
        <v>100</v>
      </c>
      <c r="H87" t="s">
        <v>38</v>
      </c>
      <c r="I87" t="s">
        <v>344</v>
      </c>
      <c r="J87" t="s">
        <v>345</v>
      </c>
      <c r="K87" t="s">
        <v>1992</v>
      </c>
      <c r="N87" t="s">
        <v>2560</v>
      </c>
      <c r="O87" t="e">
        <f>VLOOKUP(N87,[1]Table1!$A$1:$I$85,2,FALSE)</f>
        <v>#N/A</v>
      </c>
      <c r="P87" t="e">
        <f>VLOOKUP(N87,[1]Table1!$A$1:$I$85,3,FALSE)</f>
        <v>#N/A</v>
      </c>
      <c r="Q87" t="e">
        <f>VLOOKUP(N87,[1]Table1!$A$1:$I$85,4,FALSE)</f>
        <v>#N/A</v>
      </c>
      <c r="R87" t="e">
        <f>VLOOKUP(N87,[1]Table1!$A$1:$I$85,6,FALSE)</f>
        <v>#N/A</v>
      </c>
      <c r="S87" t="e">
        <f>VLOOKUP(N87,[1]Table1!$A$1:$I$85,7,FALSE)</f>
        <v>#N/A</v>
      </c>
      <c r="T87" t="e">
        <f>VLOOKUP(N87,[1]Table1!$A$1:$I$85,8,FALSE)</f>
        <v>#N/A</v>
      </c>
    </row>
    <row r="88" spans="1:20" x14ac:dyDescent="0.2">
      <c r="A88" t="s">
        <v>10</v>
      </c>
      <c r="B88">
        <v>87</v>
      </c>
      <c r="C88" t="s">
        <v>2645</v>
      </c>
      <c r="D88" t="s">
        <v>346</v>
      </c>
      <c r="E88" t="s">
        <v>347</v>
      </c>
      <c r="F88">
        <v>90.13</v>
      </c>
      <c r="G88" t="s">
        <v>318</v>
      </c>
      <c r="H88" t="s">
        <v>38</v>
      </c>
      <c r="I88" t="s">
        <v>314</v>
      </c>
      <c r="J88" t="s">
        <v>348</v>
      </c>
      <c r="K88" t="s">
        <v>2428</v>
      </c>
      <c r="N88" t="s">
        <v>2560</v>
      </c>
      <c r="O88" t="e">
        <f>VLOOKUP(N88,[1]Table1!$A$1:$I$85,2,FALSE)</f>
        <v>#N/A</v>
      </c>
      <c r="P88" t="e">
        <f>VLOOKUP(N88,[1]Table1!$A$1:$I$85,3,FALSE)</f>
        <v>#N/A</v>
      </c>
      <c r="Q88" t="e">
        <f>VLOOKUP(N88,[1]Table1!$A$1:$I$85,4,FALSE)</f>
        <v>#N/A</v>
      </c>
      <c r="R88" t="e">
        <f>VLOOKUP(N88,[1]Table1!$A$1:$I$85,6,FALSE)</f>
        <v>#N/A</v>
      </c>
      <c r="S88" t="e">
        <f>VLOOKUP(N88,[1]Table1!$A$1:$I$85,7,FALSE)</f>
        <v>#N/A</v>
      </c>
      <c r="T88" t="e">
        <f>VLOOKUP(N88,[1]Table1!$A$1:$I$85,8,FALSE)</f>
        <v>#N/A</v>
      </c>
    </row>
    <row r="89" spans="1:20" x14ac:dyDescent="0.2">
      <c r="A89" t="s">
        <v>10</v>
      </c>
      <c r="B89">
        <v>88</v>
      </c>
      <c r="C89" t="s">
        <v>2645</v>
      </c>
      <c r="D89" t="s">
        <v>349</v>
      </c>
      <c r="E89" t="s">
        <v>350</v>
      </c>
      <c r="F89">
        <v>93.92</v>
      </c>
      <c r="G89" t="s">
        <v>318</v>
      </c>
      <c r="I89" t="s">
        <v>351</v>
      </c>
      <c r="J89" t="s">
        <v>352</v>
      </c>
      <c r="K89" t="s">
        <v>1989</v>
      </c>
      <c r="N89" t="s">
        <v>2560</v>
      </c>
      <c r="O89" t="e">
        <f>VLOOKUP(N89,[1]Table1!$A$1:$I$85,2,FALSE)</f>
        <v>#N/A</v>
      </c>
      <c r="P89" t="e">
        <f>VLOOKUP(N89,[1]Table1!$A$1:$I$85,3,FALSE)</f>
        <v>#N/A</v>
      </c>
      <c r="Q89" t="e">
        <f>VLOOKUP(N89,[1]Table1!$A$1:$I$85,4,FALSE)</f>
        <v>#N/A</v>
      </c>
      <c r="R89" t="e">
        <f>VLOOKUP(N89,[1]Table1!$A$1:$I$85,6,FALSE)</f>
        <v>#N/A</v>
      </c>
      <c r="S89" t="e">
        <f>VLOOKUP(N89,[1]Table1!$A$1:$I$85,7,FALSE)</f>
        <v>#N/A</v>
      </c>
      <c r="T89" t="e">
        <f>VLOOKUP(N89,[1]Table1!$A$1:$I$85,8,FALSE)</f>
        <v>#N/A</v>
      </c>
    </row>
    <row r="90" spans="1:20" x14ac:dyDescent="0.2">
      <c r="A90" t="s">
        <v>10</v>
      </c>
      <c r="B90">
        <v>89</v>
      </c>
      <c r="C90" t="s">
        <v>2645</v>
      </c>
      <c r="D90" t="s">
        <v>353</v>
      </c>
      <c r="E90" t="s">
        <v>354</v>
      </c>
      <c r="F90">
        <v>90.36</v>
      </c>
      <c r="G90" t="s">
        <v>64</v>
      </c>
      <c r="H90" t="s">
        <v>26</v>
      </c>
      <c r="I90" t="s">
        <v>355</v>
      </c>
      <c r="J90" t="s">
        <v>352</v>
      </c>
      <c r="K90" t="s">
        <v>2475</v>
      </c>
      <c r="N90" t="s">
        <v>2560</v>
      </c>
      <c r="O90" t="e">
        <f>VLOOKUP(N90,[1]Table1!$A$1:$I$85,2,FALSE)</f>
        <v>#N/A</v>
      </c>
      <c r="P90" t="e">
        <f>VLOOKUP(N90,[1]Table1!$A$1:$I$85,3,FALSE)</f>
        <v>#N/A</v>
      </c>
      <c r="Q90" t="e">
        <f>VLOOKUP(N90,[1]Table1!$A$1:$I$85,4,FALSE)</f>
        <v>#N/A</v>
      </c>
      <c r="R90" t="e">
        <f>VLOOKUP(N90,[1]Table1!$A$1:$I$85,6,FALSE)</f>
        <v>#N/A</v>
      </c>
      <c r="S90" t="e">
        <f>VLOOKUP(N90,[1]Table1!$A$1:$I$85,7,FALSE)</f>
        <v>#N/A</v>
      </c>
      <c r="T90" t="e">
        <f>VLOOKUP(N90,[1]Table1!$A$1:$I$85,8,FALSE)</f>
        <v>#N/A</v>
      </c>
    </row>
    <row r="91" spans="1:20" x14ac:dyDescent="0.2">
      <c r="A91" t="s">
        <v>10</v>
      </c>
      <c r="B91">
        <v>90</v>
      </c>
      <c r="C91" t="s">
        <v>2645</v>
      </c>
      <c r="D91" t="s">
        <v>356</v>
      </c>
      <c r="E91" t="s">
        <v>357</v>
      </c>
      <c r="F91">
        <v>94.65</v>
      </c>
      <c r="G91" t="s">
        <v>13</v>
      </c>
      <c r="H91" t="s">
        <v>14</v>
      </c>
      <c r="I91" t="s">
        <v>358</v>
      </c>
      <c r="J91" t="s">
        <v>359</v>
      </c>
      <c r="K91" t="s">
        <v>1992</v>
      </c>
      <c r="N91" t="s">
        <v>2560</v>
      </c>
      <c r="O91" t="e">
        <f>VLOOKUP(N91,[1]Table1!$A$1:$I$85,2,FALSE)</f>
        <v>#N/A</v>
      </c>
      <c r="P91" t="e">
        <f>VLOOKUP(N91,[1]Table1!$A$1:$I$85,3,FALSE)</f>
        <v>#N/A</v>
      </c>
      <c r="Q91" t="e">
        <f>VLOOKUP(N91,[1]Table1!$A$1:$I$85,4,FALSE)</f>
        <v>#N/A</v>
      </c>
      <c r="R91" t="e">
        <f>VLOOKUP(N91,[1]Table1!$A$1:$I$85,6,FALSE)</f>
        <v>#N/A</v>
      </c>
      <c r="S91" t="e">
        <f>VLOOKUP(N91,[1]Table1!$A$1:$I$85,7,FALSE)</f>
        <v>#N/A</v>
      </c>
      <c r="T91" t="e">
        <f>VLOOKUP(N91,[1]Table1!$A$1:$I$85,8,FALSE)</f>
        <v>#N/A</v>
      </c>
    </row>
    <row r="92" spans="1:20" x14ac:dyDescent="0.2">
      <c r="A92" t="s">
        <v>10</v>
      </c>
      <c r="B92">
        <v>91</v>
      </c>
      <c r="C92" t="s">
        <v>2645</v>
      </c>
      <c r="D92" t="s">
        <v>360</v>
      </c>
      <c r="E92" t="s">
        <v>361</v>
      </c>
      <c r="F92">
        <v>98.81</v>
      </c>
      <c r="G92" t="s">
        <v>100</v>
      </c>
      <c r="H92" t="s">
        <v>14</v>
      </c>
      <c r="I92" t="s">
        <v>362</v>
      </c>
      <c r="J92" t="s">
        <v>359</v>
      </c>
      <c r="K92" t="s">
        <v>1991</v>
      </c>
      <c r="N92" t="s">
        <v>2560</v>
      </c>
      <c r="O92" t="e">
        <f>VLOOKUP(N92,[1]Table1!$A$1:$I$85,2,FALSE)</f>
        <v>#N/A</v>
      </c>
      <c r="P92" t="e">
        <f>VLOOKUP(N92,[1]Table1!$A$1:$I$85,3,FALSE)</f>
        <v>#N/A</v>
      </c>
      <c r="Q92" t="e">
        <f>VLOOKUP(N92,[1]Table1!$A$1:$I$85,4,FALSE)</f>
        <v>#N/A</v>
      </c>
      <c r="R92" t="e">
        <f>VLOOKUP(N92,[1]Table1!$A$1:$I$85,6,FALSE)</f>
        <v>#N/A</v>
      </c>
      <c r="S92" t="e">
        <f>VLOOKUP(N92,[1]Table1!$A$1:$I$85,7,FALSE)</f>
        <v>#N/A</v>
      </c>
      <c r="T92" t="e">
        <f>VLOOKUP(N92,[1]Table1!$A$1:$I$85,8,FALSE)</f>
        <v>#N/A</v>
      </c>
    </row>
    <row r="93" spans="1:20" x14ac:dyDescent="0.2">
      <c r="A93" t="s">
        <v>10</v>
      </c>
      <c r="B93">
        <v>92</v>
      </c>
      <c r="C93" t="s">
        <v>2645</v>
      </c>
      <c r="D93" t="s">
        <v>363</v>
      </c>
      <c r="E93" t="s">
        <v>364</v>
      </c>
      <c r="F93">
        <v>94.91</v>
      </c>
      <c r="G93" t="s">
        <v>209</v>
      </c>
      <c r="I93" t="s">
        <v>365</v>
      </c>
      <c r="J93" t="s">
        <v>359</v>
      </c>
      <c r="K93" t="s">
        <v>2459</v>
      </c>
      <c r="N93" t="s">
        <v>2560</v>
      </c>
      <c r="O93" t="e">
        <f>VLOOKUP(N93,[1]Table1!$A$1:$I$85,2,FALSE)</f>
        <v>#N/A</v>
      </c>
      <c r="P93" t="e">
        <f>VLOOKUP(N93,[1]Table1!$A$1:$I$85,3,FALSE)</f>
        <v>#N/A</v>
      </c>
      <c r="Q93" t="e">
        <f>VLOOKUP(N93,[1]Table1!$A$1:$I$85,4,FALSE)</f>
        <v>#N/A</v>
      </c>
      <c r="R93" t="e">
        <f>VLOOKUP(N93,[1]Table1!$A$1:$I$85,6,FALSE)</f>
        <v>#N/A</v>
      </c>
      <c r="S93" t="e">
        <f>VLOOKUP(N93,[1]Table1!$A$1:$I$85,7,FALSE)</f>
        <v>#N/A</v>
      </c>
      <c r="T93" t="e">
        <f>VLOOKUP(N93,[1]Table1!$A$1:$I$85,8,FALSE)</f>
        <v>#N/A</v>
      </c>
    </row>
    <row r="94" spans="1:20" x14ac:dyDescent="0.2">
      <c r="A94" t="s">
        <v>10</v>
      </c>
      <c r="B94">
        <v>93</v>
      </c>
      <c r="C94" t="s">
        <v>2645</v>
      </c>
      <c r="D94" t="s">
        <v>366</v>
      </c>
      <c r="E94" t="s">
        <v>367</v>
      </c>
      <c r="F94">
        <v>89.67</v>
      </c>
      <c r="G94" t="s">
        <v>154</v>
      </c>
      <c r="I94" t="s">
        <v>92</v>
      </c>
      <c r="J94" t="s">
        <v>368</v>
      </c>
      <c r="K94" t="s">
        <v>2452</v>
      </c>
      <c r="N94" t="s">
        <v>2560</v>
      </c>
      <c r="O94" t="e">
        <f>VLOOKUP(N94,[1]Table1!$A$1:$I$85,2,FALSE)</f>
        <v>#N/A</v>
      </c>
      <c r="P94" t="e">
        <f>VLOOKUP(N94,[1]Table1!$A$1:$I$85,3,FALSE)</f>
        <v>#N/A</v>
      </c>
      <c r="Q94" t="e">
        <f>VLOOKUP(N94,[1]Table1!$A$1:$I$85,4,FALSE)</f>
        <v>#N/A</v>
      </c>
      <c r="R94" t="e">
        <f>VLOOKUP(N94,[1]Table1!$A$1:$I$85,6,FALSE)</f>
        <v>#N/A</v>
      </c>
      <c r="S94" t="e">
        <f>VLOOKUP(N94,[1]Table1!$A$1:$I$85,7,FALSE)</f>
        <v>#N/A</v>
      </c>
      <c r="T94" t="e">
        <f>VLOOKUP(N94,[1]Table1!$A$1:$I$85,8,FALSE)</f>
        <v>#N/A</v>
      </c>
    </row>
    <row r="95" spans="1:20" x14ac:dyDescent="0.2">
      <c r="A95" t="s">
        <v>10</v>
      </c>
      <c r="B95">
        <v>94</v>
      </c>
      <c r="C95" t="s">
        <v>2645</v>
      </c>
      <c r="D95" t="s">
        <v>369</v>
      </c>
      <c r="E95" t="s">
        <v>370</v>
      </c>
      <c r="F95">
        <v>88.77</v>
      </c>
      <c r="G95" t="s">
        <v>174</v>
      </c>
      <c r="H95" t="s">
        <v>38</v>
      </c>
      <c r="I95" t="s">
        <v>371</v>
      </c>
      <c r="J95" t="s">
        <v>372</v>
      </c>
      <c r="K95" t="s">
        <v>2460</v>
      </c>
      <c r="N95" t="s">
        <v>2560</v>
      </c>
      <c r="O95" t="e">
        <f>VLOOKUP(N95,[1]Table1!$A$1:$I$85,2,FALSE)</f>
        <v>#N/A</v>
      </c>
      <c r="P95" t="e">
        <f>VLOOKUP(N95,[1]Table1!$A$1:$I$85,3,FALSE)</f>
        <v>#N/A</v>
      </c>
      <c r="Q95" t="e">
        <f>VLOOKUP(N95,[1]Table1!$A$1:$I$85,4,FALSE)</f>
        <v>#N/A</v>
      </c>
      <c r="R95" t="e">
        <f>VLOOKUP(N95,[1]Table1!$A$1:$I$85,6,FALSE)</f>
        <v>#N/A</v>
      </c>
      <c r="S95" t="e">
        <f>VLOOKUP(N95,[1]Table1!$A$1:$I$85,7,FALSE)</f>
        <v>#N/A</v>
      </c>
      <c r="T95" t="e">
        <f>VLOOKUP(N95,[1]Table1!$A$1:$I$85,8,FALSE)</f>
        <v>#N/A</v>
      </c>
    </row>
    <row r="96" spans="1:20" x14ac:dyDescent="0.2">
      <c r="A96" t="s">
        <v>10</v>
      </c>
      <c r="B96">
        <v>95</v>
      </c>
      <c r="C96" t="s">
        <v>2645</v>
      </c>
      <c r="D96" t="s">
        <v>373</v>
      </c>
      <c r="E96" t="s">
        <v>374</v>
      </c>
      <c r="F96">
        <v>92.3</v>
      </c>
      <c r="G96" t="s">
        <v>25</v>
      </c>
      <c r="H96" t="s">
        <v>20</v>
      </c>
      <c r="I96" t="s">
        <v>375</v>
      </c>
      <c r="J96" t="s">
        <v>376</v>
      </c>
      <c r="K96" t="s">
        <v>2433</v>
      </c>
      <c r="N96" t="s">
        <v>2560</v>
      </c>
      <c r="O96" t="e">
        <f>VLOOKUP(N96,[1]Table1!$A$1:$I$85,2,FALSE)</f>
        <v>#N/A</v>
      </c>
      <c r="P96" t="e">
        <f>VLOOKUP(N96,[1]Table1!$A$1:$I$85,3,FALSE)</f>
        <v>#N/A</v>
      </c>
      <c r="Q96" t="e">
        <f>VLOOKUP(N96,[1]Table1!$A$1:$I$85,4,FALSE)</f>
        <v>#N/A</v>
      </c>
      <c r="R96" t="e">
        <f>VLOOKUP(N96,[1]Table1!$A$1:$I$85,6,FALSE)</f>
        <v>#N/A</v>
      </c>
      <c r="S96" t="e">
        <f>VLOOKUP(N96,[1]Table1!$A$1:$I$85,7,FALSE)</f>
        <v>#N/A</v>
      </c>
      <c r="T96" t="e">
        <f>VLOOKUP(N96,[1]Table1!$A$1:$I$85,8,FALSE)</f>
        <v>#N/A</v>
      </c>
    </row>
    <row r="97" spans="1:20" x14ac:dyDescent="0.2">
      <c r="A97" t="s">
        <v>10</v>
      </c>
      <c r="B97">
        <v>96</v>
      </c>
      <c r="C97" t="s">
        <v>2645</v>
      </c>
      <c r="D97" t="s">
        <v>377</v>
      </c>
      <c r="E97" t="s">
        <v>378</v>
      </c>
      <c r="F97">
        <v>97.23</v>
      </c>
      <c r="G97" t="s">
        <v>42</v>
      </c>
      <c r="H97" t="s">
        <v>14</v>
      </c>
      <c r="I97" t="s">
        <v>379</v>
      </c>
      <c r="J97" t="s">
        <v>380</v>
      </c>
      <c r="K97" t="s">
        <v>1987</v>
      </c>
      <c r="N97" t="s">
        <v>2560</v>
      </c>
      <c r="O97" t="e">
        <f>VLOOKUP(N97,[1]Table1!$A$1:$I$85,2,FALSE)</f>
        <v>#N/A</v>
      </c>
      <c r="P97" t="e">
        <f>VLOOKUP(N97,[1]Table1!$A$1:$I$85,3,FALSE)</f>
        <v>#N/A</v>
      </c>
      <c r="Q97" t="e">
        <f>VLOOKUP(N97,[1]Table1!$A$1:$I$85,4,FALSE)</f>
        <v>#N/A</v>
      </c>
      <c r="R97" t="e">
        <f>VLOOKUP(N97,[1]Table1!$A$1:$I$85,6,FALSE)</f>
        <v>#N/A</v>
      </c>
      <c r="S97" t="e">
        <f>VLOOKUP(N97,[1]Table1!$A$1:$I$85,7,FALSE)</f>
        <v>#N/A</v>
      </c>
      <c r="T97" t="e">
        <f>VLOOKUP(N97,[1]Table1!$A$1:$I$85,8,FALSE)</f>
        <v>#N/A</v>
      </c>
    </row>
    <row r="98" spans="1:20" x14ac:dyDescent="0.2">
      <c r="A98" t="s">
        <v>10</v>
      </c>
      <c r="B98">
        <v>97</v>
      </c>
      <c r="C98" t="s">
        <v>2645</v>
      </c>
      <c r="D98" t="s">
        <v>381</v>
      </c>
      <c r="E98" t="s">
        <v>382</v>
      </c>
      <c r="F98">
        <v>94.59</v>
      </c>
      <c r="G98" t="s">
        <v>13</v>
      </c>
      <c r="H98" t="s">
        <v>14</v>
      </c>
      <c r="I98" t="s">
        <v>198</v>
      </c>
      <c r="J98" t="s">
        <v>383</v>
      </c>
      <c r="K98" t="s">
        <v>1993</v>
      </c>
      <c r="N98" t="s">
        <v>2560</v>
      </c>
      <c r="O98" t="e">
        <f>VLOOKUP(N98,[1]Table1!$A$1:$I$85,2,FALSE)</f>
        <v>#N/A</v>
      </c>
      <c r="P98" t="e">
        <f>VLOOKUP(N98,[1]Table1!$A$1:$I$85,3,FALSE)</f>
        <v>#N/A</v>
      </c>
      <c r="Q98" t="e">
        <f>VLOOKUP(N98,[1]Table1!$A$1:$I$85,4,FALSE)</f>
        <v>#N/A</v>
      </c>
      <c r="R98" t="e">
        <f>VLOOKUP(N98,[1]Table1!$A$1:$I$85,6,FALSE)</f>
        <v>#N/A</v>
      </c>
      <c r="S98" t="e">
        <f>VLOOKUP(N98,[1]Table1!$A$1:$I$85,7,FALSE)</f>
        <v>#N/A</v>
      </c>
      <c r="T98" t="e">
        <f>VLOOKUP(N98,[1]Table1!$A$1:$I$85,8,FALSE)</f>
        <v>#N/A</v>
      </c>
    </row>
    <row r="99" spans="1:20" x14ac:dyDescent="0.2">
      <c r="A99" t="s">
        <v>10</v>
      </c>
      <c r="B99">
        <v>98</v>
      </c>
      <c r="C99" t="s">
        <v>2645</v>
      </c>
      <c r="D99" t="s">
        <v>384</v>
      </c>
      <c r="E99" t="s">
        <v>385</v>
      </c>
      <c r="F99">
        <v>98.57</v>
      </c>
      <c r="G99" t="s">
        <v>100</v>
      </c>
      <c r="H99" t="s">
        <v>26</v>
      </c>
      <c r="I99" t="s">
        <v>113</v>
      </c>
      <c r="J99" t="s">
        <v>386</v>
      </c>
      <c r="K99" t="s">
        <v>2432</v>
      </c>
      <c r="N99" t="s">
        <v>2560</v>
      </c>
      <c r="O99" t="e">
        <f>VLOOKUP(N99,[1]Table1!$A$1:$I$85,2,FALSE)</f>
        <v>#N/A</v>
      </c>
      <c r="P99" t="e">
        <f>VLOOKUP(N99,[1]Table1!$A$1:$I$85,3,FALSE)</f>
        <v>#N/A</v>
      </c>
      <c r="Q99" t="e">
        <f>VLOOKUP(N99,[1]Table1!$A$1:$I$85,4,FALSE)</f>
        <v>#N/A</v>
      </c>
      <c r="R99" t="e">
        <f>VLOOKUP(N99,[1]Table1!$A$1:$I$85,6,FALSE)</f>
        <v>#N/A</v>
      </c>
      <c r="S99" t="e">
        <f>VLOOKUP(N99,[1]Table1!$A$1:$I$85,7,FALSE)</f>
        <v>#N/A</v>
      </c>
      <c r="T99" t="e">
        <f>VLOOKUP(N99,[1]Table1!$A$1:$I$85,8,FALSE)</f>
        <v>#N/A</v>
      </c>
    </row>
    <row r="100" spans="1:20" x14ac:dyDescent="0.2">
      <c r="A100" t="s">
        <v>10</v>
      </c>
      <c r="B100">
        <v>99</v>
      </c>
      <c r="C100" t="s">
        <v>2645</v>
      </c>
      <c r="D100" t="s">
        <v>387</v>
      </c>
      <c r="E100" t="s">
        <v>388</v>
      </c>
      <c r="F100">
        <v>97.14</v>
      </c>
      <c r="G100" t="s">
        <v>64</v>
      </c>
      <c r="H100" t="s">
        <v>14</v>
      </c>
      <c r="I100" t="s">
        <v>355</v>
      </c>
      <c r="J100" t="s">
        <v>389</v>
      </c>
      <c r="K100" t="s">
        <v>1992</v>
      </c>
      <c r="N100" t="s">
        <v>2560</v>
      </c>
      <c r="O100" t="e">
        <f>VLOOKUP(N100,[1]Table1!$A$1:$I$85,2,FALSE)</f>
        <v>#N/A</v>
      </c>
      <c r="P100" t="e">
        <f>VLOOKUP(N100,[1]Table1!$A$1:$I$85,3,FALSE)</f>
        <v>#N/A</v>
      </c>
      <c r="Q100" t="e">
        <f>VLOOKUP(N100,[1]Table1!$A$1:$I$85,4,FALSE)</f>
        <v>#N/A</v>
      </c>
      <c r="R100" t="e">
        <f>VLOOKUP(N100,[1]Table1!$A$1:$I$85,6,FALSE)</f>
        <v>#N/A</v>
      </c>
      <c r="S100" t="e">
        <f>VLOOKUP(N100,[1]Table1!$A$1:$I$85,7,FALSE)</f>
        <v>#N/A</v>
      </c>
      <c r="T100" t="e">
        <f>VLOOKUP(N100,[1]Table1!$A$1:$I$85,8,FALSE)</f>
        <v>#N/A</v>
      </c>
    </row>
    <row r="101" spans="1:20" x14ac:dyDescent="0.2">
      <c r="A101" t="s">
        <v>10</v>
      </c>
      <c r="B101">
        <v>100</v>
      </c>
      <c r="C101" t="s">
        <v>2645</v>
      </c>
      <c r="D101" t="s">
        <v>390</v>
      </c>
      <c r="E101" t="s">
        <v>391</v>
      </c>
      <c r="F101">
        <v>83.28</v>
      </c>
      <c r="G101" t="s">
        <v>264</v>
      </c>
      <c r="H101" t="s">
        <v>20</v>
      </c>
      <c r="I101" t="s">
        <v>392</v>
      </c>
      <c r="J101" t="s">
        <v>389</v>
      </c>
      <c r="K101" t="s">
        <v>2508</v>
      </c>
      <c r="N101" t="s">
        <v>2560</v>
      </c>
      <c r="O101" t="e">
        <f>VLOOKUP(N101,[1]Table1!$A$1:$I$85,2,FALSE)</f>
        <v>#N/A</v>
      </c>
      <c r="P101" t="e">
        <f>VLOOKUP(N101,[1]Table1!$A$1:$I$85,3,FALSE)</f>
        <v>#N/A</v>
      </c>
      <c r="Q101" t="e">
        <f>VLOOKUP(N101,[1]Table1!$A$1:$I$85,4,FALSE)</f>
        <v>#N/A</v>
      </c>
      <c r="R101" t="e">
        <f>VLOOKUP(N101,[1]Table1!$A$1:$I$85,6,FALSE)</f>
        <v>#N/A</v>
      </c>
      <c r="S101" t="e">
        <f>VLOOKUP(N101,[1]Table1!$A$1:$I$85,7,FALSE)</f>
        <v>#N/A</v>
      </c>
      <c r="T101" t="e">
        <f>VLOOKUP(N101,[1]Table1!$A$1:$I$85,8,FALSE)</f>
        <v>#N/A</v>
      </c>
    </row>
    <row r="102" spans="1:20" x14ac:dyDescent="0.2">
      <c r="A102" t="s">
        <v>393</v>
      </c>
      <c r="B102">
        <v>1</v>
      </c>
      <c r="C102" t="s">
        <v>2645</v>
      </c>
      <c r="D102" t="s">
        <v>394</v>
      </c>
      <c r="E102" t="s">
        <v>395</v>
      </c>
      <c r="F102">
        <v>86</v>
      </c>
      <c r="G102" t="s">
        <v>396</v>
      </c>
      <c r="H102" t="s">
        <v>17</v>
      </c>
      <c r="I102" t="s">
        <v>397</v>
      </c>
      <c r="J102" t="s">
        <v>398</v>
      </c>
      <c r="L102" t="s">
        <v>1997</v>
      </c>
      <c r="N102" t="s">
        <v>2560</v>
      </c>
      <c r="O102" t="e">
        <f>VLOOKUP(N102,[1]Table1!$A$1:$I$85,2,FALSE)</f>
        <v>#N/A</v>
      </c>
      <c r="P102" t="e">
        <f>VLOOKUP(N102,[1]Table1!$A$1:$I$85,3,FALSE)</f>
        <v>#N/A</v>
      </c>
      <c r="Q102" t="e">
        <f>VLOOKUP(N102,[1]Table1!$A$1:$I$85,4,FALSE)</f>
        <v>#N/A</v>
      </c>
      <c r="R102" t="e">
        <f>VLOOKUP(N102,[1]Table1!$A$1:$I$85,6,FALSE)</f>
        <v>#N/A</v>
      </c>
      <c r="S102" t="e">
        <f>VLOOKUP(N102,[1]Table1!$A$1:$I$85,7,FALSE)</f>
        <v>#N/A</v>
      </c>
      <c r="T102" t="e">
        <f>VLOOKUP(N102,[1]Table1!$A$1:$I$85,8,FALSE)</f>
        <v>#N/A</v>
      </c>
    </row>
    <row r="103" spans="1:20" x14ac:dyDescent="0.2">
      <c r="A103" t="s">
        <v>393</v>
      </c>
      <c r="B103">
        <v>2</v>
      </c>
      <c r="C103" t="s">
        <v>2645</v>
      </c>
      <c r="D103" t="s">
        <v>399</v>
      </c>
      <c r="E103" t="s">
        <v>400</v>
      </c>
      <c r="F103" t="s">
        <v>17</v>
      </c>
      <c r="G103" t="s">
        <v>401</v>
      </c>
      <c r="H103" t="s">
        <v>14</v>
      </c>
      <c r="I103" t="s">
        <v>402</v>
      </c>
      <c r="J103" t="s">
        <v>403</v>
      </c>
      <c r="K103" t="s">
        <v>2440</v>
      </c>
      <c r="N103" t="s">
        <v>2560</v>
      </c>
      <c r="O103" t="e">
        <f>VLOOKUP(N103,[1]Table1!$A$1:$I$85,2,FALSE)</f>
        <v>#N/A</v>
      </c>
      <c r="P103" t="e">
        <f>VLOOKUP(N103,[1]Table1!$A$1:$I$85,3,FALSE)</f>
        <v>#N/A</v>
      </c>
      <c r="Q103" t="e">
        <f>VLOOKUP(N103,[1]Table1!$A$1:$I$85,4,FALSE)</f>
        <v>#N/A</v>
      </c>
      <c r="R103" t="e">
        <f>VLOOKUP(N103,[1]Table1!$A$1:$I$85,6,FALSE)</f>
        <v>#N/A</v>
      </c>
      <c r="S103" t="e">
        <f>VLOOKUP(N103,[1]Table1!$A$1:$I$85,7,FALSE)</f>
        <v>#N/A</v>
      </c>
      <c r="T103" t="e">
        <f>VLOOKUP(N103,[1]Table1!$A$1:$I$85,8,FALSE)</f>
        <v>#N/A</v>
      </c>
    </row>
    <row r="104" spans="1:20" x14ac:dyDescent="0.2">
      <c r="A104" t="s">
        <v>393</v>
      </c>
      <c r="B104">
        <v>3</v>
      </c>
      <c r="C104" t="s">
        <v>2645</v>
      </c>
      <c r="D104" t="s">
        <v>404</v>
      </c>
      <c r="E104" t="s">
        <v>120</v>
      </c>
      <c r="F104">
        <v>95.78</v>
      </c>
      <c r="G104" t="s">
        <v>405</v>
      </c>
      <c r="I104" t="s">
        <v>406</v>
      </c>
      <c r="J104" t="s">
        <v>407</v>
      </c>
      <c r="K104" t="s">
        <v>2461</v>
      </c>
      <c r="N104" t="s">
        <v>2560</v>
      </c>
      <c r="O104" t="e">
        <f>VLOOKUP(N104,[1]Table1!$A$1:$I$85,2,FALSE)</f>
        <v>#N/A</v>
      </c>
      <c r="P104" t="e">
        <f>VLOOKUP(N104,[1]Table1!$A$1:$I$85,3,FALSE)</f>
        <v>#N/A</v>
      </c>
      <c r="Q104" t="e">
        <f>VLOOKUP(N104,[1]Table1!$A$1:$I$85,4,FALSE)</f>
        <v>#N/A</v>
      </c>
      <c r="R104" t="e">
        <f>VLOOKUP(N104,[1]Table1!$A$1:$I$85,6,FALSE)</f>
        <v>#N/A</v>
      </c>
      <c r="S104" t="e">
        <f>VLOOKUP(N104,[1]Table1!$A$1:$I$85,7,FALSE)</f>
        <v>#N/A</v>
      </c>
      <c r="T104" t="e">
        <f>VLOOKUP(N104,[1]Table1!$A$1:$I$85,8,FALSE)</f>
        <v>#N/A</v>
      </c>
    </row>
    <row r="105" spans="1:20" x14ac:dyDescent="0.2">
      <c r="A105" t="s">
        <v>393</v>
      </c>
      <c r="B105">
        <v>4</v>
      </c>
      <c r="C105" t="s">
        <v>2645</v>
      </c>
      <c r="D105" t="s">
        <v>408</v>
      </c>
      <c r="E105" t="s">
        <v>409</v>
      </c>
      <c r="F105">
        <v>97.07</v>
      </c>
      <c r="G105" t="s">
        <v>410</v>
      </c>
      <c r="H105" t="s">
        <v>20</v>
      </c>
      <c r="I105" t="s">
        <v>411</v>
      </c>
      <c r="J105" t="s">
        <v>412</v>
      </c>
      <c r="K105" t="s">
        <v>2509</v>
      </c>
      <c r="N105" t="s">
        <v>2560</v>
      </c>
      <c r="O105" t="e">
        <f>VLOOKUP(N105,[1]Table1!$A$1:$I$85,2,FALSE)</f>
        <v>#N/A</v>
      </c>
      <c r="P105" t="e">
        <f>VLOOKUP(N105,[1]Table1!$A$1:$I$85,3,FALSE)</f>
        <v>#N/A</v>
      </c>
      <c r="Q105" t="e">
        <f>VLOOKUP(N105,[1]Table1!$A$1:$I$85,4,FALSE)</f>
        <v>#N/A</v>
      </c>
      <c r="R105" t="e">
        <f>VLOOKUP(N105,[1]Table1!$A$1:$I$85,6,FALSE)</f>
        <v>#N/A</v>
      </c>
      <c r="S105" t="e">
        <f>VLOOKUP(N105,[1]Table1!$A$1:$I$85,7,FALSE)</f>
        <v>#N/A</v>
      </c>
      <c r="T105" t="e">
        <f>VLOOKUP(N105,[1]Table1!$A$1:$I$85,8,FALSE)</f>
        <v>#N/A</v>
      </c>
    </row>
    <row r="106" spans="1:20" x14ac:dyDescent="0.2">
      <c r="A106" t="s">
        <v>393</v>
      </c>
      <c r="B106">
        <v>5</v>
      </c>
      <c r="C106" t="s">
        <v>2645</v>
      </c>
      <c r="D106" t="s">
        <v>413</v>
      </c>
      <c r="E106" t="s">
        <v>414</v>
      </c>
      <c r="F106">
        <v>98.54</v>
      </c>
      <c r="G106" t="s">
        <v>405</v>
      </c>
      <c r="H106" t="s">
        <v>14</v>
      </c>
      <c r="I106" t="s">
        <v>415</v>
      </c>
      <c r="J106" t="s">
        <v>416</v>
      </c>
      <c r="K106" t="s">
        <v>2476</v>
      </c>
      <c r="N106" t="s">
        <v>2560</v>
      </c>
      <c r="O106" t="e">
        <f>VLOOKUP(N106,[1]Table1!$A$1:$I$85,2,FALSE)</f>
        <v>#N/A</v>
      </c>
      <c r="P106" t="e">
        <f>VLOOKUP(N106,[1]Table1!$A$1:$I$85,3,FALSE)</f>
        <v>#N/A</v>
      </c>
      <c r="Q106" t="e">
        <f>VLOOKUP(N106,[1]Table1!$A$1:$I$85,4,FALSE)</f>
        <v>#N/A</v>
      </c>
      <c r="R106" t="e">
        <f>VLOOKUP(N106,[1]Table1!$A$1:$I$85,6,FALSE)</f>
        <v>#N/A</v>
      </c>
      <c r="S106" t="e">
        <f>VLOOKUP(N106,[1]Table1!$A$1:$I$85,7,FALSE)</f>
        <v>#N/A</v>
      </c>
      <c r="T106" t="e">
        <f>VLOOKUP(N106,[1]Table1!$A$1:$I$85,8,FALSE)</f>
        <v>#N/A</v>
      </c>
    </row>
    <row r="107" spans="1:20" x14ac:dyDescent="0.2">
      <c r="A107" t="s">
        <v>393</v>
      </c>
      <c r="B107">
        <v>6</v>
      </c>
      <c r="C107" t="s">
        <v>2645</v>
      </c>
      <c r="D107" t="s">
        <v>417</v>
      </c>
      <c r="E107" t="s">
        <v>276</v>
      </c>
      <c r="F107">
        <v>83.83</v>
      </c>
      <c r="G107" t="s">
        <v>410</v>
      </c>
      <c r="H107" t="s">
        <v>20</v>
      </c>
      <c r="I107" t="s">
        <v>418</v>
      </c>
      <c r="J107" t="s">
        <v>419</v>
      </c>
      <c r="K107" t="s">
        <v>1988</v>
      </c>
      <c r="N107" t="s">
        <v>2560</v>
      </c>
      <c r="O107" t="e">
        <f>VLOOKUP(N107,[1]Table1!$A$1:$I$85,2,FALSE)</f>
        <v>#N/A</v>
      </c>
      <c r="P107" t="e">
        <f>VLOOKUP(N107,[1]Table1!$A$1:$I$85,3,FALSE)</f>
        <v>#N/A</v>
      </c>
      <c r="Q107" t="e">
        <f>VLOOKUP(N107,[1]Table1!$A$1:$I$85,4,FALSE)</f>
        <v>#N/A</v>
      </c>
      <c r="R107" t="e">
        <f>VLOOKUP(N107,[1]Table1!$A$1:$I$85,6,FALSE)</f>
        <v>#N/A</v>
      </c>
      <c r="S107" t="e">
        <f>VLOOKUP(N107,[1]Table1!$A$1:$I$85,7,FALSE)</f>
        <v>#N/A</v>
      </c>
      <c r="T107" t="e">
        <f>VLOOKUP(N107,[1]Table1!$A$1:$I$85,8,FALSE)</f>
        <v>#N/A</v>
      </c>
    </row>
    <row r="108" spans="1:20" x14ac:dyDescent="0.2">
      <c r="A108" t="s">
        <v>393</v>
      </c>
      <c r="B108">
        <v>7</v>
      </c>
      <c r="C108" t="s">
        <v>2645</v>
      </c>
      <c r="D108" t="s">
        <v>420</v>
      </c>
      <c r="E108" t="s">
        <v>421</v>
      </c>
      <c r="F108">
        <v>94.35</v>
      </c>
      <c r="G108" t="s">
        <v>422</v>
      </c>
      <c r="H108" t="s">
        <v>20</v>
      </c>
      <c r="I108" t="s">
        <v>423</v>
      </c>
      <c r="J108" t="s">
        <v>424</v>
      </c>
      <c r="K108" t="s">
        <v>2442</v>
      </c>
      <c r="N108" t="s">
        <v>2560</v>
      </c>
      <c r="O108" t="e">
        <f>VLOOKUP(N108,[1]Table1!$A$1:$I$85,2,FALSE)</f>
        <v>#N/A</v>
      </c>
      <c r="P108" t="e">
        <f>VLOOKUP(N108,[1]Table1!$A$1:$I$85,3,FALSE)</f>
        <v>#N/A</v>
      </c>
      <c r="Q108" t="e">
        <f>VLOOKUP(N108,[1]Table1!$A$1:$I$85,4,FALSE)</f>
        <v>#N/A</v>
      </c>
      <c r="R108" t="e">
        <f>VLOOKUP(N108,[1]Table1!$A$1:$I$85,6,FALSE)</f>
        <v>#N/A</v>
      </c>
      <c r="S108" t="e">
        <f>VLOOKUP(N108,[1]Table1!$A$1:$I$85,7,FALSE)</f>
        <v>#N/A</v>
      </c>
      <c r="T108" t="e">
        <f>VLOOKUP(N108,[1]Table1!$A$1:$I$85,8,FALSE)</f>
        <v>#N/A</v>
      </c>
    </row>
    <row r="109" spans="1:20" x14ac:dyDescent="0.2">
      <c r="A109" t="s">
        <v>393</v>
      </c>
      <c r="B109">
        <v>8</v>
      </c>
      <c r="C109" t="s">
        <v>2645</v>
      </c>
      <c r="D109" t="s">
        <v>425</v>
      </c>
      <c r="E109" t="s">
        <v>426</v>
      </c>
      <c r="F109">
        <v>98.98</v>
      </c>
      <c r="G109" t="s">
        <v>396</v>
      </c>
      <c r="H109" t="s">
        <v>20</v>
      </c>
      <c r="I109" t="s">
        <v>427</v>
      </c>
      <c r="J109" t="s">
        <v>428</v>
      </c>
      <c r="K109" t="s">
        <v>2447</v>
      </c>
      <c r="N109" t="s">
        <v>2560</v>
      </c>
      <c r="O109" t="e">
        <f>VLOOKUP(N109,[1]Table1!$A$1:$I$85,2,FALSE)</f>
        <v>#N/A</v>
      </c>
      <c r="P109" t="e">
        <f>VLOOKUP(N109,[1]Table1!$A$1:$I$85,3,FALSE)</f>
        <v>#N/A</v>
      </c>
      <c r="Q109" t="e">
        <f>VLOOKUP(N109,[1]Table1!$A$1:$I$85,4,FALSE)</f>
        <v>#N/A</v>
      </c>
      <c r="R109" t="e">
        <f>VLOOKUP(N109,[1]Table1!$A$1:$I$85,6,FALSE)</f>
        <v>#N/A</v>
      </c>
      <c r="S109" t="e">
        <f>VLOOKUP(N109,[1]Table1!$A$1:$I$85,7,FALSE)</f>
        <v>#N/A</v>
      </c>
      <c r="T109" t="e">
        <f>VLOOKUP(N109,[1]Table1!$A$1:$I$85,8,FALSE)</f>
        <v>#N/A</v>
      </c>
    </row>
    <row r="110" spans="1:20" x14ac:dyDescent="0.2">
      <c r="A110" t="s">
        <v>393</v>
      </c>
      <c r="B110">
        <v>9</v>
      </c>
      <c r="C110" t="s">
        <v>2645</v>
      </c>
      <c r="D110" t="s">
        <v>429</v>
      </c>
      <c r="E110" t="s">
        <v>430</v>
      </c>
      <c r="F110">
        <v>97.55</v>
      </c>
      <c r="G110" t="s">
        <v>410</v>
      </c>
      <c r="H110" t="s">
        <v>17</v>
      </c>
      <c r="I110" t="s">
        <v>431</v>
      </c>
      <c r="J110" t="s">
        <v>432</v>
      </c>
      <c r="L110" t="s">
        <v>1998</v>
      </c>
      <c r="N110" t="s">
        <v>2560</v>
      </c>
      <c r="O110" t="e">
        <f>VLOOKUP(N110,[1]Table1!$A$1:$I$85,2,FALSE)</f>
        <v>#N/A</v>
      </c>
      <c r="P110" t="e">
        <f>VLOOKUP(N110,[1]Table1!$A$1:$I$85,3,FALSE)</f>
        <v>#N/A</v>
      </c>
      <c r="Q110" t="e">
        <f>VLOOKUP(N110,[1]Table1!$A$1:$I$85,4,FALSE)</f>
        <v>#N/A</v>
      </c>
      <c r="R110" t="e">
        <f>VLOOKUP(N110,[1]Table1!$A$1:$I$85,6,FALSE)</f>
        <v>#N/A</v>
      </c>
      <c r="S110" t="e">
        <f>VLOOKUP(N110,[1]Table1!$A$1:$I$85,7,FALSE)</f>
        <v>#N/A</v>
      </c>
      <c r="T110" t="e">
        <f>VLOOKUP(N110,[1]Table1!$A$1:$I$85,8,FALSE)</f>
        <v>#N/A</v>
      </c>
    </row>
    <row r="111" spans="1:20" x14ac:dyDescent="0.2">
      <c r="A111" t="s">
        <v>393</v>
      </c>
      <c r="B111">
        <v>10</v>
      </c>
      <c r="C111" t="s">
        <v>2645</v>
      </c>
      <c r="D111" t="s">
        <v>433</v>
      </c>
      <c r="E111" t="s">
        <v>434</v>
      </c>
      <c r="F111">
        <v>96.51</v>
      </c>
      <c r="G111" t="s">
        <v>410</v>
      </c>
      <c r="H111" t="s">
        <v>38</v>
      </c>
      <c r="I111" t="s">
        <v>435</v>
      </c>
      <c r="J111" t="s">
        <v>436</v>
      </c>
      <c r="K111" t="s">
        <v>2446</v>
      </c>
      <c r="N111" t="s">
        <v>2560</v>
      </c>
      <c r="O111" t="e">
        <f>VLOOKUP(N111,[1]Table1!$A$1:$I$85,2,FALSE)</f>
        <v>#N/A</v>
      </c>
      <c r="P111" t="e">
        <f>VLOOKUP(N111,[1]Table1!$A$1:$I$85,3,FALSE)</f>
        <v>#N/A</v>
      </c>
      <c r="Q111" t="e">
        <f>VLOOKUP(N111,[1]Table1!$A$1:$I$85,4,FALSE)</f>
        <v>#N/A</v>
      </c>
      <c r="R111" t="e">
        <f>VLOOKUP(N111,[1]Table1!$A$1:$I$85,6,FALSE)</f>
        <v>#N/A</v>
      </c>
      <c r="S111" t="e">
        <f>VLOOKUP(N111,[1]Table1!$A$1:$I$85,7,FALSE)</f>
        <v>#N/A</v>
      </c>
      <c r="T111" t="e">
        <f>VLOOKUP(N111,[1]Table1!$A$1:$I$85,8,FALSE)</f>
        <v>#N/A</v>
      </c>
    </row>
    <row r="112" spans="1:20" x14ac:dyDescent="0.2">
      <c r="A112" t="s">
        <v>393</v>
      </c>
      <c r="B112">
        <v>11</v>
      </c>
      <c r="C112" t="s">
        <v>2645</v>
      </c>
      <c r="D112" t="s">
        <v>437</v>
      </c>
      <c r="E112" t="s">
        <v>438</v>
      </c>
      <c r="F112">
        <v>93.69</v>
      </c>
      <c r="G112" t="s">
        <v>405</v>
      </c>
      <c r="H112" t="s">
        <v>38</v>
      </c>
      <c r="I112" t="s">
        <v>439</v>
      </c>
      <c r="J112" t="s">
        <v>440</v>
      </c>
      <c r="K112" t="s">
        <v>2462</v>
      </c>
      <c r="N112" t="s">
        <v>2560</v>
      </c>
      <c r="O112" t="e">
        <f>VLOOKUP(N112,[1]Table1!$A$1:$I$85,2,FALSE)</f>
        <v>#N/A</v>
      </c>
      <c r="P112" t="e">
        <f>VLOOKUP(N112,[1]Table1!$A$1:$I$85,3,FALSE)</f>
        <v>#N/A</v>
      </c>
      <c r="Q112" t="e">
        <f>VLOOKUP(N112,[1]Table1!$A$1:$I$85,4,FALSE)</f>
        <v>#N/A</v>
      </c>
      <c r="R112" t="e">
        <f>VLOOKUP(N112,[1]Table1!$A$1:$I$85,6,FALSE)</f>
        <v>#N/A</v>
      </c>
      <c r="S112" t="e">
        <f>VLOOKUP(N112,[1]Table1!$A$1:$I$85,7,FALSE)</f>
        <v>#N/A</v>
      </c>
      <c r="T112" t="e">
        <f>VLOOKUP(N112,[1]Table1!$A$1:$I$85,8,FALSE)</f>
        <v>#N/A</v>
      </c>
    </row>
    <row r="113" spans="1:20" x14ac:dyDescent="0.2">
      <c r="A113" t="s">
        <v>393</v>
      </c>
      <c r="B113">
        <v>12</v>
      </c>
      <c r="C113" t="s">
        <v>2645</v>
      </c>
      <c r="D113" t="s">
        <v>441</v>
      </c>
      <c r="E113" t="s">
        <v>276</v>
      </c>
      <c r="F113">
        <v>98.13</v>
      </c>
      <c r="G113" t="s">
        <v>410</v>
      </c>
      <c r="H113" t="s">
        <v>38</v>
      </c>
      <c r="I113" t="s">
        <v>442</v>
      </c>
      <c r="J113" t="s">
        <v>443</v>
      </c>
      <c r="K113" t="s">
        <v>2510</v>
      </c>
      <c r="N113" t="s">
        <v>2560</v>
      </c>
      <c r="O113" t="e">
        <f>VLOOKUP(N113,[1]Table1!$A$1:$I$85,2,FALSE)</f>
        <v>#N/A</v>
      </c>
      <c r="P113" t="e">
        <f>VLOOKUP(N113,[1]Table1!$A$1:$I$85,3,FALSE)</f>
        <v>#N/A</v>
      </c>
      <c r="Q113" t="e">
        <f>VLOOKUP(N113,[1]Table1!$A$1:$I$85,4,FALSE)</f>
        <v>#N/A</v>
      </c>
      <c r="R113" t="e">
        <f>VLOOKUP(N113,[1]Table1!$A$1:$I$85,6,FALSE)</f>
        <v>#N/A</v>
      </c>
      <c r="S113" t="e">
        <f>VLOOKUP(N113,[1]Table1!$A$1:$I$85,7,FALSE)</f>
        <v>#N/A</v>
      </c>
      <c r="T113" t="e">
        <f>VLOOKUP(N113,[1]Table1!$A$1:$I$85,8,FALSE)</f>
        <v>#N/A</v>
      </c>
    </row>
    <row r="114" spans="1:20" x14ac:dyDescent="0.2">
      <c r="A114" t="s">
        <v>393</v>
      </c>
      <c r="B114">
        <v>13</v>
      </c>
      <c r="C114" t="s">
        <v>2645</v>
      </c>
      <c r="D114" t="s">
        <v>444</v>
      </c>
      <c r="E114" t="s">
        <v>445</v>
      </c>
      <c r="F114">
        <v>98.62</v>
      </c>
      <c r="G114" t="s">
        <v>396</v>
      </c>
      <c r="H114" t="s">
        <v>14</v>
      </c>
      <c r="I114" t="s">
        <v>446</v>
      </c>
      <c r="J114" t="s">
        <v>447</v>
      </c>
      <c r="K114" t="s">
        <v>2462</v>
      </c>
      <c r="N114" t="s">
        <v>2560</v>
      </c>
      <c r="O114" t="e">
        <f>VLOOKUP(N114,[1]Table1!$A$1:$I$85,2,FALSE)</f>
        <v>#N/A</v>
      </c>
      <c r="P114" t="e">
        <f>VLOOKUP(N114,[1]Table1!$A$1:$I$85,3,FALSE)</f>
        <v>#N/A</v>
      </c>
      <c r="Q114" t="e">
        <f>VLOOKUP(N114,[1]Table1!$A$1:$I$85,4,FALSE)</f>
        <v>#N/A</v>
      </c>
      <c r="R114" t="e">
        <f>VLOOKUP(N114,[1]Table1!$A$1:$I$85,6,FALSE)</f>
        <v>#N/A</v>
      </c>
      <c r="S114" t="e">
        <f>VLOOKUP(N114,[1]Table1!$A$1:$I$85,7,FALSE)</f>
        <v>#N/A</v>
      </c>
      <c r="T114" t="e">
        <f>VLOOKUP(N114,[1]Table1!$A$1:$I$85,8,FALSE)</f>
        <v>#N/A</v>
      </c>
    </row>
    <row r="115" spans="1:20" x14ac:dyDescent="0.2">
      <c r="A115" t="s">
        <v>393</v>
      </c>
      <c r="B115">
        <v>14</v>
      </c>
      <c r="C115" t="s">
        <v>2645</v>
      </c>
      <c r="D115" t="s">
        <v>448</v>
      </c>
      <c r="E115" t="s">
        <v>449</v>
      </c>
      <c r="F115" t="s">
        <v>17</v>
      </c>
      <c r="G115" t="s">
        <v>450</v>
      </c>
      <c r="H115" t="s">
        <v>38</v>
      </c>
      <c r="I115" t="s">
        <v>140</v>
      </c>
      <c r="J115" t="s">
        <v>451</v>
      </c>
      <c r="K115" t="s">
        <v>2463</v>
      </c>
      <c r="N115" t="s">
        <v>2560</v>
      </c>
      <c r="O115" t="e">
        <f>VLOOKUP(N115,[1]Table1!$A$1:$I$85,2,FALSE)</f>
        <v>#N/A</v>
      </c>
      <c r="P115" t="e">
        <f>VLOOKUP(N115,[1]Table1!$A$1:$I$85,3,FALSE)</f>
        <v>#N/A</v>
      </c>
      <c r="Q115" t="e">
        <f>VLOOKUP(N115,[1]Table1!$A$1:$I$85,4,FALSE)</f>
        <v>#N/A</v>
      </c>
      <c r="R115" t="e">
        <f>VLOOKUP(N115,[1]Table1!$A$1:$I$85,6,FALSE)</f>
        <v>#N/A</v>
      </c>
      <c r="S115" t="e">
        <f>VLOOKUP(N115,[1]Table1!$A$1:$I$85,7,FALSE)</f>
        <v>#N/A</v>
      </c>
      <c r="T115" t="e">
        <f>VLOOKUP(N115,[1]Table1!$A$1:$I$85,8,FALSE)</f>
        <v>#N/A</v>
      </c>
    </row>
    <row r="116" spans="1:20" x14ac:dyDescent="0.2">
      <c r="A116" t="s">
        <v>393</v>
      </c>
      <c r="B116">
        <v>15</v>
      </c>
      <c r="C116" t="s">
        <v>2645</v>
      </c>
      <c r="D116" t="s">
        <v>452</v>
      </c>
      <c r="E116" t="s">
        <v>453</v>
      </c>
      <c r="F116" t="s">
        <v>17</v>
      </c>
      <c r="G116" t="s">
        <v>422</v>
      </c>
      <c r="H116" t="s">
        <v>20</v>
      </c>
      <c r="I116" t="s">
        <v>454</v>
      </c>
      <c r="J116" t="s">
        <v>455</v>
      </c>
      <c r="K116" t="s">
        <v>2511</v>
      </c>
      <c r="N116" t="s">
        <v>2560</v>
      </c>
      <c r="O116" t="e">
        <f>VLOOKUP(N116,[1]Table1!$A$1:$I$85,2,FALSE)</f>
        <v>#N/A</v>
      </c>
      <c r="P116" t="e">
        <f>VLOOKUP(N116,[1]Table1!$A$1:$I$85,3,FALSE)</f>
        <v>#N/A</v>
      </c>
      <c r="Q116" t="e">
        <f>VLOOKUP(N116,[1]Table1!$A$1:$I$85,4,FALSE)</f>
        <v>#N/A</v>
      </c>
      <c r="R116" t="e">
        <f>VLOOKUP(N116,[1]Table1!$A$1:$I$85,6,FALSE)</f>
        <v>#N/A</v>
      </c>
      <c r="S116" t="e">
        <f>VLOOKUP(N116,[1]Table1!$A$1:$I$85,7,FALSE)</f>
        <v>#N/A</v>
      </c>
      <c r="T116" t="e">
        <f>VLOOKUP(N116,[1]Table1!$A$1:$I$85,8,FALSE)</f>
        <v>#N/A</v>
      </c>
    </row>
    <row r="117" spans="1:20" x14ac:dyDescent="0.2">
      <c r="A117" t="s">
        <v>393</v>
      </c>
      <c r="B117">
        <v>16</v>
      </c>
      <c r="C117" t="s">
        <v>2645</v>
      </c>
      <c r="D117" t="s">
        <v>456</v>
      </c>
      <c r="E117" t="s">
        <v>457</v>
      </c>
      <c r="F117">
        <v>78.86</v>
      </c>
      <c r="G117" t="s">
        <v>450</v>
      </c>
      <c r="H117" t="s">
        <v>38</v>
      </c>
      <c r="I117" t="s">
        <v>458</v>
      </c>
      <c r="J117" t="s">
        <v>459</v>
      </c>
      <c r="K117" t="s">
        <v>2488</v>
      </c>
      <c r="N117" t="s">
        <v>2560</v>
      </c>
      <c r="O117" t="e">
        <f>VLOOKUP(N117,[1]Table1!$A$1:$I$85,2,FALSE)</f>
        <v>#N/A</v>
      </c>
      <c r="P117" t="e">
        <f>VLOOKUP(N117,[1]Table1!$A$1:$I$85,3,FALSE)</f>
        <v>#N/A</v>
      </c>
      <c r="Q117" t="e">
        <f>VLOOKUP(N117,[1]Table1!$A$1:$I$85,4,FALSE)</f>
        <v>#N/A</v>
      </c>
      <c r="R117" t="e">
        <f>VLOOKUP(N117,[1]Table1!$A$1:$I$85,6,FALSE)</f>
        <v>#N/A</v>
      </c>
      <c r="S117" t="e">
        <f>VLOOKUP(N117,[1]Table1!$A$1:$I$85,7,FALSE)</f>
        <v>#N/A</v>
      </c>
      <c r="T117" t="e">
        <f>VLOOKUP(N117,[1]Table1!$A$1:$I$85,8,FALSE)</f>
        <v>#N/A</v>
      </c>
    </row>
    <row r="118" spans="1:20" x14ac:dyDescent="0.2">
      <c r="A118" t="s">
        <v>393</v>
      </c>
      <c r="B118">
        <v>17</v>
      </c>
      <c r="C118" t="s">
        <v>2645</v>
      </c>
      <c r="D118" t="s">
        <v>460</v>
      </c>
      <c r="E118" t="s">
        <v>461</v>
      </c>
      <c r="F118">
        <v>99.4</v>
      </c>
      <c r="G118" t="s">
        <v>405</v>
      </c>
      <c r="H118" t="s">
        <v>26</v>
      </c>
      <c r="I118" t="s">
        <v>462</v>
      </c>
      <c r="J118" t="s">
        <v>261</v>
      </c>
      <c r="K118" t="s">
        <v>2441</v>
      </c>
      <c r="N118" t="s">
        <v>2560</v>
      </c>
      <c r="O118" t="e">
        <f>VLOOKUP(N118,[1]Table1!$A$1:$I$85,2,FALSE)</f>
        <v>#N/A</v>
      </c>
      <c r="P118" t="e">
        <f>VLOOKUP(N118,[1]Table1!$A$1:$I$85,3,FALSE)</f>
        <v>#N/A</v>
      </c>
      <c r="Q118" t="e">
        <f>VLOOKUP(N118,[1]Table1!$A$1:$I$85,4,FALSE)</f>
        <v>#N/A</v>
      </c>
      <c r="R118" t="e">
        <f>VLOOKUP(N118,[1]Table1!$A$1:$I$85,6,FALSE)</f>
        <v>#N/A</v>
      </c>
      <c r="S118" t="e">
        <f>VLOOKUP(N118,[1]Table1!$A$1:$I$85,7,FALSE)</f>
        <v>#N/A</v>
      </c>
      <c r="T118" t="e">
        <f>VLOOKUP(N118,[1]Table1!$A$1:$I$85,8,FALSE)</f>
        <v>#N/A</v>
      </c>
    </row>
    <row r="119" spans="1:20" x14ac:dyDescent="0.2">
      <c r="A119" t="s">
        <v>393</v>
      </c>
      <c r="B119">
        <v>18</v>
      </c>
      <c r="C119" t="s">
        <v>2645</v>
      </c>
      <c r="D119" t="s">
        <v>463</v>
      </c>
      <c r="E119" t="s">
        <v>464</v>
      </c>
      <c r="F119">
        <v>98.34</v>
      </c>
      <c r="G119" t="s">
        <v>405</v>
      </c>
      <c r="H119" t="s">
        <v>14</v>
      </c>
      <c r="I119" t="s">
        <v>465</v>
      </c>
      <c r="J119" t="s">
        <v>341</v>
      </c>
      <c r="K119" t="s">
        <v>2461</v>
      </c>
      <c r="N119" t="s">
        <v>2560</v>
      </c>
      <c r="O119" t="e">
        <f>VLOOKUP(N119,[1]Table1!$A$1:$I$85,2,FALSE)</f>
        <v>#N/A</v>
      </c>
      <c r="P119" t="e">
        <f>VLOOKUP(N119,[1]Table1!$A$1:$I$85,3,FALSE)</f>
        <v>#N/A</v>
      </c>
      <c r="Q119" t="e">
        <f>VLOOKUP(N119,[1]Table1!$A$1:$I$85,4,FALSE)</f>
        <v>#N/A</v>
      </c>
      <c r="R119" t="e">
        <f>VLOOKUP(N119,[1]Table1!$A$1:$I$85,6,FALSE)</f>
        <v>#N/A</v>
      </c>
      <c r="S119" t="e">
        <f>VLOOKUP(N119,[1]Table1!$A$1:$I$85,7,FALSE)</f>
        <v>#N/A</v>
      </c>
      <c r="T119" t="e">
        <f>VLOOKUP(N119,[1]Table1!$A$1:$I$85,8,FALSE)</f>
        <v>#N/A</v>
      </c>
    </row>
    <row r="120" spans="1:20" x14ac:dyDescent="0.2">
      <c r="A120" t="s">
        <v>393</v>
      </c>
      <c r="B120">
        <v>19</v>
      </c>
      <c r="C120" t="s">
        <v>2645</v>
      </c>
      <c r="D120" t="s">
        <v>466</v>
      </c>
      <c r="E120" t="s">
        <v>467</v>
      </c>
      <c r="F120">
        <v>99.26</v>
      </c>
      <c r="G120" t="s">
        <v>422</v>
      </c>
      <c r="H120" t="s">
        <v>14</v>
      </c>
      <c r="I120" t="s">
        <v>92</v>
      </c>
      <c r="J120" t="s">
        <v>468</v>
      </c>
      <c r="K120" t="s">
        <v>2477</v>
      </c>
      <c r="N120" t="s">
        <v>2560</v>
      </c>
      <c r="O120" t="e">
        <f>VLOOKUP(N120,[1]Table1!$A$1:$I$85,2,FALSE)</f>
        <v>#N/A</v>
      </c>
      <c r="P120" t="e">
        <f>VLOOKUP(N120,[1]Table1!$A$1:$I$85,3,FALSE)</f>
        <v>#N/A</v>
      </c>
      <c r="Q120" t="e">
        <f>VLOOKUP(N120,[1]Table1!$A$1:$I$85,4,FALSE)</f>
        <v>#N/A</v>
      </c>
      <c r="R120" t="e">
        <f>VLOOKUP(N120,[1]Table1!$A$1:$I$85,6,FALSE)</f>
        <v>#N/A</v>
      </c>
      <c r="S120" t="e">
        <f>VLOOKUP(N120,[1]Table1!$A$1:$I$85,7,FALSE)</f>
        <v>#N/A</v>
      </c>
      <c r="T120" t="e">
        <f>VLOOKUP(N120,[1]Table1!$A$1:$I$85,8,FALSE)</f>
        <v>#N/A</v>
      </c>
    </row>
    <row r="121" spans="1:20" x14ac:dyDescent="0.2">
      <c r="A121" t="s">
        <v>393</v>
      </c>
      <c r="B121">
        <v>20</v>
      </c>
      <c r="C121" t="s">
        <v>2645</v>
      </c>
      <c r="D121" t="s">
        <v>469</v>
      </c>
      <c r="E121" t="s">
        <v>470</v>
      </c>
      <c r="F121">
        <v>98.77</v>
      </c>
      <c r="G121" t="s">
        <v>405</v>
      </c>
      <c r="H121" t="s">
        <v>14</v>
      </c>
      <c r="I121" t="s">
        <v>101</v>
      </c>
      <c r="J121" t="s">
        <v>471</v>
      </c>
      <c r="K121" t="s">
        <v>2478</v>
      </c>
      <c r="N121" t="s">
        <v>2560</v>
      </c>
      <c r="O121" t="e">
        <f>VLOOKUP(N121,[1]Table1!$A$1:$I$85,2,FALSE)</f>
        <v>#N/A</v>
      </c>
      <c r="P121" t="e">
        <f>VLOOKUP(N121,[1]Table1!$A$1:$I$85,3,FALSE)</f>
        <v>#N/A</v>
      </c>
      <c r="Q121" t="e">
        <f>VLOOKUP(N121,[1]Table1!$A$1:$I$85,4,FALSE)</f>
        <v>#N/A</v>
      </c>
      <c r="R121" t="e">
        <f>VLOOKUP(N121,[1]Table1!$A$1:$I$85,6,FALSE)</f>
        <v>#N/A</v>
      </c>
      <c r="S121" t="e">
        <f>VLOOKUP(N121,[1]Table1!$A$1:$I$85,7,FALSE)</f>
        <v>#N/A</v>
      </c>
      <c r="T121" t="e">
        <f>VLOOKUP(N121,[1]Table1!$A$1:$I$85,8,FALSE)</f>
        <v>#N/A</v>
      </c>
    </row>
    <row r="122" spans="1:20" x14ac:dyDescent="0.2">
      <c r="A122" t="s">
        <v>393</v>
      </c>
      <c r="B122">
        <v>21</v>
      </c>
      <c r="C122" t="s">
        <v>2645</v>
      </c>
      <c r="D122" t="s">
        <v>472</v>
      </c>
      <c r="E122" t="s">
        <v>473</v>
      </c>
      <c r="F122">
        <v>84.5</v>
      </c>
      <c r="G122" t="s">
        <v>405</v>
      </c>
      <c r="H122" t="s">
        <v>20</v>
      </c>
      <c r="I122" t="s">
        <v>474</v>
      </c>
      <c r="J122" t="s">
        <v>368</v>
      </c>
      <c r="K122" t="s">
        <v>2496</v>
      </c>
      <c r="N122" t="s">
        <v>2560</v>
      </c>
      <c r="O122" t="e">
        <f>VLOOKUP(N122,[1]Table1!$A$1:$I$85,2,FALSE)</f>
        <v>#N/A</v>
      </c>
      <c r="P122" t="e">
        <f>VLOOKUP(N122,[1]Table1!$A$1:$I$85,3,FALSE)</f>
        <v>#N/A</v>
      </c>
      <c r="Q122" t="e">
        <f>VLOOKUP(N122,[1]Table1!$A$1:$I$85,4,FALSE)</f>
        <v>#N/A</v>
      </c>
      <c r="R122" t="e">
        <f>VLOOKUP(N122,[1]Table1!$A$1:$I$85,6,FALSE)</f>
        <v>#N/A</v>
      </c>
      <c r="S122" t="e">
        <f>VLOOKUP(N122,[1]Table1!$A$1:$I$85,7,FALSE)</f>
        <v>#N/A</v>
      </c>
      <c r="T122" t="e">
        <f>VLOOKUP(N122,[1]Table1!$A$1:$I$85,8,FALSE)</f>
        <v>#N/A</v>
      </c>
    </row>
    <row r="123" spans="1:20" x14ac:dyDescent="0.2">
      <c r="A123" t="s">
        <v>393</v>
      </c>
      <c r="B123">
        <v>22</v>
      </c>
      <c r="C123" t="s">
        <v>2645</v>
      </c>
      <c r="D123" t="s">
        <v>475</v>
      </c>
      <c r="E123" t="s">
        <v>476</v>
      </c>
      <c r="F123" t="s">
        <v>17</v>
      </c>
      <c r="G123" t="s">
        <v>450</v>
      </c>
      <c r="H123" t="s">
        <v>38</v>
      </c>
      <c r="I123" t="s">
        <v>265</v>
      </c>
      <c r="J123" t="s">
        <v>477</v>
      </c>
      <c r="K123" t="s">
        <v>2489</v>
      </c>
      <c r="N123" t="s">
        <v>2560</v>
      </c>
      <c r="O123" t="e">
        <f>VLOOKUP(N123,[1]Table1!$A$1:$I$85,2,FALSE)</f>
        <v>#N/A</v>
      </c>
      <c r="P123" t="e">
        <f>VLOOKUP(N123,[1]Table1!$A$1:$I$85,3,FALSE)</f>
        <v>#N/A</v>
      </c>
      <c r="Q123" t="e">
        <f>VLOOKUP(N123,[1]Table1!$A$1:$I$85,4,FALSE)</f>
        <v>#N/A</v>
      </c>
      <c r="R123" t="e">
        <f>VLOOKUP(N123,[1]Table1!$A$1:$I$85,6,FALSE)</f>
        <v>#N/A</v>
      </c>
      <c r="S123" t="e">
        <f>VLOOKUP(N123,[1]Table1!$A$1:$I$85,7,FALSE)</f>
        <v>#N/A</v>
      </c>
      <c r="T123" t="e">
        <f>VLOOKUP(N123,[1]Table1!$A$1:$I$85,8,FALSE)</f>
        <v>#N/A</v>
      </c>
    </row>
    <row r="124" spans="1:20" x14ac:dyDescent="0.2">
      <c r="A124" t="s">
        <v>393</v>
      </c>
      <c r="B124">
        <v>23</v>
      </c>
      <c r="C124" t="s">
        <v>2645</v>
      </c>
      <c r="D124" t="s">
        <v>478</v>
      </c>
      <c r="E124" t="s">
        <v>479</v>
      </c>
      <c r="F124" t="s">
        <v>17</v>
      </c>
      <c r="G124" t="s">
        <v>396</v>
      </c>
      <c r="H124" t="s">
        <v>17</v>
      </c>
      <c r="I124" t="s">
        <v>480</v>
      </c>
      <c r="J124" t="s">
        <v>386</v>
      </c>
      <c r="L124" t="s">
        <v>1999</v>
      </c>
      <c r="N124" t="s">
        <v>2560</v>
      </c>
      <c r="O124" t="e">
        <f>VLOOKUP(N124,[1]Table1!$A$1:$I$85,2,FALSE)</f>
        <v>#N/A</v>
      </c>
      <c r="P124" t="e">
        <f>VLOOKUP(N124,[1]Table1!$A$1:$I$85,3,FALSE)</f>
        <v>#N/A</v>
      </c>
      <c r="Q124" t="e">
        <f>VLOOKUP(N124,[1]Table1!$A$1:$I$85,4,FALSE)</f>
        <v>#N/A</v>
      </c>
      <c r="R124" t="e">
        <f>VLOOKUP(N124,[1]Table1!$A$1:$I$85,6,FALSE)</f>
        <v>#N/A</v>
      </c>
      <c r="S124" t="e">
        <f>VLOOKUP(N124,[1]Table1!$A$1:$I$85,7,FALSE)</f>
        <v>#N/A</v>
      </c>
      <c r="T124" t="e">
        <f>VLOOKUP(N124,[1]Table1!$A$1:$I$85,8,FALSE)</f>
        <v>#N/A</v>
      </c>
    </row>
    <row r="125" spans="1:20" x14ac:dyDescent="0.2">
      <c r="A125" t="s">
        <v>393</v>
      </c>
      <c r="B125">
        <v>24</v>
      </c>
      <c r="C125" t="s">
        <v>2645</v>
      </c>
      <c r="D125" t="s">
        <v>481</v>
      </c>
      <c r="E125" t="s">
        <v>482</v>
      </c>
      <c r="F125">
        <v>94.72</v>
      </c>
      <c r="G125" t="s">
        <v>405</v>
      </c>
      <c r="H125" t="s">
        <v>38</v>
      </c>
      <c r="I125" t="s">
        <v>150</v>
      </c>
      <c r="J125" t="s">
        <v>483</v>
      </c>
      <c r="K125" t="s">
        <v>2488</v>
      </c>
      <c r="N125" t="s">
        <v>2560</v>
      </c>
      <c r="O125" t="e">
        <f>VLOOKUP(N125,[1]Table1!$A$1:$I$85,2,FALSE)</f>
        <v>#N/A</v>
      </c>
      <c r="P125" t="e">
        <f>VLOOKUP(N125,[1]Table1!$A$1:$I$85,3,FALSE)</f>
        <v>#N/A</v>
      </c>
      <c r="Q125" t="e">
        <f>VLOOKUP(N125,[1]Table1!$A$1:$I$85,4,FALSE)</f>
        <v>#N/A</v>
      </c>
      <c r="R125" t="e">
        <f>VLOOKUP(N125,[1]Table1!$A$1:$I$85,6,FALSE)</f>
        <v>#N/A</v>
      </c>
      <c r="S125" t="e">
        <f>VLOOKUP(N125,[1]Table1!$A$1:$I$85,7,FALSE)</f>
        <v>#N/A</v>
      </c>
      <c r="T125" t="e">
        <f>VLOOKUP(N125,[1]Table1!$A$1:$I$85,8,FALSE)</f>
        <v>#N/A</v>
      </c>
    </row>
    <row r="126" spans="1:20" x14ac:dyDescent="0.2">
      <c r="A126" t="s">
        <v>393</v>
      </c>
      <c r="B126">
        <v>25</v>
      </c>
      <c r="C126" t="s">
        <v>2645</v>
      </c>
      <c r="D126" t="s">
        <v>484</v>
      </c>
      <c r="E126" t="s">
        <v>485</v>
      </c>
      <c r="F126" t="s">
        <v>17</v>
      </c>
      <c r="G126" t="s">
        <v>422</v>
      </c>
      <c r="H126" t="s">
        <v>20</v>
      </c>
      <c r="I126" t="s">
        <v>486</v>
      </c>
      <c r="J126" t="s">
        <v>487</v>
      </c>
      <c r="K126" t="s">
        <v>2464</v>
      </c>
      <c r="N126" t="s">
        <v>2560</v>
      </c>
      <c r="O126" t="e">
        <f>VLOOKUP(N126,[1]Table1!$A$1:$I$85,2,FALSE)</f>
        <v>#N/A</v>
      </c>
      <c r="P126" t="e">
        <f>VLOOKUP(N126,[1]Table1!$A$1:$I$85,3,FALSE)</f>
        <v>#N/A</v>
      </c>
      <c r="Q126" t="e">
        <f>VLOOKUP(N126,[1]Table1!$A$1:$I$85,4,FALSE)</f>
        <v>#N/A</v>
      </c>
      <c r="R126" t="e">
        <f>VLOOKUP(N126,[1]Table1!$A$1:$I$85,6,FALSE)</f>
        <v>#N/A</v>
      </c>
      <c r="S126" t="e">
        <f>VLOOKUP(N126,[1]Table1!$A$1:$I$85,7,FALSE)</f>
        <v>#N/A</v>
      </c>
      <c r="T126" t="e">
        <f>VLOOKUP(N126,[1]Table1!$A$1:$I$85,8,FALSE)</f>
        <v>#N/A</v>
      </c>
    </row>
    <row r="127" spans="1:20" x14ac:dyDescent="0.2">
      <c r="A127" t="s">
        <v>393</v>
      </c>
      <c r="B127">
        <v>26</v>
      </c>
      <c r="C127" t="s">
        <v>2645</v>
      </c>
      <c r="D127" t="s">
        <v>488</v>
      </c>
      <c r="E127" t="s">
        <v>489</v>
      </c>
      <c r="F127">
        <v>98.5</v>
      </c>
      <c r="G127" t="s">
        <v>396</v>
      </c>
      <c r="H127" t="s">
        <v>14</v>
      </c>
      <c r="I127" t="s">
        <v>490</v>
      </c>
      <c r="J127" t="s">
        <v>491</v>
      </c>
      <c r="K127" t="s">
        <v>2479</v>
      </c>
      <c r="N127" t="s">
        <v>2560</v>
      </c>
      <c r="O127" t="e">
        <f>VLOOKUP(N127,[1]Table1!$A$1:$I$85,2,FALSE)</f>
        <v>#N/A</v>
      </c>
      <c r="P127" t="e">
        <f>VLOOKUP(N127,[1]Table1!$A$1:$I$85,3,FALSE)</f>
        <v>#N/A</v>
      </c>
      <c r="Q127" t="e">
        <f>VLOOKUP(N127,[1]Table1!$A$1:$I$85,4,FALSE)</f>
        <v>#N/A</v>
      </c>
      <c r="R127" t="e">
        <f>VLOOKUP(N127,[1]Table1!$A$1:$I$85,6,FALSE)</f>
        <v>#N/A</v>
      </c>
      <c r="S127" t="e">
        <f>VLOOKUP(N127,[1]Table1!$A$1:$I$85,7,FALSE)</f>
        <v>#N/A</v>
      </c>
      <c r="T127" t="e">
        <f>VLOOKUP(N127,[1]Table1!$A$1:$I$85,8,FALSE)</f>
        <v>#N/A</v>
      </c>
    </row>
    <row r="128" spans="1:20" x14ac:dyDescent="0.2">
      <c r="A128" t="s">
        <v>393</v>
      </c>
      <c r="B128">
        <v>27</v>
      </c>
      <c r="C128" t="s">
        <v>2645</v>
      </c>
      <c r="D128" t="s">
        <v>492</v>
      </c>
      <c r="E128" t="s">
        <v>493</v>
      </c>
      <c r="F128" t="s">
        <v>17</v>
      </c>
      <c r="G128" t="s">
        <v>450</v>
      </c>
      <c r="I128" t="s">
        <v>494</v>
      </c>
      <c r="J128" t="s">
        <v>495</v>
      </c>
      <c r="K128" t="s">
        <v>2465</v>
      </c>
      <c r="N128" t="s">
        <v>2560</v>
      </c>
      <c r="O128" t="e">
        <f>VLOOKUP(N128,[1]Table1!$A$1:$I$85,2,FALSE)</f>
        <v>#N/A</v>
      </c>
      <c r="P128" t="e">
        <f>VLOOKUP(N128,[1]Table1!$A$1:$I$85,3,FALSE)</f>
        <v>#N/A</v>
      </c>
      <c r="Q128" t="e">
        <f>VLOOKUP(N128,[1]Table1!$A$1:$I$85,4,FALSE)</f>
        <v>#N/A</v>
      </c>
      <c r="R128" t="e">
        <f>VLOOKUP(N128,[1]Table1!$A$1:$I$85,6,FALSE)</f>
        <v>#N/A</v>
      </c>
      <c r="S128" t="e">
        <f>VLOOKUP(N128,[1]Table1!$A$1:$I$85,7,FALSE)</f>
        <v>#N/A</v>
      </c>
      <c r="T128" t="e">
        <f>VLOOKUP(N128,[1]Table1!$A$1:$I$85,8,FALSE)</f>
        <v>#N/A</v>
      </c>
    </row>
    <row r="129" spans="1:20" x14ac:dyDescent="0.2">
      <c r="A129" t="s">
        <v>393</v>
      </c>
      <c r="B129">
        <v>28</v>
      </c>
      <c r="C129" t="s">
        <v>2645</v>
      </c>
      <c r="D129" t="s">
        <v>496</v>
      </c>
      <c r="E129" t="s">
        <v>497</v>
      </c>
      <c r="F129">
        <v>98.57</v>
      </c>
      <c r="G129" t="s">
        <v>450</v>
      </c>
      <c r="I129" t="s">
        <v>498</v>
      </c>
      <c r="J129" t="s">
        <v>499</v>
      </c>
      <c r="K129" t="s">
        <v>2476</v>
      </c>
      <c r="N129" t="s">
        <v>2560</v>
      </c>
      <c r="O129" t="e">
        <f>VLOOKUP(N129,[1]Table1!$A$1:$I$85,2,FALSE)</f>
        <v>#N/A</v>
      </c>
      <c r="P129" t="e">
        <f>VLOOKUP(N129,[1]Table1!$A$1:$I$85,3,FALSE)</f>
        <v>#N/A</v>
      </c>
      <c r="Q129" t="e">
        <f>VLOOKUP(N129,[1]Table1!$A$1:$I$85,4,FALSE)</f>
        <v>#N/A</v>
      </c>
      <c r="R129" t="e">
        <f>VLOOKUP(N129,[1]Table1!$A$1:$I$85,6,FALSE)</f>
        <v>#N/A</v>
      </c>
      <c r="S129" t="e">
        <f>VLOOKUP(N129,[1]Table1!$A$1:$I$85,7,FALSE)</f>
        <v>#N/A</v>
      </c>
      <c r="T129" t="e">
        <f>VLOOKUP(N129,[1]Table1!$A$1:$I$85,8,FALSE)</f>
        <v>#N/A</v>
      </c>
    </row>
    <row r="130" spans="1:20" x14ac:dyDescent="0.2">
      <c r="A130" t="s">
        <v>393</v>
      </c>
      <c r="B130">
        <v>29</v>
      </c>
      <c r="C130" t="s">
        <v>2645</v>
      </c>
      <c r="D130" t="s">
        <v>500</v>
      </c>
      <c r="E130" t="s">
        <v>501</v>
      </c>
      <c r="F130">
        <v>96.29</v>
      </c>
      <c r="G130" t="s">
        <v>410</v>
      </c>
      <c r="H130" t="s">
        <v>17</v>
      </c>
      <c r="I130" t="s">
        <v>502</v>
      </c>
      <c r="J130" t="s">
        <v>503</v>
      </c>
      <c r="L130" t="s">
        <v>2000</v>
      </c>
      <c r="N130" t="s">
        <v>2560</v>
      </c>
      <c r="O130" t="e">
        <f>VLOOKUP(N130,[1]Table1!$A$1:$I$85,2,FALSE)</f>
        <v>#N/A</v>
      </c>
      <c r="P130" t="e">
        <f>VLOOKUP(N130,[1]Table1!$A$1:$I$85,3,FALSE)</f>
        <v>#N/A</v>
      </c>
      <c r="Q130" t="e">
        <f>VLOOKUP(N130,[1]Table1!$A$1:$I$85,4,FALSE)</f>
        <v>#N/A</v>
      </c>
      <c r="R130" t="e">
        <f>VLOOKUP(N130,[1]Table1!$A$1:$I$85,6,FALSE)</f>
        <v>#N/A</v>
      </c>
      <c r="S130" t="e">
        <f>VLOOKUP(N130,[1]Table1!$A$1:$I$85,7,FALSE)</f>
        <v>#N/A</v>
      </c>
      <c r="T130" t="e">
        <f>VLOOKUP(N130,[1]Table1!$A$1:$I$85,8,FALSE)</f>
        <v>#N/A</v>
      </c>
    </row>
    <row r="131" spans="1:20" x14ac:dyDescent="0.2">
      <c r="A131" t="s">
        <v>393</v>
      </c>
      <c r="B131">
        <v>30</v>
      </c>
      <c r="C131" t="s">
        <v>2645</v>
      </c>
      <c r="D131" t="s">
        <v>504</v>
      </c>
      <c r="E131" t="s">
        <v>505</v>
      </c>
      <c r="F131">
        <v>98.93</v>
      </c>
      <c r="G131" t="s">
        <v>401</v>
      </c>
      <c r="H131" t="s">
        <v>14</v>
      </c>
      <c r="I131" t="s">
        <v>80</v>
      </c>
      <c r="J131" t="s">
        <v>506</v>
      </c>
      <c r="K131" t="s">
        <v>2480</v>
      </c>
      <c r="N131" t="s">
        <v>2560</v>
      </c>
      <c r="O131" t="e">
        <f>VLOOKUP(N131,[1]Table1!$A$1:$I$85,2,FALSE)</f>
        <v>#N/A</v>
      </c>
      <c r="P131" t="e">
        <f>VLOOKUP(N131,[1]Table1!$A$1:$I$85,3,FALSE)</f>
        <v>#N/A</v>
      </c>
      <c r="Q131" t="e">
        <f>VLOOKUP(N131,[1]Table1!$A$1:$I$85,4,FALSE)</f>
        <v>#N/A</v>
      </c>
      <c r="R131" t="e">
        <f>VLOOKUP(N131,[1]Table1!$A$1:$I$85,6,FALSE)</f>
        <v>#N/A</v>
      </c>
      <c r="S131" t="e">
        <f>VLOOKUP(N131,[1]Table1!$A$1:$I$85,7,FALSE)</f>
        <v>#N/A</v>
      </c>
      <c r="T131" t="e">
        <f>VLOOKUP(N131,[1]Table1!$A$1:$I$85,8,FALSE)</f>
        <v>#N/A</v>
      </c>
    </row>
    <row r="132" spans="1:20" x14ac:dyDescent="0.2">
      <c r="A132" t="s">
        <v>393</v>
      </c>
      <c r="B132">
        <v>31</v>
      </c>
      <c r="C132" t="s">
        <v>2645</v>
      </c>
      <c r="D132" t="s">
        <v>507</v>
      </c>
      <c r="E132" t="s">
        <v>508</v>
      </c>
      <c r="F132">
        <v>99.03</v>
      </c>
      <c r="G132" t="s">
        <v>396</v>
      </c>
      <c r="H132" t="s">
        <v>14</v>
      </c>
      <c r="I132" t="s">
        <v>47</v>
      </c>
      <c r="J132" t="s">
        <v>509</v>
      </c>
      <c r="K132" t="s">
        <v>2481</v>
      </c>
      <c r="N132" t="s">
        <v>2560</v>
      </c>
      <c r="O132" t="e">
        <f>VLOOKUP(N132,[1]Table1!$A$1:$I$85,2,FALSE)</f>
        <v>#N/A</v>
      </c>
      <c r="P132" t="e">
        <f>VLOOKUP(N132,[1]Table1!$A$1:$I$85,3,FALSE)</f>
        <v>#N/A</v>
      </c>
      <c r="Q132" t="e">
        <f>VLOOKUP(N132,[1]Table1!$A$1:$I$85,4,FALSE)</f>
        <v>#N/A</v>
      </c>
      <c r="R132" t="e">
        <f>VLOOKUP(N132,[1]Table1!$A$1:$I$85,6,FALSE)</f>
        <v>#N/A</v>
      </c>
      <c r="S132" t="e">
        <f>VLOOKUP(N132,[1]Table1!$A$1:$I$85,7,FALSE)</f>
        <v>#N/A</v>
      </c>
      <c r="T132" t="e">
        <f>VLOOKUP(N132,[1]Table1!$A$1:$I$85,8,FALSE)</f>
        <v>#N/A</v>
      </c>
    </row>
    <row r="133" spans="1:20" x14ac:dyDescent="0.2">
      <c r="A133" t="s">
        <v>393</v>
      </c>
      <c r="B133">
        <v>32</v>
      </c>
      <c r="C133" t="s">
        <v>2645</v>
      </c>
      <c r="D133" t="s">
        <v>510</v>
      </c>
      <c r="E133" t="s">
        <v>276</v>
      </c>
      <c r="F133">
        <v>93.74</v>
      </c>
      <c r="G133" t="s">
        <v>405</v>
      </c>
      <c r="H133" t="s">
        <v>38</v>
      </c>
      <c r="I133" t="s">
        <v>183</v>
      </c>
      <c r="J133" t="s">
        <v>511</v>
      </c>
      <c r="K133" t="s">
        <v>2466</v>
      </c>
      <c r="N133" t="s">
        <v>2560</v>
      </c>
      <c r="O133" t="e">
        <f>VLOOKUP(N133,[1]Table1!$A$1:$I$85,2,FALSE)</f>
        <v>#N/A</v>
      </c>
      <c r="P133" t="e">
        <f>VLOOKUP(N133,[1]Table1!$A$1:$I$85,3,FALSE)</f>
        <v>#N/A</v>
      </c>
      <c r="Q133" t="e">
        <f>VLOOKUP(N133,[1]Table1!$A$1:$I$85,4,FALSE)</f>
        <v>#N/A</v>
      </c>
      <c r="R133" t="e">
        <f>VLOOKUP(N133,[1]Table1!$A$1:$I$85,6,FALSE)</f>
        <v>#N/A</v>
      </c>
      <c r="S133" t="e">
        <f>VLOOKUP(N133,[1]Table1!$A$1:$I$85,7,FALSE)</f>
        <v>#N/A</v>
      </c>
      <c r="T133" t="e">
        <f>VLOOKUP(N133,[1]Table1!$A$1:$I$85,8,FALSE)</f>
        <v>#N/A</v>
      </c>
    </row>
    <row r="134" spans="1:20" x14ac:dyDescent="0.2">
      <c r="A134" t="s">
        <v>393</v>
      </c>
      <c r="B134">
        <v>33</v>
      </c>
      <c r="C134" t="s">
        <v>2645</v>
      </c>
      <c r="D134" t="s">
        <v>512</v>
      </c>
      <c r="E134" t="s">
        <v>513</v>
      </c>
      <c r="F134">
        <v>86.33</v>
      </c>
      <c r="G134" t="s">
        <v>450</v>
      </c>
      <c r="H134" t="s">
        <v>17</v>
      </c>
      <c r="I134" t="s">
        <v>514</v>
      </c>
      <c r="J134" t="s">
        <v>515</v>
      </c>
      <c r="L134" t="s">
        <v>2001</v>
      </c>
      <c r="N134" t="s">
        <v>2560</v>
      </c>
      <c r="O134" t="e">
        <f>VLOOKUP(N134,[1]Table1!$A$1:$I$85,2,FALSE)</f>
        <v>#N/A</v>
      </c>
      <c r="P134" t="e">
        <f>VLOOKUP(N134,[1]Table1!$A$1:$I$85,3,FALSE)</f>
        <v>#N/A</v>
      </c>
      <c r="Q134" t="e">
        <f>VLOOKUP(N134,[1]Table1!$A$1:$I$85,4,FALSE)</f>
        <v>#N/A</v>
      </c>
      <c r="R134" t="e">
        <f>VLOOKUP(N134,[1]Table1!$A$1:$I$85,6,FALSE)</f>
        <v>#N/A</v>
      </c>
      <c r="S134" t="e">
        <f>VLOOKUP(N134,[1]Table1!$A$1:$I$85,7,FALSE)</f>
        <v>#N/A</v>
      </c>
      <c r="T134" t="e">
        <f>VLOOKUP(N134,[1]Table1!$A$1:$I$85,8,FALSE)</f>
        <v>#N/A</v>
      </c>
    </row>
    <row r="135" spans="1:20" x14ac:dyDescent="0.2">
      <c r="A135" t="s">
        <v>393</v>
      </c>
      <c r="B135">
        <v>34</v>
      </c>
      <c r="C135" t="s">
        <v>2645</v>
      </c>
      <c r="D135" t="s">
        <v>516</v>
      </c>
      <c r="E135" t="s">
        <v>517</v>
      </c>
      <c r="F135">
        <v>99.33</v>
      </c>
      <c r="G135" t="s">
        <v>401</v>
      </c>
      <c r="H135" t="s">
        <v>14</v>
      </c>
      <c r="I135" t="s">
        <v>518</v>
      </c>
      <c r="J135" t="s">
        <v>519</v>
      </c>
      <c r="K135" t="s">
        <v>2479</v>
      </c>
      <c r="N135" t="s">
        <v>2560</v>
      </c>
      <c r="O135" t="e">
        <f>VLOOKUP(N135,[1]Table1!$A$1:$I$85,2,FALSE)</f>
        <v>#N/A</v>
      </c>
      <c r="P135" t="e">
        <f>VLOOKUP(N135,[1]Table1!$A$1:$I$85,3,FALSE)</f>
        <v>#N/A</v>
      </c>
      <c r="Q135" t="e">
        <f>VLOOKUP(N135,[1]Table1!$A$1:$I$85,4,FALSE)</f>
        <v>#N/A</v>
      </c>
      <c r="R135" t="e">
        <f>VLOOKUP(N135,[1]Table1!$A$1:$I$85,6,FALSE)</f>
        <v>#N/A</v>
      </c>
      <c r="S135" t="e">
        <f>VLOOKUP(N135,[1]Table1!$A$1:$I$85,7,FALSE)</f>
        <v>#N/A</v>
      </c>
      <c r="T135" t="e">
        <f>VLOOKUP(N135,[1]Table1!$A$1:$I$85,8,FALSE)</f>
        <v>#N/A</v>
      </c>
    </row>
    <row r="136" spans="1:20" x14ac:dyDescent="0.2">
      <c r="A136" t="s">
        <v>393</v>
      </c>
      <c r="B136">
        <v>35</v>
      </c>
      <c r="C136" t="s">
        <v>2645</v>
      </c>
      <c r="D136" t="s">
        <v>520</v>
      </c>
      <c r="E136" t="s">
        <v>521</v>
      </c>
      <c r="F136">
        <v>90.69</v>
      </c>
      <c r="G136" t="s">
        <v>450</v>
      </c>
      <c r="H136" t="s">
        <v>20</v>
      </c>
      <c r="I136" t="s">
        <v>522</v>
      </c>
      <c r="J136" t="s">
        <v>523</v>
      </c>
      <c r="K136" t="s">
        <v>2497</v>
      </c>
      <c r="N136" t="s">
        <v>2560</v>
      </c>
      <c r="O136" t="e">
        <f>VLOOKUP(N136,[1]Table1!$A$1:$I$85,2,FALSE)</f>
        <v>#N/A</v>
      </c>
      <c r="P136" t="e">
        <f>VLOOKUP(N136,[1]Table1!$A$1:$I$85,3,FALSE)</f>
        <v>#N/A</v>
      </c>
      <c r="Q136" t="e">
        <f>VLOOKUP(N136,[1]Table1!$A$1:$I$85,4,FALSE)</f>
        <v>#N/A</v>
      </c>
      <c r="R136" t="e">
        <f>VLOOKUP(N136,[1]Table1!$A$1:$I$85,6,FALSE)</f>
        <v>#N/A</v>
      </c>
      <c r="S136" t="e">
        <f>VLOOKUP(N136,[1]Table1!$A$1:$I$85,7,FALSE)</f>
        <v>#N/A</v>
      </c>
      <c r="T136" t="e">
        <f>VLOOKUP(N136,[1]Table1!$A$1:$I$85,8,FALSE)</f>
        <v>#N/A</v>
      </c>
    </row>
    <row r="137" spans="1:20" x14ac:dyDescent="0.2">
      <c r="A137" t="s">
        <v>393</v>
      </c>
      <c r="B137">
        <v>36</v>
      </c>
      <c r="C137" t="s">
        <v>2645</v>
      </c>
      <c r="D137" t="s">
        <v>524</v>
      </c>
      <c r="E137" t="s">
        <v>501</v>
      </c>
      <c r="F137">
        <v>95.46</v>
      </c>
      <c r="G137" t="s">
        <v>401</v>
      </c>
      <c r="H137" t="s">
        <v>26</v>
      </c>
      <c r="I137" t="s">
        <v>525</v>
      </c>
      <c r="J137" t="s">
        <v>526</v>
      </c>
      <c r="K137" t="s">
        <v>2442</v>
      </c>
      <c r="N137" t="s">
        <v>2560</v>
      </c>
      <c r="O137" t="e">
        <f>VLOOKUP(N137,[1]Table1!$A$1:$I$85,2,FALSE)</f>
        <v>#N/A</v>
      </c>
      <c r="P137" t="e">
        <f>VLOOKUP(N137,[1]Table1!$A$1:$I$85,3,FALSE)</f>
        <v>#N/A</v>
      </c>
      <c r="Q137" t="e">
        <f>VLOOKUP(N137,[1]Table1!$A$1:$I$85,4,FALSE)</f>
        <v>#N/A</v>
      </c>
      <c r="R137" t="e">
        <f>VLOOKUP(N137,[1]Table1!$A$1:$I$85,6,FALSE)</f>
        <v>#N/A</v>
      </c>
      <c r="S137" t="e">
        <f>VLOOKUP(N137,[1]Table1!$A$1:$I$85,7,FALSE)</f>
        <v>#N/A</v>
      </c>
      <c r="T137" t="e">
        <f>VLOOKUP(N137,[1]Table1!$A$1:$I$85,8,FALSE)</f>
        <v>#N/A</v>
      </c>
    </row>
    <row r="138" spans="1:20" x14ac:dyDescent="0.2">
      <c r="A138" t="s">
        <v>393</v>
      </c>
      <c r="B138">
        <v>37</v>
      </c>
      <c r="C138" t="s">
        <v>2645</v>
      </c>
      <c r="D138" t="s">
        <v>527</v>
      </c>
      <c r="E138" t="s">
        <v>528</v>
      </c>
      <c r="F138">
        <v>97.77</v>
      </c>
      <c r="G138" t="s">
        <v>405</v>
      </c>
      <c r="H138" t="s">
        <v>17</v>
      </c>
      <c r="I138" t="s">
        <v>529</v>
      </c>
      <c r="J138" t="s">
        <v>530</v>
      </c>
      <c r="L138" t="s">
        <v>2002</v>
      </c>
      <c r="N138" t="s">
        <v>2560</v>
      </c>
      <c r="O138" t="e">
        <f>VLOOKUP(N138,[1]Table1!$A$1:$I$85,2,FALSE)</f>
        <v>#N/A</v>
      </c>
      <c r="P138" t="e">
        <f>VLOOKUP(N138,[1]Table1!$A$1:$I$85,3,FALSE)</f>
        <v>#N/A</v>
      </c>
      <c r="Q138" t="e">
        <f>VLOOKUP(N138,[1]Table1!$A$1:$I$85,4,FALSE)</f>
        <v>#N/A</v>
      </c>
      <c r="R138" t="e">
        <f>VLOOKUP(N138,[1]Table1!$A$1:$I$85,6,FALSE)</f>
        <v>#N/A</v>
      </c>
      <c r="S138" t="e">
        <f>VLOOKUP(N138,[1]Table1!$A$1:$I$85,7,FALSE)</f>
        <v>#N/A</v>
      </c>
      <c r="T138" t="e">
        <f>VLOOKUP(N138,[1]Table1!$A$1:$I$85,8,FALSE)</f>
        <v>#N/A</v>
      </c>
    </row>
    <row r="139" spans="1:20" x14ac:dyDescent="0.2">
      <c r="A139" t="s">
        <v>393</v>
      </c>
      <c r="B139">
        <v>38</v>
      </c>
      <c r="C139" t="s">
        <v>2645</v>
      </c>
      <c r="D139" t="s">
        <v>531</v>
      </c>
      <c r="E139" t="s">
        <v>532</v>
      </c>
      <c r="F139">
        <v>94.24</v>
      </c>
      <c r="G139" t="s">
        <v>401</v>
      </c>
      <c r="H139" t="s">
        <v>20</v>
      </c>
      <c r="I139" t="s">
        <v>375</v>
      </c>
      <c r="J139" t="s">
        <v>530</v>
      </c>
      <c r="K139" t="s">
        <v>2467</v>
      </c>
      <c r="N139" t="s">
        <v>2560</v>
      </c>
      <c r="O139" t="e">
        <f>VLOOKUP(N139,[1]Table1!$A$1:$I$85,2,FALSE)</f>
        <v>#N/A</v>
      </c>
      <c r="P139" t="e">
        <f>VLOOKUP(N139,[1]Table1!$A$1:$I$85,3,FALSE)</f>
        <v>#N/A</v>
      </c>
      <c r="Q139" t="e">
        <f>VLOOKUP(N139,[1]Table1!$A$1:$I$85,4,FALSE)</f>
        <v>#N/A</v>
      </c>
      <c r="R139" t="e">
        <f>VLOOKUP(N139,[1]Table1!$A$1:$I$85,6,FALSE)</f>
        <v>#N/A</v>
      </c>
      <c r="S139" t="e">
        <f>VLOOKUP(N139,[1]Table1!$A$1:$I$85,7,FALSE)</f>
        <v>#N/A</v>
      </c>
      <c r="T139" t="e">
        <f>VLOOKUP(N139,[1]Table1!$A$1:$I$85,8,FALSE)</f>
        <v>#N/A</v>
      </c>
    </row>
    <row r="140" spans="1:20" x14ac:dyDescent="0.2">
      <c r="A140" t="s">
        <v>393</v>
      </c>
      <c r="B140">
        <v>39</v>
      </c>
      <c r="C140" t="s">
        <v>2645</v>
      </c>
      <c r="D140" t="s">
        <v>533</v>
      </c>
      <c r="E140" t="s">
        <v>534</v>
      </c>
      <c r="F140">
        <v>91.43</v>
      </c>
      <c r="G140" t="s">
        <v>450</v>
      </c>
      <c r="H140" t="s">
        <v>38</v>
      </c>
      <c r="I140" t="s">
        <v>535</v>
      </c>
      <c r="J140" t="s">
        <v>536</v>
      </c>
      <c r="K140" t="s">
        <v>2490</v>
      </c>
      <c r="N140" t="s">
        <v>2560</v>
      </c>
      <c r="O140" t="e">
        <f>VLOOKUP(N140,[1]Table1!$A$1:$I$85,2,FALSE)</f>
        <v>#N/A</v>
      </c>
      <c r="P140" t="e">
        <f>VLOOKUP(N140,[1]Table1!$A$1:$I$85,3,FALSE)</f>
        <v>#N/A</v>
      </c>
      <c r="Q140" t="e">
        <f>VLOOKUP(N140,[1]Table1!$A$1:$I$85,4,FALSE)</f>
        <v>#N/A</v>
      </c>
      <c r="R140" t="e">
        <f>VLOOKUP(N140,[1]Table1!$A$1:$I$85,6,FALSE)</f>
        <v>#N/A</v>
      </c>
      <c r="S140" t="e">
        <f>VLOOKUP(N140,[1]Table1!$A$1:$I$85,7,FALSE)</f>
        <v>#N/A</v>
      </c>
      <c r="T140" t="e">
        <f>VLOOKUP(N140,[1]Table1!$A$1:$I$85,8,FALSE)</f>
        <v>#N/A</v>
      </c>
    </row>
    <row r="141" spans="1:20" x14ac:dyDescent="0.2">
      <c r="A141" t="s">
        <v>393</v>
      </c>
      <c r="B141">
        <v>40</v>
      </c>
      <c r="C141" t="s">
        <v>2645</v>
      </c>
      <c r="D141" t="s">
        <v>537</v>
      </c>
      <c r="E141" t="s">
        <v>538</v>
      </c>
      <c r="F141">
        <v>97.83</v>
      </c>
      <c r="G141" t="s">
        <v>396</v>
      </c>
      <c r="H141" t="s">
        <v>14</v>
      </c>
      <c r="I141" t="s">
        <v>539</v>
      </c>
      <c r="J141" t="s">
        <v>540</v>
      </c>
      <c r="K141" t="s">
        <v>2509</v>
      </c>
      <c r="N141" t="s">
        <v>2560</v>
      </c>
      <c r="O141" t="e">
        <f>VLOOKUP(N141,[1]Table1!$A$1:$I$85,2,FALSE)</f>
        <v>#N/A</v>
      </c>
      <c r="P141" t="e">
        <f>VLOOKUP(N141,[1]Table1!$A$1:$I$85,3,FALSE)</f>
        <v>#N/A</v>
      </c>
      <c r="Q141" t="e">
        <f>VLOOKUP(N141,[1]Table1!$A$1:$I$85,4,FALSE)</f>
        <v>#N/A</v>
      </c>
      <c r="R141" t="e">
        <f>VLOOKUP(N141,[1]Table1!$A$1:$I$85,6,FALSE)</f>
        <v>#N/A</v>
      </c>
      <c r="S141" t="e">
        <f>VLOOKUP(N141,[1]Table1!$A$1:$I$85,7,FALSE)</f>
        <v>#N/A</v>
      </c>
      <c r="T141" t="e">
        <f>VLOOKUP(N141,[1]Table1!$A$1:$I$85,8,FALSE)</f>
        <v>#N/A</v>
      </c>
    </row>
    <row r="142" spans="1:20" x14ac:dyDescent="0.2">
      <c r="A142" t="s">
        <v>393</v>
      </c>
      <c r="B142">
        <v>41</v>
      </c>
      <c r="C142" t="s">
        <v>2645</v>
      </c>
      <c r="D142" t="s">
        <v>541</v>
      </c>
      <c r="E142" t="s">
        <v>276</v>
      </c>
      <c r="F142">
        <v>98.64</v>
      </c>
      <c r="G142" t="s">
        <v>422</v>
      </c>
      <c r="H142" t="s">
        <v>14</v>
      </c>
      <c r="I142" t="s">
        <v>183</v>
      </c>
      <c r="J142" t="s">
        <v>542</v>
      </c>
      <c r="K142" t="s">
        <v>2463</v>
      </c>
      <c r="N142" t="s">
        <v>2560</v>
      </c>
      <c r="O142" t="e">
        <f>VLOOKUP(N142,[1]Table1!$A$1:$I$85,2,FALSE)</f>
        <v>#N/A</v>
      </c>
      <c r="P142" t="e">
        <f>VLOOKUP(N142,[1]Table1!$A$1:$I$85,3,FALSE)</f>
        <v>#N/A</v>
      </c>
      <c r="Q142" t="e">
        <f>VLOOKUP(N142,[1]Table1!$A$1:$I$85,4,FALSE)</f>
        <v>#N/A</v>
      </c>
      <c r="R142" t="e">
        <f>VLOOKUP(N142,[1]Table1!$A$1:$I$85,6,FALSE)</f>
        <v>#N/A</v>
      </c>
      <c r="S142" t="e">
        <f>VLOOKUP(N142,[1]Table1!$A$1:$I$85,7,FALSE)</f>
        <v>#N/A</v>
      </c>
      <c r="T142" t="e">
        <f>VLOOKUP(N142,[1]Table1!$A$1:$I$85,8,FALSE)</f>
        <v>#N/A</v>
      </c>
    </row>
    <row r="143" spans="1:20" x14ac:dyDescent="0.2">
      <c r="A143" t="s">
        <v>393</v>
      </c>
      <c r="B143">
        <v>42</v>
      </c>
      <c r="C143" t="s">
        <v>2645</v>
      </c>
      <c r="D143" t="s">
        <v>543</v>
      </c>
      <c r="E143" t="s">
        <v>544</v>
      </c>
      <c r="F143">
        <v>87.13</v>
      </c>
      <c r="G143" t="s">
        <v>450</v>
      </c>
      <c r="H143" t="s">
        <v>17</v>
      </c>
      <c r="I143" t="s">
        <v>241</v>
      </c>
      <c r="J143" t="s">
        <v>545</v>
      </c>
      <c r="L143" t="s">
        <v>2003</v>
      </c>
      <c r="N143" t="s">
        <v>2560</v>
      </c>
      <c r="O143" t="e">
        <f>VLOOKUP(N143,[1]Table1!$A$1:$I$85,2,FALSE)</f>
        <v>#N/A</v>
      </c>
      <c r="P143" t="e">
        <f>VLOOKUP(N143,[1]Table1!$A$1:$I$85,3,FALSE)</f>
        <v>#N/A</v>
      </c>
      <c r="Q143" t="e">
        <f>VLOOKUP(N143,[1]Table1!$A$1:$I$85,4,FALSE)</f>
        <v>#N/A</v>
      </c>
      <c r="R143" t="e">
        <f>VLOOKUP(N143,[1]Table1!$A$1:$I$85,6,FALSE)</f>
        <v>#N/A</v>
      </c>
      <c r="S143" t="e">
        <f>VLOOKUP(N143,[1]Table1!$A$1:$I$85,7,FALSE)</f>
        <v>#N/A</v>
      </c>
      <c r="T143" t="e">
        <f>VLOOKUP(N143,[1]Table1!$A$1:$I$85,8,FALSE)</f>
        <v>#N/A</v>
      </c>
    </row>
    <row r="144" spans="1:20" x14ac:dyDescent="0.2">
      <c r="A144" t="s">
        <v>393</v>
      </c>
      <c r="B144">
        <v>43</v>
      </c>
      <c r="C144" t="s">
        <v>2645</v>
      </c>
      <c r="D144" t="s">
        <v>546</v>
      </c>
      <c r="E144" t="s">
        <v>547</v>
      </c>
      <c r="F144">
        <v>96.67</v>
      </c>
      <c r="G144" t="s">
        <v>450</v>
      </c>
      <c r="H144" t="s">
        <v>14</v>
      </c>
      <c r="I144" t="s">
        <v>548</v>
      </c>
      <c r="J144" t="s">
        <v>549</v>
      </c>
      <c r="K144" t="s">
        <v>2512</v>
      </c>
      <c r="N144" t="s">
        <v>2560</v>
      </c>
      <c r="O144" t="e">
        <f>VLOOKUP(N144,[1]Table1!$A$1:$I$85,2,FALSE)</f>
        <v>#N/A</v>
      </c>
      <c r="P144" t="e">
        <f>VLOOKUP(N144,[1]Table1!$A$1:$I$85,3,FALSE)</f>
        <v>#N/A</v>
      </c>
      <c r="Q144" t="e">
        <f>VLOOKUP(N144,[1]Table1!$A$1:$I$85,4,FALSE)</f>
        <v>#N/A</v>
      </c>
      <c r="R144" t="e">
        <f>VLOOKUP(N144,[1]Table1!$A$1:$I$85,6,FALSE)</f>
        <v>#N/A</v>
      </c>
      <c r="S144" t="e">
        <f>VLOOKUP(N144,[1]Table1!$A$1:$I$85,7,FALSE)</f>
        <v>#N/A</v>
      </c>
      <c r="T144" t="e">
        <f>VLOOKUP(N144,[1]Table1!$A$1:$I$85,8,FALSE)</f>
        <v>#N/A</v>
      </c>
    </row>
    <row r="145" spans="1:20" x14ac:dyDescent="0.2">
      <c r="A145" t="s">
        <v>393</v>
      </c>
      <c r="B145">
        <v>44</v>
      </c>
      <c r="C145" t="s">
        <v>2645</v>
      </c>
      <c r="D145" t="s">
        <v>550</v>
      </c>
      <c r="E145" t="s">
        <v>551</v>
      </c>
      <c r="F145">
        <v>94.69</v>
      </c>
      <c r="G145" t="s">
        <v>450</v>
      </c>
      <c r="H145" t="s">
        <v>14</v>
      </c>
      <c r="I145" t="s">
        <v>552</v>
      </c>
      <c r="J145" t="s">
        <v>553</v>
      </c>
      <c r="K145" t="s">
        <v>2443</v>
      </c>
      <c r="N145" t="s">
        <v>2560</v>
      </c>
      <c r="O145" t="e">
        <f>VLOOKUP(N145,[1]Table1!$A$1:$I$85,2,FALSE)</f>
        <v>#N/A</v>
      </c>
      <c r="P145" t="e">
        <f>VLOOKUP(N145,[1]Table1!$A$1:$I$85,3,FALSE)</f>
        <v>#N/A</v>
      </c>
      <c r="Q145" t="e">
        <f>VLOOKUP(N145,[1]Table1!$A$1:$I$85,4,FALSE)</f>
        <v>#N/A</v>
      </c>
      <c r="R145" t="e">
        <f>VLOOKUP(N145,[1]Table1!$A$1:$I$85,6,FALSE)</f>
        <v>#N/A</v>
      </c>
      <c r="S145" t="e">
        <f>VLOOKUP(N145,[1]Table1!$A$1:$I$85,7,FALSE)</f>
        <v>#N/A</v>
      </c>
      <c r="T145" t="e">
        <f>VLOOKUP(N145,[1]Table1!$A$1:$I$85,8,FALSE)</f>
        <v>#N/A</v>
      </c>
    </row>
    <row r="146" spans="1:20" x14ac:dyDescent="0.2">
      <c r="A146" t="s">
        <v>393</v>
      </c>
      <c r="B146">
        <v>45</v>
      </c>
      <c r="C146" t="s">
        <v>2645</v>
      </c>
      <c r="D146" t="s">
        <v>554</v>
      </c>
      <c r="E146" t="s">
        <v>555</v>
      </c>
      <c r="F146">
        <v>98.02</v>
      </c>
      <c r="G146" t="s">
        <v>422</v>
      </c>
      <c r="H146" t="s">
        <v>17</v>
      </c>
      <c r="I146" t="s">
        <v>556</v>
      </c>
      <c r="J146" t="s">
        <v>557</v>
      </c>
      <c r="L146" s="1" t="s">
        <v>2004</v>
      </c>
      <c r="N146" t="s">
        <v>2560</v>
      </c>
      <c r="O146" t="e">
        <f>VLOOKUP(N146,[1]Table1!$A$1:$I$85,2,FALSE)</f>
        <v>#N/A</v>
      </c>
      <c r="P146" t="e">
        <f>VLOOKUP(N146,[1]Table1!$A$1:$I$85,3,FALSE)</f>
        <v>#N/A</v>
      </c>
      <c r="Q146" t="e">
        <f>VLOOKUP(N146,[1]Table1!$A$1:$I$85,4,FALSE)</f>
        <v>#N/A</v>
      </c>
      <c r="R146" t="e">
        <f>VLOOKUP(N146,[1]Table1!$A$1:$I$85,6,FALSE)</f>
        <v>#N/A</v>
      </c>
      <c r="S146" t="e">
        <f>VLOOKUP(N146,[1]Table1!$A$1:$I$85,7,FALSE)</f>
        <v>#N/A</v>
      </c>
      <c r="T146" t="e">
        <f>VLOOKUP(N146,[1]Table1!$A$1:$I$85,8,FALSE)</f>
        <v>#N/A</v>
      </c>
    </row>
    <row r="147" spans="1:20" x14ac:dyDescent="0.2">
      <c r="A147" t="s">
        <v>393</v>
      </c>
      <c r="B147">
        <v>46</v>
      </c>
      <c r="C147" t="s">
        <v>2645</v>
      </c>
      <c r="D147" t="s">
        <v>558</v>
      </c>
      <c r="E147" t="s">
        <v>538</v>
      </c>
      <c r="F147">
        <v>89.61</v>
      </c>
      <c r="G147" t="s">
        <v>450</v>
      </c>
      <c r="H147" t="s">
        <v>38</v>
      </c>
      <c r="I147" t="s">
        <v>559</v>
      </c>
      <c r="J147" t="s">
        <v>557</v>
      </c>
      <c r="K147" t="s">
        <v>2503</v>
      </c>
      <c r="N147" t="s">
        <v>2560</v>
      </c>
      <c r="O147" t="e">
        <f>VLOOKUP(N147,[1]Table1!$A$1:$I$85,2,FALSE)</f>
        <v>#N/A</v>
      </c>
      <c r="P147" t="e">
        <f>VLOOKUP(N147,[1]Table1!$A$1:$I$85,3,FALSE)</f>
        <v>#N/A</v>
      </c>
      <c r="Q147" t="e">
        <f>VLOOKUP(N147,[1]Table1!$A$1:$I$85,4,FALSE)</f>
        <v>#N/A</v>
      </c>
      <c r="R147" t="e">
        <f>VLOOKUP(N147,[1]Table1!$A$1:$I$85,6,FALSE)</f>
        <v>#N/A</v>
      </c>
      <c r="S147" t="e">
        <f>VLOOKUP(N147,[1]Table1!$A$1:$I$85,7,FALSE)</f>
        <v>#N/A</v>
      </c>
      <c r="T147" t="e">
        <f>VLOOKUP(N147,[1]Table1!$A$1:$I$85,8,FALSE)</f>
        <v>#N/A</v>
      </c>
    </row>
    <row r="148" spans="1:20" x14ac:dyDescent="0.2">
      <c r="A148" t="s">
        <v>393</v>
      </c>
      <c r="B148">
        <v>47</v>
      </c>
      <c r="C148" t="s">
        <v>2645</v>
      </c>
      <c r="D148" t="s">
        <v>560</v>
      </c>
      <c r="E148" t="s">
        <v>561</v>
      </c>
      <c r="F148">
        <v>93.59</v>
      </c>
      <c r="G148" t="s">
        <v>405</v>
      </c>
      <c r="H148" t="s">
        <v>38</v>
      </c>
      <c r="I148" t="s">
        <v>562</v>
      </c>
      <c r="J148" t="s">
        <v>563</v>
      </c>
      <c r="K148" t="s">
        <v>2491</v>
      </c>
      <c r="N148" t="s">
        <v>2560</v>
      </c>
      <c r="O148" t="e">
        <f>VLOOKUP(N148,[1]Table1!$A$1:$I$85,2,FALSE)</f>
        <v>#N/A</v>
      </c>
      <c r="P148" t="e">
        <f>VLOOKUP(N148,[1]Table1!$A$1:$I$85,3,FALSE)</f>
        <v>#N/A</v>
      </c>
      <c r="Q148" t="e">
        <f>VLOOKUP(N148,[1]Table1!$A$1:$I$85,4,FALSE)</f>
        <v>#N/A</v>
      </c>
      <c r="R148" t="e">
        <f>VLOOKUP(N148,[1]Table1!$A$1:$I$85,6,FALSE)</f>
        <v>#N/A</v>
      </c>
      <c r="S148" t="e">
        <f>VLOOKUP(N148,[1]Table1!$A$1:$I$85,7,FALSE)</f>
        <v>#N/A</v>
      </c>
      <c r="T148" t="e">
        <f>VLOOKUP(N148,[1]Table1!$A$1:$I$85,8,FALSE)</f>
        <v>#N/A</v>
      </c>
    </row>
    <row r="149" spans="1:20" x14ac:dyDescent="0.2">
      <c r="A149" t="s">
        <v>393</v>
      </c>
      <c r="B149">
        <v>48</v>
      </c>
      <c r="C149" t="s">
        <v>2645</v>
      </c>
      <c r="D149" t="s">
        <v>564</v>
      </c>
      <c r="E149" t="s">
        <v>565</v>
      </c>
      <c r="F149">
        <v>98</v>
      </c>
      <c r="G149" t="s">
        <v>405</v>
      </c>
      <c r="H149" t="s">
        <v>17</v>
      </c>
      <c r="I149" t="s">
        <v>525</v>
      </c>
      <c r="J149" t="s">
        <v>566</v>
      </c>
      <c r="L149" t="s">
        <v>2005</v>
      </c>
      <c r="N149" t="s">
        <v>2560</v>
      </c>
      <c r="O149" t="e">
        <f>VLOOKUP(N149,[1]Table1!$A$1:$I$85,2,FALSE)</f>
        <v>#N/A</v>
      </c>
      <c r="P149" t="e">
        <f>VLOOKUP(N149,[1]Table1!$A$1:$I$85,3,FALSE)</f>
        <v>#N/A</v>
      </c>
      <c r="Q149" t="e">
        <f>VLOOKUP(N149,[1]Table1!$A$1:$I$85,4,FALSE)</f>
        <v>#N/A</v>
      </c>
      <c r="R149" t="e">
        <f>VLOOKUP(N149,[1]Table1!$A$1:$I$85,6,FALSE)</f>
        <v>#N/A</v>
      </c>
      <c r="S149" t="e">
        <f>VLOOKUP(N149,[1]Table1!$A$1:$I$85,7,FALSE)</f>
        <v>#N/A</v>
      </c>
      <c r="T149" t="e">
        <f>VLOOKUP(N149,[1]Table1!$A$1:$I$85,8,FALSE)</f>
        <v>#N/A</v>
      </c>
    </row>
    <row r="150" spans="1:20" x14ac:dyDescent="0.2">
      <c r="A150" t="s">
        <v>393</v>
      </c>
      <c r="B150">
        <v>49</v>
      </c>
      <c r="C150" t="s">
        <v>2645</v>
      </c>
      <c r="D150" t="s">
        <v>567</v>
      </c>
      <c r="E150" t="s">
        <v>568</v>
      </c>
      <c r="F150">
        <v>92.77</v>
      </c>
      <c r="G150" t="s">
        <v>450</v>
      </c>
      <c r="I150" t="s">
        <v>569</v>
      </c>
      <c r="J150" t="s">
        <v>570</v>
      </c>
      <c r="K150" t="s">
        <v>2462</v>
      </c>
      <c r="N150" t="s">
        <v>2560</v>
      </c>
      <c r="O150" t="e">
        <f>VLOOKUP(N150,[1]Table1!$A$1:$I$85,2,FALSE)</f>
        <v>#N/A</v>
      </c>
      <c r="P150" t="e">
        <f>VLOOKUP(N150,[1]Table1!$A$1:$I$85,3,FALSE)</f>
        <v>#N/A</v>
      </c>
      <c r="Q150" t="e">
        <f>VLOOKUP(N150,[1]Table1!$A$1:$I$85,4,FALSE)</f>
        <v>#N/A</v>
      </c>
      <c r="R150" t="e">
        <f>VLOOKUP(N150,[1]Table1!$A$1:$I$85,6,FALSE)</f>
        <v>#N/A</v>
      </c>
      <c r="S150" t="e">
        <f>VLOOKUP(N150,[1]Table1!$A$1:$I$85,7,FALSE)</f>
        <v>#N/A</v>
      </c>
      <c r="T150" t="e">
        <f>VLOOKUP(N150,[1]Table1!$A$1:$I$85,8,FALSE)</f>
        <v>#N/A</v>
      </c>
    </row>
    <row r="151" spans="1:20" x14ac:dyDescent="0.2">
      <c r="A151" t="s">
        <v>393</v>
      </c>
      <c r="B151">
        <v>50</v>
      </c>
      <c r="C151" t="s">
        <v>2645</v>
      </c>
      <c r="D151" t="s">
        <v>571</v>
      </c>
      <c r="E151" t="s">
        <v>572</v>
      </c>
      <c r="F151">
        <v>86.23</v>
      </c>
      <c r="G151" t="s">
        <v>405</v>
      </c>
      <c r="H151" t="s">
        <v>38</v>
      </c>
      <c r="I151" t="s">
        <v>573</v>
      </c>
      <c r="J151" t="s">
        <v>574</v>
      </c>
      <c r="K151" t="s">
        <v>2468</v>
      </c>
      <c r="N151" t="s">
        <v>2560</v>
      </c>
      <c r="O151" t="e">
        <f>VLOOKUP(N151,[1]Table1!$A$1:$I$85,2,FALSE)</f>
        <v>#N/A</v>
      </c>
      <c r="P151" t="e">
        <f>VLOOKUP(N151,[1]Table1!$A$1:$I$85,3,FALSE)</f>
        <v>#N/A</v>
      </c>
      <c r="Q151" t="e">
        <f>VLOOKUP(N151,[1]Table1!$A$1:$I$85,4,FALSE)</f>
        <v>#N/A</v>
      </c>
      <c r="R151" t="e">
        <f>VLOOKUP(N151,[1]Table1!$A$1:$I$85,6,FALSE)</f>
        <v>#N/A</v>
      </c>
      <c r="S151" t="e">
        <f>VLOOKUP(N151,[1]Table1!$A$1:$I$85,7,FALSE)</f>
        <v>#N/A</v>
      </c>
      <c r="T151" t="e">
        <f>VLOOKUP(N151,[1]Table1!$A$1:$I$85,8,FALSE)</f>
        <v>#N/A</v>
      </c>
    </row>
    <row r="152" spans="1:20" x14ac:dyDescent="0.2">
      <c r="A152" t="s">
        <v>393</v>
      </c>
      <c r="B152">
        <v>51</v>
      </c>
      <c r="C152" t="s">
        <v>2645</v>
      </c>
      <c r="D152" t="s">
        <v>575</v>
      </c>
      <c r="E152" t="s">
        <v>576</v>
      </c>
      <c r="F152">
        <v>96.07</v>
      </c>
      <c r="G152" t="s">
        <v>401</v>
      </c>
      <c r="H152" t="s">
        <v>20</v>
      </c>
      <c r="I152" t="s">
        <v>577</v>
      </c>
      <c r="J152" t="s">
        <v>578</v>
      </c>
      <c r="K152" t="s">
        <v>2510</v>
      </c>
      <c r="N152" t="s">
        <v>2560</v>
      </c>
      <c r="O152" t="e">
        <f>VLOOKUP(N152,[1]Table1!$A$1:$I$85,2,FALSE)</f>
        <v>#N/A</v>
      </c>
      <c r="P152" t="e">
        <f>VLOOKUP(N152,[1]Table1!$A$1:$I$85,3,FALSE)</f>
        <v>#N/A</v>
      </c>
      <c r="Q152" t="e">
        <f>VLOOKUP(N152,[1]Table1!$A$1:$I$85,4,FALSE)</f>
        <v>#N/A</v>
      </c>
      <c r="R152" t="e">
        <f>VLOOKUP(N152,[1]Table1!$A$1:$I$85,6,FALSE)</f>
        <v>#N/A</v>
      </c>
      <c r="S152" t="e">
        <f>VLOOKUP(N152,[1]Table1!$A$1:$I$85,7,FALSE)</f>
        <v>#N/A</v>
      </c>
      <c r="T152" t="e">
        <f>VLOOKUP(N152,[1]Table1!$A$1:$I$85,8,FALSE)</f>
        <v>#N/A</v>
      </c>
    </row>
    <row r="153" spans="1:20" x14ac:dyDescent="0.2">
      <c r="A153" t="s">
        <v>393</v>
      </c>
      <c r="B153">
        <v>52</v>
      </c>
      <c r="C153" t="s">
        <v>2645</v>
      </c>
      <c r="D153" t="s">
        <v>579</v>
      </c>
      <c r="E153" t="s">
        <v>580</v>
      </c>
      <c r="F153" t="s">
        <v>17</v>
      </c>
      <c r="G153" t="s">
        <v>401</v>
      </c>
      <c r="H153" t="s">
        <v>26</v>
      </c>
      <c r="I153" t="s">
        <v>581</v>
      </c>
      <c r="J153" t="s">
        <v>578</v>
      </c>
      <c r="K153" t="s">
        <v>2498</v>
      </c>
      <c r="N153" t="s">
        <v>2560</v>
      </c>
      <c r="O153" t="e">
        <f>VLOOKUP(N153,[1]Table1!$A$1:$I$85,2,FALSE)</f>
        <v>#N/A</v>
      </c>
      <c r="P153" t="e">
        <f>VLOOKUP(N153,[1]Table1!$A$1:$I$85,3,FALSE)</f>
        <v>#N/A</v>
      </c>
      <c r="Q153" t="e">
        <f>VLOOKUP(N153,[1]Table1!$A$1:$I$85,4,FALSE)</f>
        <v>#N/A</v>
      </c>
      <c r="R153" t="e">
        <f>VLOOKUP(N153,[1]Table1!$A$1:$I$85,6,FALSE)</f>
        <v>#N/A</v>
      </c>
      <c r="S153" t="e">
        <f>VLOOKUP(N153,[1]Table1!$A$1:$I$85,7,FALSE)</f>
        <v>#N/A</v>
      </c>
      <c r="T153" t="e">
        <f>VLOOKUP(N153,[1]Table1!$A$1:$I$85,8,FALSE)</f>
        <v>#N/A</v>
      </c>
    </row>
    <row r="154" spans="1:20" x14ac:dyDescent="0.2">
      <c r="A154" t="s">
        <v>393</v>
      </c>
      <c r="B154">
        <v>53</v>
      </c>
      <c r="C154" t="s">
        <v>2645</v>
      </c>
      <c r="D154" t="s">
        <v>582</v>
      </c>
      <c r="E154" t="s">
        <v>583</v>
      </c>
      <c r="F154" t="s">
        <v>17</v>
      </c>
      <c r="G154" t="s">
        <v>422</v>
      </c>
      <c r="H154" t="s">
        <v>20</v>
      </c>
      <c r="I154" t="s">
        <v>584</v>
      </c>
      <c r="J154" t="s">
        <v>585</v>
      </c>
      <c r="K154" t="s">
        <v>2499</v>
      </c>
      <c r="N154" t="s">
        <v>2560</v>
      </c>
      <c r="O154" t="e">
        <f>VLOOKUP(N154,[1]Table1!$A$1:$I$85,2,FALSE)</f>
        <v>#N/A</v>
      </c>
      <c r="P154" t="e">
        <f>VLOOKUP(N154,[1]Table1!$A$1:$I$85,3,FALSE)</f>
        <v>#N/A</v>
      </c>
      <c r="Q154" t="e">
        <f>VLOOKUP(N154,[1]Table1!$A$1:$I$85,4,FALSE)</f>
        <v>#N/A</v>
      </c>
      <c r="R154" t="e">
        <f>VLOOKUP(N154,[1]Table1!$A$1:$I$85,6,FALSE)</f>
        <v>#N/A</v>
      </c>
      <c r="S154" t="e">
        <f>VLOOKUP(N154,[1]Table1!$A$1:$I$85,7,FALSE)</f>
        <v>#N/A</v>
      </c>
      <c r="T154" t="e">
        <f>VLOOKUP(N154,[1]Table1!$A$1:$I$85,8,FALSE)</f>
        <v>#N/A</v>
      </c>
    </row>
    <row r="155" spans="1:20" x14ac:dyDescent="0.2">
      <c r="A155" t="s">
        <v>393</v>
      </c>
      <c r="B155">
        <v>54</v>
      </c>
      <c r="C155" t="s">
        <v>2645</v>
      </c>
      <c r="D155" t="s">
        <v>586</v>
      </c>
      <c r="E155" t="s">
        <v>587</v>
      </c>
      <c r="F155">
        <v>95.16</v>
      </c>
      <c r="G155" t="s">
        <v>422</v>
      </c>
      <c r="H155" t="s">
        <v>14</v>
      </c>
      <c r="I155" t="s">
        <v>588</v>
      </c>
      <c r="J155" t="s">
        <v>585</v>
      </c>
      <c r="K155" t="s">
        <v>2482</v>
      </c>
      <c r="N155" t="s">
        <v>2560</v>
      </c>
      <c r="O155" t="e">
        <f>VLOOKUP(N155,[1]Table1!$A$1:$I$85,2,FALSE)</f>
        <v>#N/A</v>
      </c>
      <c r="P155" t="e">
        <f>VLOOKUP(N155,[1]Table1!$A$1:$I$85,3,FALSE)</f>
        <v>#N/A</v>
      </c>
      <c r="Q155" t="e">
        <f>VLOOKUP(N155,[1]Table1!$A$1:$I$85,4,FALSE)</f>
        <v>#N/A</v>
      </c>
      <c r="R155" t="e">
        <f>VLOOKUP(N155,[1]Table1!$A$1:$I$85,6,FALSE)</f>
        <v>#N/A</v>
      </c>
      <c r="S155" t="e">
        <f>VLOOKUP(N155,[1]Table1!$A$1:$I$85,7,FALSE)</f>
        <v>#N/A</v>
      </c>
      <c r="T155" t="e">
        <f>VLOOKUP(N155,[1]Table1!$A$1:$I$85,8,FALSE)</f>
        <v>#N/A</v>
      </c>
    </row>
    <row r="156" spans="1:20" x14ac:dyDescent="0.2">
      <c r="A156" t="s">
        <v>393</v>
      </c>
      <c r="B156">
        <v>55</v>
      </c>
      <c r="C156" t="s">
        <v>2645</v>
      </c>
      <c r="D156" t="s">
        <v>589</v>
      </c>
      <c r="E156" t="s">
        <v>590</v>
      </c>
      <c r="F156">
        <v>98.94</v>
      </c>
      <c r="G156" t="s">
        <v>422</v>
      </c>
      <c r="H156" t="s">
        <v>14</v>
      </c>
      <c r="I156" t="s">
        <v>125</v>
      </c>
      <c r="J156" t="s">
        <v>591</v>
      </c>
      <c r="K156" t="s">
        <v>2513</v>
      </c>
      <c r="N156" t="s">
        <v>2560</v>
      </c>
      <c r="O156" t="e">
        <f>VLOOKUP(N156,[1]Table1!$A$1:$I$85,2,FALSE)</f>
        <v>#N/A</v>
      </c>
      <c r="P156" t="e">
        <f>VLOOKUP(N156,[1]Table1!$A$1:$I$85,3,FALSE)</f>
        <v>#N/A</v>
      </c>
      <c r="Q156" t="e">
        <f>VLOOKUP(N156,[1]Table1!$A$1:$I$85,4,FALSE)</f>
        <v>#N/A</v>
      </c>
      <c r="R156" t="e">
        <f>VLOOKUP(N156,[1]Table1!$A$1:$I$85,6,FALSE)</f>
        <v>#N/A</v>
      </c>
      <c r="S156" t="e">
        <f>VLOOKUP(N156,[1]Table1!$A$1:$I$85,7,FALSE)</f>
        <v>#N/A</v>
      </c>
      <c r="T156" t="e">
        <f>VLOOKUP(N156,[1]Table1!$A$1:$I$85,8,FALSE)</f>
        <v>#N/A</v>
      </c>
    </row>
    <row r="157" spans="1:20" x14ac:dyDescent="0.2">
      <c r="A157" t="s">
        <v>393</v>
      </c>
      <c r="B157">
        <v>56</v>
      </c>
      <c r="C157" t="s">
        <v>2645</v>
      </c>
      <c r="D157" t="s">
        <v>592</v>
      </c>
      <c r="E157" t="s">
        <v>593</v>
      </c>
      <c r="F157">
        <v>96.8</v>
      </c>
      <c r="G157" t="s">
        <v>450</v>
      </c>
      <c r="H157" t="s">
        <v>38</v>
      </c>
      <c r="I157" t="s">
        <v>594</v>
      </c>
      <c r="J157" t="s">
        <v>595</v>
      </c>
      <c r="K157" t="s">
        <v>2469</v>
      </c>
      <c r="N157" t="s">
        <v>2560</v>
      </c>
      <c r="O157" t="e">
        <f>VLOOKUP(N157,[1]Table1!$A$1:$I$85,2,FALSE)</f>
        <v>#N/A</v>
      </c>
      <c r="P157" t="e">
        <f>VLOOKUP(N157,[1]Table1!$A$1:$I$85,3,FALSE)</f>
        <v>#N/A</v>
      </c>
      <c r="Q157" t="e">
        <f>VLOOKUP(N157,[1]Table1!$A$1:$I$85,4,FALSE)</f>
        <v>#N/A</v>
      </c>
      <c r="R157" t="e">
        <f>VLOOKUP(N157,[1]Table1!$A$1:$I$85,6,FALSE)</f>
        <v>#N/A</v>
      </c>
      <c r="S157" t="e">
        <f>VLOOKUP(N157,[1]Table1!$A$1:$I$85,7,FALSE)</f>
        <v>#N/A</v>
      </c>
      <c r="T157" t="e">
        <f>VLOOKUP(N157,[1]Table1!$A$1:$I$85,8,FALSE)</f>
        <v>#N/A</v>
      </c>
    </row>
    <row r="158" spans="1:20" x14ac:dyDescent="0.2">
      <c r="A158" t="s">
        <v>393</v>
      </c>
      <c r="B158">
        <v>57</v>
      </c>
      <c r="C158" t="s">
        <v>2645</v>
      </c>
      <c r="D158" t="s">
        <v>596</v>
      </c>
      <c r="E158" t="s">
        <v>597</v>
      </c>
      <c r="F158">
        <v>97.39</v>
      </c>
      <c r="G158" t="s">
        <v>405</v>
      </c>
      <c r="H158" t="s">
        <v>17</v>
      </c>
      <c r="I158" t="s">
        <v>598</v>
      </c>
      <c r="J158" t="s">
        <v>599</v>
      </c>
      <c r="L158" t="s">
        <v>2006</v>
      </c>
      <c r="N158" t="s">
        <v>2560</v>
      </c>
      <c r="O158" t="e">
        <f>VLOOKUP(N158,[1]Table1!$A$1:$I$85,2,FALSE)</f>
        <v>#N/A</v>
      </c>
      <c r="P158" t="e">
        <f>VLOOKUP(N158,[1]Table1!$A$1:$I$85,3,FALSE)</f>
        <v>#N/A</v>
      </c>
      <c r="Q158" t="e">
        <f>VLOOKUP(N158,[1]Table1!$A$1:$I$85,4,FALSE)</f>
        <v>#N/A</v>
      </c>
      <c r="R158" t="e">
        <f>VLOOKUP(N158,[1]Table1!$A$1:$I$85,6,FALSE)</f>
        <v>#N/A</v>
      </c>
      <c r="S158" t="e">
        <f>VLOOKUP(N158,[1]Table1!$A$1:$I$85,7,FALSE)</f>
        <v>#N/A</v>
      </c>
      <c r="T158" t="e">
        <f>VLOOKUP(N158,[1]Table1!$A$1:$I$85,8,FALSE)</f>
        <v>#N/A</v>
      </c>
    </row>
    <row r="159" spans="1:20" x14ac:dyDescent="0.2">
      <c r="A159" t="s">
        <v>393</v>
      </c>
      <c r="B159">
        <v>58</v>
      </c>
      <c r="C159" t="s">
        <v>2645</v>
      </c>
      <c r="D159" t="s">
        <v>600</v>
      </c>
      <c r="E159" t="s">
        <v>601</v>
      </c>
      <c r="F159">
        <v>95.18</v>
      </c>
      <c r="G159" t="s">
        <v>401</v>
      </c>
      <c r="H159" t="s">
        <v>14</v>
      </c>
      <c r="I159" t="s">
        <v>314</v>
      </c>
      <c r="J159" t="s">
        <v>599</v>
      </c>
      <c r="K159" t="s">
        <v>2483</v>
      </c>
      <c r="N159" t="s">
        <v>2560</v>
      </c>
      <c r="O159" t="e">
        <f>VLOOKUP(N159,[1]Table1!$A$1:$I$85,2,FALSE)</f>
        <v>#N/A</v>
      </c>
      <c r="P159" t="e">
        <f>VLOOKUP(N159,[1]Table1!$A$1:$I$85,3,FALSE)</f>
        <v>#N/A</v>
      </c>
      <c r="Q159" t="e">
        <f>VLOOKUP(N159,[1]Table1!$A$1:$I$85,4,FALSE)</f>
        <v>#N/A</v>
      </c>
      <c r="R159" t="e">
        <f>VLOOKUP(N159,[1]Table1!$A$1:$I$85,6,FALSE)</f>
        <v>#N/A</v>
      </c>
      <c r="S159" t="e">
        <f>VLOOKUP(N159,[1]Table1!$A$1:$I$85,7,FALSE)</f>
        <v>#N/A</v>
      </c>
      <c r="T159" t="e">
        <f>VLOOKUP(N159,[1]Table1!$A$1:$I$85,8,FALSE)</f>
        <v>#N/A</v>
      </c>
    </row>
    <row r="160" spans="1:20" x14ac:dyDescent="0.2">
      <c r="A160" t="s">
        <v>393</v>
      </c>
      <c r="B160">
        <v>59</v>
      </c>
      <c r="C160" t="s">
        <v>2645</v>
      </c>
      <c r="D160" t="s">
        <v>602</v>
      </c>
      <c r="E160" t="s">
        <v>603</v>
      </c>
      <c r="F160">
        <v>98.46</v>
      </c>
      <c r="G160" t="s">
        <v>450</v>
      </c>
      <c r="H160" t="s">
        <v>20</v>
      </c>
      <c r="I160" t="s">
        <v>604</v>
      </c>
      <c r="J160" t="s">
        <v>605</v>
      </c>
      <c r="K160" t="s">
        <v>2477</v>
      </c>
      <c r="N160" t="s">
        <v>2560</v>
      </c>
      <c r="O160" t="e">
        <f>VLOOKUP(N160,[1]Table1!$A$1:$I$85,2,FALSE)</f>
        <v>#N/A</v>
      </c>
      <c r="P160" t="e">
        <f>VLOOKUP(N160,[1]Table1!$A$1:$I$85,3,FALSE)</f>
        <v>#N/A</v>
      </c>
      <c r="Q160" t="e">
        <f>VLOOKUP(N160,[1]Table1!$A$1:$I$85,4,FALSE)</f>
        <v>#N/A</v>
      </c>
      <c r="R160" t="e">
        <f>VLOOKUP(N160,[1]Table1!$A$1:$I$85,6,FALSE)</f>
        <v>#N/A</v>
      </c>
      <c r="S160" t="e">
        <f>VLOOKUP(N160,[1]Table1!$A$1:$I$85,7,FALSE)</f>
        <v>#N/A</v>
      </c>
      <c r="T160" t="e">
        <f>VLOOKUP(N160,[1]Table1!$A$1:$I$85,8,FALSE)</f>
        <v>#N/A</v>
      </c>
    </row>
    <row r="161" spans="1:20" x14ac:dyDescent="0.2">
      <c r="A161" t="s">
        <v>393</v>
      </c>
      <c r="B161">
        <v>60</v>
      </c>
      <c r="C161" t="s">
        <v>2645</v>
      </c>
      <c r="D161" t="s">
        <v>606</v>
      </c>
      <c r="E161" t="s">
        <v>607</v>
      </c>
      <c r="F161" t="s">
        <v>17</v>
      </c>
      <c r="G161" t="s">
        <v>401</v>
      </c>
      <c r="H161" t="s">
        <v>38</v>
      </c>
      <c r="I161" t="s">
        <v>170</v>
      </c>
      <c r="J161" t="s">
        <v>608</v>
      </c>
      <c r="K161" t="s">
        <v>2470</v>
      </c>
      <c r="N161" t="s">
        <v>2560</v>
      </c>
      <c r="O161" t="e">
        <f>VLOOKUP(N161,[1]Table1!$A$1:$I$85,2,FALSE)</f>
        <v>#N/A</v>
      </c>
      <c r="P161" t="e">
        <f>VLOOKUP(N161,[1]Table1!$A$1:$I$85,3,FALSE)</f>
        <v>#N/A</v>
      </c>
      <c r="Q161" t="e">
        <f>VLOOKUP(N161,[1]Table1!$A$1:$I$85,4,FALSE)</f>
        <v>#N/A</v>
      </c>
      <c r="R161" t="e">
        <f>VLOOKUP(N161,[1]Table1!$A$1:$I$85,6,FALSE)</f>
        <v>#N/A</v>
      </c>
      <c r="S161" t="e">
        <f>VLOOKUP(N161,[1]Table1!$A$1:$I$85,7,FALSE)</f>
        <v>#N/A</v>
      </c>
      <c r="T161" t="e">
        <f>VLOOKUP(N161,[1]Table1!$A$1:$I$85,8,FALSE)</f>
        <v>#N/A</v>
      </c>
    </row>
    <row r="162" spans="1:20" x14ac:dyDescent="0.2">
      <c r="A162" t="s">
        <v>393</v>
      </c>
      <c r="B162">
        <v>61</v>
      </c>
      <c r="C162" t="s">
        <v>2645</v>
      </c>
      <c r="D162" t="s">
        <v>609</v>
      </c>
      <c r="E162" t="s">
        <v>610</v>
      </c>
      <c r="F162" t="s">
        <v>17</v>
      </c>
      <c r="G162" t="s">
        <v>450</v>
      </c>
      <c r="H162" t="s">
        <v>20</v>
      </c>
      <c r="I162" t="s">
        <v>611</v>
      </c>
      <c r="J162" t="s">
        <v>612</v>
      </c>
      <c r="K162" t="s">
        <v>2500</v>
      </c>
      <c r="N162" t="s">
        <v>2560</v>
      </c>
      <c r="O162" t="e">
        <f>VLOOKUP(N162,[1]Table1!$A$1:$I$85,2,FALSE)</f>
        <v>#N/A</v>
      </c>
      <c r="P162" t="e">
        <f>VLOOKUP(N162,[1]Table1!$A$1:$I$85,3,FALSE)</f>
        <v>#N/A</v>
      </c>
      <c r="Q162" t="e">
        <f>VLOOKUP(N162,[1]Table1!$A$1:$I$85,4,FALSE)</f>
        <v>#N/A</v>
      </c>
      <c r="R162" t="e">
        <f>VLOOKUP(N162,[1]Table1!$A$1:$I$85,6,FALSE)</f>
        <v>#N/A</v>
      </c>
      <c r="S162" t="e">
        <f>VLOOKUP(N162,[1]Table1!$A$1:$I$85,7,FALSE)</f>
        <v>#N/A</v>
      </c>
      <c r="T162" t="e">
        <f>VLOOKUP(N162,[1]Table1!$A$1:$I$85,8,FALSE)</f>
        <v>#N/A</v>
      </c>
    </row>
    <row r="163" spans="1:20" x14ac:dyDescent="0.2">
      <c r="A163" t="s">
        <v>393</v>
      </c>
      <c r="B163">
        <v>62</v>
      </c>
      <c r="C163" t="s">
        <v>2645</v>
      </c>
      <c r="D163" t="s">
        <v>613</v>
      </c>
      <c r="E163" t="s">
        <v>614</v>
      </c>
      <c r="F163">
        <v>96.49</v>
      </c>
      <c r="G163" t="s">
        <v>422</v>
      </c>
      <c r="H163" t="s">
        <v>17</v>
      </c>
      <c r="I163" t="s">
        <v>113</v>
      </c>
      <c r="J163" t="s">
        <v>615</v>
      </c>
      <c r="L163" t="s">
        <v>2007</v>
      </c>
      <c r="N163" t="s">
        <v>2560</v>
      </c>
      <c r="O163" t="e">
        <f>VLOOKUP(N163,[1]Table1!$A$1:$I$85,2,FALSE)</f>
        <v>#N/A</v>
      </c>
      <c r="P163" t="e">
        <f>VLOOKUP(N163,[1]Table1!$A$1:$I$85,3,FALSE)</f>
        <v>#N/A</v>
      </c>
      <c r="Q163" t="e">
        <f>VLOOKUP(N163,[1]Table1!$A$1:$I$85,4,FALSE)</f>
        <v>#N/A</v>
      </c>
      <c r="R163" t="e">
        <f>VLOOKUP(N163,[1]Table1!$A$1:$I$85,6,FALSE)</f>
        <v>#N/A</v>
      </c>
      <c r="S163" t="e">
        <f>VLOOKUP(N163,[1]Table1!$A$1:$I$85,7,FALSE)</f>
        <v>#N/A</v>
      </c>
      <c r="T163" t="e">
        <f>VLOOKUP(N163,[1]Table1!$A$1:$I$85,8,FALSE)</f>
        <v>#N/A</v>
      </c>
    </row>
    <row r="164" spans="1:20" x14ac:dyDescent="0.2">
      <c r="A164" t="s">
        <v>393</v>
      </c>
      <c r="B164">
        <v>63</v>
      </c>
      <c r="C164" t="s">
        <v>2645</v>
      </c>
      <c r="D164" t="s">
        <v>616</v>
      </c>
      <c r="E164" t="s">
        <v>617</v>
      </c>
      <c r="F164">
        <v>92.81</v>
      </c>
      <c r="G164" t="s">
        <v>401</v>
      </c>
      <c r="H164" t="s">
        <v>26</v>
      </c>
      <c r="I164" t="s">
        <v>241</v>
      </c>
      <c r="J164" t="s">
        <v>618</v>
      </c>
      <c r="K164" t="s">
        <v>2444</v>
      </c>
      <c r="N164" t="s">
        <v>2560</v>
      </c>
      <c r="O164" t="e">
        <f>VLOOKUP(N164,[1]Table1!$A$1:$I$85,2,FALSE)</f>
        <v>#N/A</v>
      </c>
      <c r="P164" t="e">
        <f>VLOOKUP(N164,[1]Table1!$A$1:$I$85,3,FALSE)</f>
        <v>#N/A</v>
      </c>
      <c r="Q164" t="e">
        <f>VLOOKUP(N164,[1]Table1!$A$1:$I$85,4,FALSE)</f>
        <v>#N/A</v>
      </c>
      <c r="R164" t="e">
        <f>VLOOKUP(N164,[1]Table1!$A$1:$I$85,6,FALSE)</f>
        <v>#N/A</v>
      </c>
      <c r="S164" t="e">
        <f>VLOOKUP(N164,[1]Table1!$A$1:$I$85,7,FALSE)</f>
        <v>#N/A</v>
      </c>
      <c r="T164" t="e">
        <f>VLOOKUP(N164,[1]Table1!$A$1:$I$85,8,FALSE)</f>
        <v>#N/A</v>
      </c>
    </row>
    <row r="165" spans="1:20" x14ac:dyDescent="0.2">
      <c r="A165" t="s">
        <v>393</v>
      </c>
      <c r="B165">
        <v>64</v>
      </c>
      <c r="C165" t="s">
        <v>2645</v>
      </c>
      <c r="D165" t="s">
        <v>619</v>
      </c>
      <c r="E165" t="s">
        <v>620</v>
      </c>
      <c r="F165">
        <v>94.78</v>
      </c>
      <c r="G165" t="s">
        <v>405</v>
      </c>
      <c r="H165" t="s">
        <v>38</v>
      </c>
      <c r="I165" t="s">
        <v>621</v>
      </c>
      <c r="J165" t="s">
        <v>622</v>
      </c>
      <c r="K165" t="s">
        <v>2510</v>
      </c>
      <c r="N165" t="s">
        <v>2560</v>
      </c>
      <c r="O165" t="e">
        <f>VLOOKUP(N165,[1]Table1!$A$1:$I$85,2,FALSE)</f>
        <v>#N/A</v>
      </c>
      <c r="P165" t="e">
        <f>VLOOKUP(N165,[1]Table1!$A$1:$I$85,3,FALSE)</f>
        <v>#N/A</v>
      </c>
      <c r="Q165" t="e">
        <f>VLOOKUP(N165,[1]Table1!$A$1:$I$85,4,FALSE)</f>
        <v>#N/A</v>
      </c>
      <c r="R165" t="e">
        <f>VLOOKUP(N165,[1]Table1!$A$1:$I$85,6,FALSE)</f>
        <v>#N/A</v>
      </c>
      <c r="S165" t="e">
        <f>VLOOKUP(N165,[1]Table1!$A$1:$I$85,7,FALSE)</f>
        <v>#N/A</v>
      </c>
      <c r="T165" t="e">
        <f>VLOOKUP(N165,[1]Table1!$A$1:$I$85,8,FALSE)</f>
        <v>#N/A</v>
      </c>
    </row>
    <row r="166" spans="1:20" x14ac:dyDescent="0.2">
      <c r="A166" t="s">
        <v>393</v>
      </c>
      <c r="B166">
        <v>65</v>
      </c>
      <c r="C166" t="s">
        <v>2645</v>
      </c>
      <c r="D166" t="s">
        <v>623</v>
      </c>
      <c r="E166" t="s">
        <v>624</v>
      </c>
      <c r="F166">
        <v>86.47</v>
      </c>
      <c r="G166" t="s">
        <v>405</v>
      </c>
      <c r="H166" t="s">
        <v>38</v>
      </c>
      <c r="I166" t="s">
        <v>150</v>
      </c>
      <c r="J166" t="s">
        <v>625</v>
      </c>
      <c r="K166" t="s">
        <v>2471</v>
      </c>
      <c r="N166" t="s">
        <v>2560</v>
      </c>
      <c r="O166" t="e">
        <f>VLOOKUP(N166,[1]Table1!$A$1:$I$85,2,FALSE)</f>
        <v>#N/A</v>
      </c>
      <c r="P166" t="e">
        <f>VLOOKUP(N166,[1]Table1!$A$1:$I$85,3,FALSE)</f>
        <v>#N/A</v>
      </c>
      <c r="Q166" t="e">
        <f>VLOOKUP(N166,[1]Table1!$A$1:$I$85,4,FALSE)</f>
        <v>#N/A</v>
      </c>
      <c r="R166" t="e">
        <f>VLOOKUP(N166,[1]Table1!$A$1:$I$85,6,FALSE)</f>
        <v>#N/A</v>
      </c>
      <c r="S166" t="e">
        <f>VLOOKUP(N166,[1]Table1!$A$1:$I$85,7,FALSE)</f>
        <v>#N/A</v>
      </c>
      <c r="T166" t="e">
        <f>VLOOKUP(N166,[1]Table1!$A$1:$I$85,8,FALSE)</f>
        <v>#N/A</v>
      </c>
    </row>
    <row r="167" spans="1:20" x14ac:dyDescent="0.2">
      <c r="A167" t="s">
        <v>393</v>
      </c>
      <c r="B167">
        <v>66</v>
      </c>
      <c r="C167" t="s">
        <v>2645</v>
      </c>
      <c r="D167" t="s">
        <v>626</v>
      </c>
      <c r="E167" t="s">
        <v>627</v>
      </c>
      <c r="F167" t="s">
        <v>17</v>
      </c>
      <c r="G167" t="s">
        <v>450</v>
      </c>
      <c r="H167" t="s">
        <v>17</v>
      </c>
      <c r="I167" t="s">
        <v>269</v>
      </c>
      <c r="J167" t="s">
        <v>628</v>
      </c>
      <c r="L167" s="1" t="s">
        <v>2008</v>
      </c>
      <c r="N167" t="s">
        <v>2560</v>
      </c>
      <c r="O167" t="e">
        <f>VLOOKUP(N167,[1]Table1!$A$1:$I$85,2,FALSE)</f>
        <v>#N/A</v>
      </c>
      <c r="P167" t="e">
        <f>VLOOKUP(N167,[1]Table1!$A$1:$I$85,3,FALSE)</f>
        <v>#N/A</v>
      </c>
      <c r="Q167" t="e">
        <f>VLOOKUP(N167,[1]Table1!$A$1:$I$85,4,FALSE)</f>
        <v>#N/A</v>
      </c>
      <c r="R167" t="e">
        <f>VLOOKUP(N167,[1]Table1!$A$1:$I$85,6,FALSE)</f>
        <v>#N/A</v>
      </c>
      <c r="S167" t="e">
        <f>VLOOKUP(N167,[1]Table1!$A$1:$I$85,7,FALSE)</f>
        <v>#N/A</v>
      </c>
      <c r="T167" t="e">
        <f>VLOOKUP(N167,[1]Table1!$A$1:$I$85,8,FALSE)</f>
        <v>#N/A</v>
      </c>
    </row>
    <row r="168" spans="1:20" x14ac:dyDescent="0.2">
      <c r="A168" t="s">
        <v>393</v>
      </c>
      <c r="B168">
        <v>67</v>
      </c>
      <c r="C168" t="s">
        <v>2645</v>
      </c>
      <c r="D168" t="s">
        <v>629</v>
      </c>
      <c r="E168" t="s">
        <v>276</v>
      </c>
      <c r="F168">
        <v>96.29</v>
      </c>
      <c r="G168" t="s">
        <v>401</v>
      </c>
      <c r="H168" t="s">
        <v>14</v>
      </c>
      <c r="I168" t="s">
        <v>101</v>
      </c>
      <c r="J168" t="s">
        <v>630</v>
      </c>
      <c r="K168" t="s">
        <v>2447</v>
      </c>
      <c r="N168" t="s">
        <v>2560</v>
      </c>
      <c r="O168" t="e">
        <f>VLOOKUP(N168,[1]Table1!$A$1:$I$85,2,FALSE)</f>
        <v>#N/A</v>
      </c>
      <c r="P168" t="e">
        <f>VLOOKUP(N168,[1]Table1!$A$1:$I$85,3,FALSE)</f>
        <v>#N/A</v>
      </c>
      <c r="Q168" t="e">
        <f>VLOOKUP(N168,[1]Table1!$A$1:$I$85,4,FALSE)</f>
        <v>#N/A</v>
      </c>
      <c r="R168" t="e">
        <f>VLOOKUP(N168,[1]Table1!$A$1:$I$85,6,FALSE)</f>
        <v>#N/A</v>
      </c>
      <c r="S168" t="e">
        <f>VLOOKUP(N168,[1]Table1!$A$1:$I$85,7,FALSE)</f>
        <v>#N/A</v>
      </c>
      <c r="T168" t="e">
        <f>VLOOKUP(N168,[1]Table1!$A$1:$I$85,8,FALSE)</f>
        <v>#N/A</v>
      </c>
    </row>
    <row r="169" spans="1:20" x14ac:dyDescent="0.2">
      <c r="A169" t="s">
        <v>393</v>
      </c>
      <c r="B169">
        <v>68</v>
      </c>
      <c r="C169" t="s">
        <v>2645</v>
      </c>
      <c r="D169" t="s">
        <v>631</v>
      </c>
      <c r="E169" t="s">
        <v>632</v>
      </c>
      <c r="F169">
        <v>93.58</v>
      </c>
      <c r="G169" t="s">
        <v>450</v>
      </c>
      <c r="H169" t="s">
        <v>17</v>
      </c>
      <c r="I169" t="s">
        <v>633</v>
      </c>
      <c r="J169" t="s">
        <v>630</v>
      </c>
      <c r="L169" t="s">
        <v>2009</v>
      </c>
      <c r="N169" t="s">
        <v>2560</v>
      </c>
      <c r="O169" t="e">
        <f>VLOOKUP(N169,[1]Table1!$A$1:$I$85,2,FALSE)</f>
        <v>#N/A</v>
      </c>
      <c r="P169" t="e">
        <f>VLOOKUP(N169,[1]Table1!$A$1:$I$85,3,FALSE)</f>
        <v>#N/A</v>
      </c>
      <c r="Q169" t="e">
        <f>VLOOKUP(N169,[1]Table1!$A$1:$I$85,4,FALSE)</f>
        <v>#N/A</v>
      </c>
      <c r="R169" t="e">
        <f>VLOOKUP(N169,[1]Table1!$A$1:$I$85,6,FALSE)</f>
        <v>#N/A</v>
      </c>
      <c r="S169" t="e">
        <f>VLOOKUP(N169,[1]Table1!$A$1:$I$85,7,FALSE)</f>
        <v>#N/A</v>
      </c>
      <c r="T169" t="e">
        <f>VLOOKUP(N169,[1]Table1!$A$1:$I$85,8,FALSE)</f>
        <v>#N/A</v>
      </c>
    </row>
    <row r="170" spans="1:20" x14ac:dyDescent="0.2">
      <c r="A170" t="s">
        <v>393</v>
      </c>
      <c r="B170">
        <v>69</v>
      </c>
      <c r="C170" t="s">
        <v>2645</v>
      </c>
      <c r="D170" t="s">
        <v>634</v>
      </c>
      <c r="E170" t="s">
        <v>635</v>
      </c>
      <c r="F170">
        <v>99.52</v>
      </c>
      <c r="G170" t="s">
        <v>410</v>
      </c>
      <c r="H170" t="s">
        <v>14</v>
      </c>
      <c r="I170" t="s">
        <v>210</v>
      </c>
      <c r="J170" t="s">
        <v>636</v>
      </c>
      <c r="K170" t="s">
        <v>2477</v>
      </c>
      <c r="N170" t="s">
        <v>2560</v>
      </c>
      <c r="O170" t="e">
        <f>VLOOKUP(N170,[1]Table1!$A$1:$I$85,2,FALSE)</f>
        <v>#N/A</v>
      </c>
      <c r="P170" t="e">
        <f>VLOOKUP(N170,[1]Table1!$A$1:$I$85,3,FALSE)</f>
        <v>#N/A</v>
      </c>
      <c r="Q170" t="e">
        <f>VLOOKUP(N170,[1]Table1!$A$1:$I$85,4,FALSE)</f>
        <v>#N/A</v>
      </c>
      <c r="R170" t="e">
        <f>VLOOKUP(N170,[1]Table1!$A$1:$I$85,6,FALSE)</f>
        <v>#N/A</v>
      </c>
      <c r="S170" t="e">
        <f>VLOOKUP(N170,[1]Table1!$A$1:$I$85,7,FALSE)</f>
        <v>#N/A</v>
      </c>
      <c r="T170" t="e">
        <f>VLOOKUP(N170,[1]Table1!$A$1:$I$85,8,FALSE)</f>
        <v>#N/A</v>
      </c>
    </row>
    <row r="171" spans="1:20" x14ac:dyDescent="0.2">
      <c r="A171" t="s">
        <v>393</v>
      </c>
      <c r="B171">
        <v>70</v>
      </c>
      <c r="C171" t="s">
        <v>2645</v>
      </c>
      <c r="D171" t="s">
        <v>637</v>
      </c>
      <c r="E171" t="s">
        <v>638</v>
      </c>
      <c r="F171">
        <v>98.34</v>
      </c>
      <c r="G171" t="s">
        <v>401</v>
      </c>
      <c r="H171" t="s">
        <v>14</v>
      </c>
      <c r="I171" t="s">
        <v>277</v>
      </c>
      <c r="J171" t="s">
        <v>636</v>
      </c>
      <c r="K171" t="s">
        <v>2484</v>
      </c>
      <c r="N171" t="s">
        <v>2560</v>
      </c>
      <c r="O171" t="e">
        <f>VLOOKUP(N171,[1]Table1!$A$1:$I$85,2,FALSE)</f>
        <v>#N/A</v>
      </c>
      <c r="P171" t="e">
        <f>VLOOKUP(N171,[1]Table1!$A$1:$I$85,3,FALSE)</f>
        <v>#N/A</v>
      </c>
      <c r="Q171" t="e">
        <f>VLOOKUP(N171,[1]Table1!$A$1:$I$85,4,FALSE)</f>
        <v>#N/A</v>
      </c>
      <c r="R171" t="e">
        <f>VLOOKUP(N171,[1]Table1!$A$1:$I$85,6,FALSE)</f>
        <v>#N/A</v>
      </c>
      <c r="S171" t="e">
        <f>VLOOKUP(N171,[1]Table1!$A$1:$I$85,7,FALSE)</f>
        <v>#N/A</v>
      </c>
      <c r="T171" t="e">
        <f>VLOOKUP(N171,[1]Table1!$A$1:$I$85,8,FALSE)</f>
        <v>#N/A</v>
      </c>
    </row>
    <row r="172" spans="1:20" x14ac:dyDescent="0.2">
      <c r="A172" t="s">
        <v>393</v>
      </c>
      <c r="B172">
        <v>71</v>
      </c>
      <c r="C172" t="s">
        <v>2645</v>
      </c>
      <c r="D172" t="s">
        <v>639</v>
      </c>
      <c r="E172" t="s">
        <v>640</v>
      </c>
      <c r="F172">
        <v>91.27</v>
      </c>
      <c r="G172" t="s">
        <v>396</v>
      </c>
      <c r="I172" t="s">
        <v>454</v>
      </c>
      <c r="J172" t="s">
        <v>641</v>
      </c>
      <c r="K172" t="s">
        <v>2461</v>
      </c>
      <c r="N172" t="s">
        <v>2560</v>
      </c>
      <c r="O172" t="e">
        <f>VLOOKUP(N172,[1]Table1!$A$1:$I$85,2,FALSE)</f>
        <v>#N/A</v>
      </c>
      <c r="P172" t="e">
        <f>VLOOKUP(N172,[1]Table1!$A$1:$I$85,3,FALSE)</f>
        <v>#N/A</v>
      </c>
      <c r="Q172" t="e">
        <f>VLOOKUP(N172,[1]Table1!$A$1:$I$85,4,FALSE)</f>
        <v>#N/A</v>
      </c>
      <c r="R172" t="e">
        <f>VLOOKUP(N172,[1]Table1!$A$1:$I$85,6,FALSE)</f>
        <v>#N/A</v>
      </c>
      <c r="S172" t="e">
        <f>VLOOKUP(N172,[1]Table1!$A$1:$I$85,7,FALSE)</f>
        <v>#N/A</v>
      </c>
      <c r="T172" t="e">
        <f>VLOOKUP(N172,[1]Table1!$A$1:$I$85,8,FALSE)</f>
        <v>#N/A</v>
      </c>
    </row>
    <row r="173" spans="1:20" x14ac:dyDescent="0.2">
      <c r="A173" t="s">
        <v>393</v>
      </c>
      <c r="B173">
        <v>72</v>
      </c>
      <c r="C173" t="s">
        <v>2645</v>
      </c>
      <c r="D173" t="s">
        <v>642</v>
      </c>
      <c r="E173" t="s">
        <v>643</v>
      </c>
      <c r="F173">
        <v>93.49</v>
      </c>
      <c r="G173" t="s">
        <v>401</v>
      </c>
      <c r="H173" t="s">
        <v>20</v>
      </c>
      <c r="I173" t="s">
        <v>604</v>
      </c>
      <c r="J173" t="s">
        <v>641</v>
      </c>
      <c r="K173" t="s">
        <v>2462</v>
      </c>
      <c r="N173" t="s">
        <v>2560</v>
      </c>
      <c r="O173" t="e">
        <f>VLOOKUP(N173,[1]Table1!$A$1:$I$85,2,FALSE)</f>
        <v>#N/A</v>
      </c>
      <c r="P173" t="e">
        <f>VLOOKUP(N173,[1]Table1!$A$1:$I$85,3,FALSE)</f>
        <v>#N/A</v>
      </c>
      <c r="Q173" t="e">
        <f>VLOOKUP(N173,[1]Table1!$A$1:$I$85,4,FALSE)</f>
        <v>#N/A</v>
      </c>
      <c r="R173" t="e">
        <f>VLOOKUP(N173,[1]Table1!$A$1:$I$85,6,FALSE)</f>
        <v>#N/A</v>
      </c>
      <c r="S173" t="e">
        <f>VLOOKUP(N173,[1]Table1!$A$1:$I$85,7,FALSE)</f>
        <v>#N/A</v>
      </c>
      <c r="T173" t="e">
        <f>VLOOKUP(N173,[1]Table1!$A$1:$I$85,8,FALSE)</f>
        <v>#N/A</v>
      </c>
    </row>
    <row r="174" spans="1:20" x14ac:dyDescent="0.2">
      <c r="A174" t="s">
        <v>393</v>
      </c>
      <c r="B174">
        <v>73</v>
      </c>
      <c r="C174" t="s">
        <v>2645</v>
      </c>
      <c r="D174" t="s">
        <v>644</v>
      </c>
      <c r="E174" t="s">
        <v>521</v>
      </c>
      <c r="F174" t="s">
        <v>17</v>
      </c>
      <c r="G174" t="s">
        <v>450</v>
      </c>
      <c r="H174" t="s">
        <v>26</v>
      </c>
      <c r="I174" t="s">
        <v>140</v>
      </c>
      <c r="J174" t="s">
        <v>645</v>
      </c>
      <c r="K174" t="s">
        <v>2445</v>
      </c>
      <c r="N174" t="s">
        <v>2560</v>
      </c>
      <c r="O174" t="e">
        <f>VLOOKUP(N174,[1]Table1!$A$1:$I$85,2,FALSE)</f>
        <v>#N/A</v>
      </c>
      <c r="P174" t="e">
        <f>VLOOKUP(N174,[1]Table1!$A$1:$I$85,3,FALSE)</f>
        <v>#N/A</v>
      </c>
      <c r="Q174" t="e">
        <f>VLOOKUP(N174,[1]Table1!$A$1:$I$85,4,FALSE)</f>
        <v>#N/A</v>
      </c>
      <c r="R174" t="e">
        <f>VLOOKUP(N174,[1]Table1!$A$1:$I$85,6,FALSE)</f>
        <v>#N/A</v>
      </c>
      <c r="S174" t="e">
        <f>VLOOKUP(N174,[1]Table1!$A$1:$I$85,7,FALSE)</f>
        <v>#N/A</v>
      </c>
      <c r="T174" t="e">
        <f>VLOOKUP(N174,[1]Table1!$A$1:$I$85,8,FALSE)</f>
        <v>#N/A</v>
      </c>
    </row>
    <row r="175" spans="1:20" x14ac:dyDescent="0.2">
      <c r="A175" t="s">
        <v>393</v>
      </c>
      <c r="B175">
        <v>74</v>
      </c>
      <c r="C175" t="s">
        <v>2645</v>
      </c>
      <c r="D175" t="s">
        <v>646</v>
      </c>
      <c r="E175" t="s">
        <v>647</v>
      </c>
      <c r="F175" t="s">
        <v>17</v>
      </c>
      <c r="G175" t="s">
        <v>450</v>
      </c>
      <c r="H175" t="s">
        <v>20</v>
      </c>
      <c r="I175" t="s">
        <v>648</v>
      </c>
      <c r="J175" t="s">
        <v>649</v>
      </c>
      <c r="K175" t="s">
        <v>2472</v>
      </c>
      <c r="N175" t="s">
        <v>2560</v>
      </c>
      <c r="O175" t="e">
        <f>VLOOKUP(N175,[1]Table1!$A$1:$I$85,2,FALSE)</f>
        <v>#N/A</v>
      </c>
      <c r="P175" t="e">
        <f>VLOOKUP(N175,[1]Table1!$A$1:$I$85,3,FALSE)</f>
        <v>#N/A</v>
      </c>
      <c r="Q175" t="e">
        <f>VLOOKUP(N175,[1]Table1!$A$1:$I$85,4,FALSE)</f>
        <v>#N/A</v>
      </c>
      <c r="R175" t="e">
        <f>VLOOKUP(N175,[1]Table1!$A$1:$I$85,6,FALSE)</f>
        <v>#N/A</v>
      </c>
      <c r="S175" t="e">
        <f>VLOOKUP(N175,[1]Table1!$A$1:$I$85,7,FALSE)</f>
        <v>#N/A</v>
      </c>
      <c r="T175" t="e">
        <f>VLOOKUP(N175,[1]Table1!$A$1:$I$85,8,FALSE)</f>
        <v>#N/A</v>
      </c>
    </row>
    <row r="176" spans="1:20" x14ac:dyDescent="0.2">
      <c r="A176" t="s">
        <v>393</v>
      </c>
      <c r="B176">
        <v>75</v>
      </c>
      <c r="C176" t="s">
        <v>2645</v>
      </c>
      <c r="D176" t="s">
        <v>650</v>
      </c>
      <c r="E176" t="s">
        <v>651</v>
      </c>
      <c r="F176">
        <v>95.27</v>
      </c>
      <c r="G176" t="s">
        <v>405</v>
      </c>
      <c r="H176" t="s">
        <v>20</v>
      </c>
      <c r="I176" t="s">
        <v>92</v>
      </c>
      <c r="J176" t="s">
        <v>652</v>
      </c>
      <c r="K176" t="s">
        <v>2446</v>
      </c>
      <c r="N176" t="s">
        <v>2560</v>
      </c>
      <c r="O176" t="e">
        <f>VLOOKUP(N176,[1]Table1!$A$1:$I$85,2,FALSE)</f>
        <v>#N/A</v>
      </c>
      <c r="P176" t="e">
        <f>VLOOKUP(N176,[1]Table1!$A$1:$I$85,3,FALSE)</f>
        <v>#N/A</v>
      </c>
      <c r="Q176" t="e">
        <f>VLOOKUP(N176,[1]Table1!$A$1:$I$85,4,FALSE)</f>
        <v>#N/A</v>
      </c>
      <c r="R176" t="e">
        <f>VLOOKUP(N176,[1]Table1!$A$1:$I$85,6,FALSE)</f>
        <v>#N/A</v>
      </c>
      <c r="S176" t="e">
        <f>VLOOKUP(N176,[1]Table1!$A$1:$I$85,7,FALSE)</f>
        <v>#N/A</v>
      </c>
      <c r="T176" t="e">
        <f>VLOOKUP(N176,[1]Table1!$A$1:$I$85,8,FALSE)</f>
        <v>#N/A</v>
      </c>
    </row>
    <row r="177" spans="1:20" x14ac:dyDescent="0.2">
      <c r="A177" t="s">
        <v>393</v>
      </c>
      <c r="B177">
        <v>76</v>
      </c>
      <c r="C177" t="s">
        <v>2645</v>
      </c>
      <c r="D177" t="s">
        <v>653</v>
      </c>
      <c r="E177" t="s">
        <v>654</v>
      </c>
      <c r="F177">
        <v>92.88</v>
      </c>
      <c r="G177" t="s">
        <v>410</v>
      </c>
      <c r="H177" t="s">
        <v>20</v>
      </c>
      <c r="I177" t="s">
        <v>655</v>
      </c>
      <c r="J177" t="s">
        <v>656</v>
      </c>
      <c r="K177" t="s">
        <v>2501</v>
      </c>
      <c r="N177" t="s">
        <v>2560</v>
      </c>
      <c r="O177" t="e">
        <f>VLOOKUP(N177,[1]Table1!$A$1:$I$85,2,FALSE)</f>
        <v>#N/A</v>
      </c>
      <c r="P177" t="e">
        <f>VLOOKUP(N177,[1]Table1!$A$1:$I$85,3,FALSE)</f>
        <v>#N/A</v>
      </c>
      <c r="Q177" t="e">
        <f>VLOOKUP(N177,[1]Table1!$A$1:$I$85,4,FALSE)</f>
        <v>#N/A</v>
      </c>
      <c r="R177" t="e">
        <f>VLOOKUP(N177,[1]Table1!$A$1:$I$85,6,FALSE)</f>
        <v>#N/A</v>
      </c>
      <c r="S177" t="e">
        <f>VLOOKUP(N177,[1]Table1!$A$1:$I$85,7,FALSE)</f>
        <v>#N/A</v>
      </c>
      <c r="T177" t="e">
        <f>VLOOKUP(N177,[1]Table1!$A$1:$I$85,8,FALSE)</f>
        <v>#N/A</v>
      </c>
    </row>
    <row r="178" spans="1:20" x14ac:dyDescent="0.2">
      <c r="A178" t="s">
        <v>393</v>
      </c>
      <c r="B178">
        <v>77</v>
      </c>
      <c r="C178" t="s">
        <v>2645</v>
      </c>
      <c r="D178" t="s">
        <v>657</v>
      </c>
      <c r="E178" t="s">
        <v>658</v>
      </c>
      <c r="F178" t="s">
        <v>17</v>
      </c>
      <c r="G178" t="s">
        <v>450</v>
      </c>
      <c r="H178" t="s">
        <v>26</v>
      </c>
      <c r="I178" t="s">
        <v>659</v>
      </c>
      <c r="J178" t="s">
        <v>660</v>
      </c>
      <c r="K178" t="s">
        <v>2512</v>
      </c>
      <c r="N178" t="s">
        <v>2560</v>
      </c>
      <c r="O178" t="e">
        <f>VLOOKUP(N178,[1]Table1!$A$1:$I$85,2,FALSE)</f>
        <v>#N/A</v>
      </c>
      <c r="P178" t="e">
        <f>VLOOKUP(N178,[1]Table1!$A$1:$I$85,3,FALSE)</f>
        <v>#N/A</v>
      </c>
      <c r="Q178" t="e">
        <f>VLOOKUP(N178,[1]Table1!$A$1:$I$85,4,FALSE)</f>
        <v>#N/A</v>
      </c>
      <c r="R178" t="e">
        <f>VLOOKUP(N178,[1]Table1!$A$1:$I$85,6,FALSE)</f>
        <v>#N/A</v>
      </c>
      <c r="S178" t="e">
        <f>VLOOKUP(N178,[1]Table1!$A$1:$I$85,7,FALSE)</f>
        <v>#N/A</v>
      </c>
      <c r="T178" t="e">
        <f>VLOOKUP(N178,[1]Table1!$A$1:$I$85,8,FALSE)</f>
        <v>#N/A</v>
      </c>
    </row>
    <row r="179" spans="1:20" x14ac:dyDescent="0.2">
      <c r="A179" t="s">
        <v>393</v>
      </c>
      <c r="B179">
        <v>78</v>
      </c>
      <c r="C179" t="s">
        <v>2645</v>
      </c>
      <c r="D179" t="s">
        <v>661</v>
      </c>
      <c r="E179" t="s">
        <v>662</v>
      </c>
      <c r="F179">
        <v>97.38</v>
      </c>
      <c r="G179" t="s">
        <v>450</v>
      </c>
      <c r="H179" t="s">
        <v>26</v>
      </c>
      <c r="I179" t="s">
        <v>663</v>
      </c>
      <c r="J179" t="s">
        <v>664</v>
      </c>
      <c r="K179" t="s">
        <v>2446</v>
      </c>
      <c r="N179" t="s">
        <v>2560</v>
      </c>
      <c r="O179" t="e">
        <f>VLOOKUP(N179,[1]Table1!$A$1:$I$85,2,FALSE)</f>
        <v>#N/A</v>
      </c>
      <c r="P179" t="e">
        <f>VLOOKUP(N179,[1]Table1!$A$1:$I$85,3,FALSE)</f>
        <v>#N/A</v>
      </c>
      <c r="Q179" t="e">
        <f>VLOOKUP(N179,[1]Table1!$A$1:$I$85,4,FALSE)</f>
        <v>#N/A</v>
      </c>
      <c r="R179" t="e">
        <f>VLOOKUP(N179,[1]Table1!$A$1:$I$85,6,FALSE)</f>
        <v>#N/A</v>
      </c>
      <c r="S179" t="e">
        <f>VLOOKUP(N179,[1]Table1!$A$1:$I$85,7,FALSE)</f>
        <v>#N/A</v>
      </c>
      <c r="T179" t="e">
        <f>VLOOKUP(N179,[1]Table1!$A$1:$I$85,8,FALSE)</f>
        <v>#N/A</v>
      </c>
    </row>
    <row r="180" spans="1:20" x14ac:dyDescent="0.2">
      <c r="A180" t="s">
        <v>393</v>
      </c>
      <c r="B180">
        <v>79</v>
      </c>
      <c r="C180" t="s">
        <v>2645</v>
      </c>
      <c r="D180" t="s">
        <v>665</v>
      </c>
      <c r="E180" t="s">
        <v>666</v>
      </c>
      <c r="F180">
        <v>95.19</v>
      </c>
      <c r="G180" t="s">
        <v>405</v>
      </c>
      <c r="H180" t="s">
        <v>20</v>
      </c>
      <c r="I180" t="s">
        <v>667</v>
      </c>
      <c r="J180" t="s">
        <v>668</v>
      </c>
      <c r="K180" t="s">
        <v>2502</v>
      </c>
      <c r="N180" t="s">
        <v>2560</v>
      </c>
      <c r="O180" t="e">
        <f>VLOOKUP(N180,[1]Table1!$A$1:$I$85,2,FALSE)</f>
        <v>#N/A</v>
      </c>
      <c r="P180" t="e">
        <f>VLOOKUP(N180,[1]Table1!$A$1:$I$85,3,FALSE)</f>
        <v>#N/A</v>
      </c>
      <c r="Q180" t="e">
        <f>VLOOKUP(N180,[1]Table1!$A$1:$I$85,4,FALSE)</f>
        <v>#N/A</v>
      </c>
      <c r="R180" t="e">
        <f>VLOOKUP(N180,[1]Table1!$A$1:$I$85,6,FALSE)</f>
        <v>#N/A</v>
      </c>
      <c r="S180" t="e">
        <f>VLOOKUP(N180,[1]Table1!$A$1:$I$85,7,FALSE)</f>
        <v>#N/A</v>
      </c>
      <c r="T180" t="e">
        <f>VLOOKUP(N180,[1]Table1!$A$1:$I$85,8,FALSE)</f>
        <v>#N/A</v>
      </c>
    </row>
    <row r="181" spans="1:20" x14ac:dyDescent="0.2">
      <c r="A181" t="s">
        <v>393</v>
      </c>
      <c r="B181">
        <v>80</v>
      </c>
      <c r="C181" t="s">
        <v>2645</v>
      </c>
      <c r="D181" t="s">
        <v>669</v>
      </c>
      <c r="E181" t="s">
        <v>670</v>
      </c>
      <c r="F181">
        <v>91.38</v>
      </c>
      <c r="G181" t="s">
        <v>396</v>
      </c>
      <c r="H181" t="s">
        <v>20</v>
      </c>
      <c r="I181" t="s">
        <v>671</v>
      </c>
      <c r="J181" t="s">
        <v>672</v>
      </c>
      <c r="K181" t="s">
        <v>2479</v>
      </c>
      <c r="N181" t="s">
        <v>2560</v>
      </c>
      <c r="O181" t="e">
        <f>VLOOKUP(N181,[1]Table1!$A$1:$I$85,2,FALSE)</f>
        <v>#N/A</v>
      </c>
      <c r="P181" t="e">
        <f>VLOOKUP(N181,[1]Table1!$A$1:$I$85,3,FALSE)</f>
        <v>#N/A</v>
      </c>
      <c r="Q181" t="e">
        <f>VLOOKUP(N181,[1]Table1!$A$1:$I$85,4,FALSE)</f>
        <v>#N/A</v>
      </c>
      <c r="R181" t="e">
        <f>VLOOKUP(N181,[1]Table1!$A$1:$I$85,6,FALSE)</f>
        <v>#N/A</v>
      </c>
      <c r="S181" t="e">
        <f>VLOOKUP(N181,[1]Table1!$A$1:$I$85,7,FALSE)</f>
        <v>#N/A</v>
      </c>
      <c r="T181" t="e">
        <f>VLOOKUP(N181,[1]Table1!$A$1:$I$85,8,FALSE)</f>
        <v>#N/A</v>
      </c>
    </row>
    <row r="182" spans="1:20" x14ac:dyDescent="0.2">
      <c r="A182" t="s">
        <v>393</v>
      </c>
      <c r="B182">
        <v>81</v>
      </c>
      <c r="C182" t="s">
        <v>2645</v>
      </c>
      <c r="D182" t="s">
        <v>673</v>
      </c>
      <c r="E182" t="s">
        <v>674</v>
      </c>
      <c r="F182">
        <v>97.05</v>
      </c>
      <c r="G182" t="s">
        <v>401</v>
      </c>
      <c r="H182" t="s">
        <v>17</v>
      </c>
      <c r="I182" t="s">
        <v>675</v>
      </c>
      <c r="J182" t="s">
        <v>676</v>
      </c>
      <c r="L182" t="s">
        <v>2010</v>
      </c>
      <c r="N182" t="s">
        <v>2560</v>
      </c>
      <c r="O182" t="e">
        <f>VLOOKUP(N182,[1]Table1!$A$1:$I$85,2,FALSE)</f>
        <v>#N/A</v>
      </c>
      <c r="P182" t="e">
        <f>VLOOKUP(N182,[1]Table1!$A$1:$I$85,3,FALSE)</f>
        <v>#N/A</v>
      </c>
      <c r="Q182" t="e">
        <f>VLOOKUP(N182,[1]Table1!$A$1:$I$85,4,FALSE)</f>
        <v>#N/A</v>
      </c>
      <c r="R182" t="e">
        <f>VLOOKUP(N182,[1]Table1!$A$1:$I$85,6,FALSE)</f>
        <v>#N/A</v>
      </c>
      <c r="S182" t="e">
        <f>VLOOKUP(N182,[1]Table1!$A$1:$I$85,7,FALSE)</f>
        <v>#N/A</v>
      </c>
      <c r="T182" t="e">
        <f>VLOOKUP(N182,[1]Table1!$A$1:$I$85,8,FALSE)</f>
        <v>#N/A</v>
      </c>
    </row>
    <row r="183" spans="1:20" x14ac:dyDescent="0.2">
      <c r="A183" t="s">
        <v>393</v>
      </c>
      <c r="B183">
        <v>82</v>
      </c>
      <c r="C183" t="s">
        <v>2645</v>
      </c>
      <c r="D183" t="s">
        <v>677</v>
      </c>
      <c r="E183" t="s">
        <v>678</v>
      </c>
      <c r="F183">
        <v>96.18</v>
      </c>
      <c r="G183" t="s">
        <v>401</v>
      </c>
      <c r="H183" t="s">
        <v>26</v>
      </c>
      <c r="I183" t="s">
        <v>679</v>
      </c>
      <c r="J183" t="s">
        <v>676</v>
      </c>
      <c r="K183" t="s">
        <v>2447</v>
      </c>
      <c r="N183" t="s">
        <v>2560</v>
      </c>
      <c r="O183" t="e">
        <f>VLOOKUP(N183,[1]Table1!$A$1:$I$85,2,FALSE)</f>
        <v>#N/A</v>
      </c>
      <c r="P183" t="e">
        <f>VLOOKUP(N183,[1]Table1!$A$1:$I$85,3,FALSE)</f>
        <v>#N/A</v>
      </c>
      <c r="Q183" t="e">
        <f>VLOOKUP(N183,[1]Table1!$A$1:$I$85,4,FALSE)</f>
        <v>#N/A</v>
      </c>
      <c r="R183" t="e">
        <f>VLOOKUP(N183,[1]Table1!$A$1:$I$85,6,FALSE)</f>
        <v>#N/A</v>
      </c>
      <c r="S183" t="e">
        <f>VLOOKUP(N183,[1]Table1!$A$1:$I$85,7,FALSE)</f>
        <v>#N/A</v>
      </c>
      <c r="T183" t="e">
        <f>VLOOKUP(N183,[1]Table1!$A$1:$I$85,8,FALSE)</f>
        <v>#N/A</v>
      </c>
    </row>
    <row r="184" spans="1:20" x14ac:dyDescent="0.2">
      <c r="A184" t="s">
        <v>393</v>
      </c>
      <c r="B184">
        <v>83</v>
      </c>
      <c r="C184" t="s">
        <v>2645</v>
      </c>
      <c r="D184" t="s">
        <v>680</v>
      </c>
      <c r="E184" t="s">
        <v>681</v>
      </c>
      <c r="F184">
        <v>87.01</v>
      </c>
      <c r="G184" t="s">
        <v>450</v>
      </c>
      <c r="H184" t="s">
        <v>38</v>
      </c>
      <c r="I184" t="s">
        <v>682</v>
      </c>
      <c r="J184" t="s">
        <v>683</v>
      </c>
      <c r="K184" t="s">
        <v>2473</v>
      </c>
      <c r="N184" t="s">
        <v>2560</v>
      </c>
      <c r="O184" t="e">
        <f>VLOOKUP(N184,[1]Table1!$A$1:$I$85,2,FALSE)</f>
        <v>#N/A</v>
      </c>
      <c r="P184" t="e">
        <f>VLOOKUP(N184,[1]Table1!$A$1:$I$85,3,FALSE)</f>
        <v>#N/A</v>
      </c>
      <c r="Q184" t="e">
        <f>VLOOKUP(N184,[1]Table1!$A$1:$I$85,4,FALSE)</f>
        <v>#N/A</v>
      </c>
      <c r="R184" t="e">
        <f>VLOOKUP(N184,[1]Table1!$A$1:$I$85,6,FALSE)</f>
        <v>#N/A</v>
      </c>
      <c r="S184" t="e">
        <f>VLOOKUP(N184,[1]Table1!$A$1:$I$85,7,FALSE)</f>
        <v>#N/A</v>
      </c>
      <c r="T184" t="e">
        <f>VLOOKUP(N184,[1]Table1!$A$1:$I$85,8,FALSE)</f>
        <v>#N/A</v>
      </c>
    </row>
    <row r="185" spans="1:20" x14ac:dyDescent="0.2">
      <c r="A185" t="s">
        <v>393</v>
      </c>
      <c r="B185">
        <v>84</v>
      </c>
      <c r="C185" t="s">
        <v>2645</v>
      </c>
      <c r="D185" t="s">
        <v>684</v>
      </c>
      <c r="E185" t="s">
        <v>685</v>
      </c>
      <c r="F185">
        <v>87.96</v>
      </c>
      <c r="G185" t="s">
        <v>450</v>
      </c>
      <c r="H185" t="s">
        <v>20</v>
      </c>
      <c r="I185" t="s">
        <v>686</v>
      </c>
      <c r="J185" t="s">
        <v>687</v>
      </c>
      <c r="K185" t="s">
        <v>2513</v>
      </c>
      <c r="N185" t="s">
        <v>2560</v>
      </c>
      <c r="O185" t="e">
        <f>VLOOKUP(N185,[1]Table1!$A$1:$I$85,2,FALSE)</f>
        <v>#N/A</v>
      </c>
      <c r="P185" t="e">
        <f>VLOOKUP(N185,[1]Table1!$A$1:$I$85,3,FALSE)</f>
        <v>#N/A</v>
      </c>
      <c r="Q185" t="e">
        <f>VLOOKUP(N185,[1]Table1!$A$1:$I$85,4,FALSE)</f>
        <v>#N/A</v>
      </c>
      <c r="R185" t="e">
        <f>VLOOKUP(N185,[1]Table1!$A$1:$I$85,6,FALSE)</f>
        <v>#N/A</v>
      </c>
      <c r="S185" t="e">
        <f>VLOOKUP(N185,[1]Table1!$A$1:$I$85,7,FALSE)</f>
        <v>#N/A</v>
      </c>
      <c r="T185" t="e">
        <f>VLOOKUP(N185,[1]Table1!$A$1:$I$85,8,FALSE)</f>
        <v>#N/A</v>
      </c>
    </row>
    <row r="186" spans="1:20" x14ac:dyDescent="0.2">
      <c r="A186" t="s">
        <v>393</v>
      </c>
      <c r="B186">
        <v>85</v>
      </c>
      <c r="C186" t="s">
        <v>2645</v>
      </c>
      <c r="D186" t="s">
        <v>688</v>
      </c>
      <c r="E186" t="s">
        <v>689</v>
      </c>
      <c r="F186" t="s">
        <v>17</v>
      </c>
      <c r="G186" t="s">
        <v>450</v>
      </c>
      <c r="H186" t="s">
        <v>14</v>
      </c>
      <c r="I186" t="s">
        <v>690</v>
      </c>
      <c r="J186" t="s">
        <v>691</v>
      </c>
      <c r="K186" t="s">
        <v>2448</v>
      </c>
      <c r="N186" t="s">
        <v>2560</v>
      </c>
      <c r="O186" t="e">
        <f>VLOOKUP(N186,[1]Table1!$A$1:$I$85,2,FALSE)</f>
        <v>#N/A</v>
      </c>
      <c r="P186" t="e">
        <f>VLOOKUP(N186,[1]Table1!$A$1:$I$85,3,FALSE)</f>
        <v>#N/A</v>
      </c>
      <c r="Q186" t="e">
        <f>VLOOKUP(N186,[1]Table1!$A$1:$I$85,4,FALSE)</f>
        <v>#N/A</v>
      </c>
      <c r="R186" t="e">
        <f>VLOOKUP(N186,[1]Table1!$A$1:$I$85,6,FALSE)</f>
        <v>#N/A</v>
      </c>
      <c r="S186" t="e">
        <f>VLOOKUP(N186,[1]Table1!$A$1:$I$85,7,FALSE)</f>
        <v>#N/A</v>
      </c>
      <c r="T186" t="e">
        <f>VLOOKUP(N186,[1]Table1!$A$1:$I$85,8,FALSE)</f>
        <v>#N/A</v>
      </c>
    </row>
    <row r="187" spans="1:20" x14ac:dyDescent="0.2">
      <c r="A187" t="s">
        <v>393</v>
      </c>
      <c r="B187">
        <v>86</v>
      </c>
      <c r="C187" t="s">
        <v>2645</v>
      </c>
      <c r="D187" t="s">
        <v>692</v>
      </c>
      <c r="E187" t="s">
        <v>693</v>
      </c>
      <c r="F187" t="s">
        <v>17</v>
      </c>
      <c r="G187" t="s">
        <v>422</v>
      </c>
      <c r="H187" t="s">
        <v>38</v>
      </c>
      <c r="I187" t="s">
        <v>285</v>
      </c>
      <c r="J187" t="s">
        <v>691</v>
      </c>
      <c r="K187" t="s">
        <v>2492</v>
      </c>
      <c r="N187" t="s">
        <v>2560</v>
      </c>
      <c r="O187" t="e">
        <f>VLOOKUP(N187,[1]Table1!$A$1:$I$85,2,FALSE)</f>
        <v>#N/A</v>
      </c>
      <c r="P187" t="e">
        <f>VLOOKUP(N187,[1]Table1!$A$1:$I$85,3,FALSE)</f>
        <v>#N/A</v>
      </c>
      <c r="Q187" t="e">
        <f>VLOOKUP(N187,[1]Table1!$A$1:$I$85,4,FALSE)</f>
        <v>#N/A</v>
      </c>
      <c r="R187" t="e">
        <f>VLOOKUP(N187,[1]Table1!$A$1:$I$85,6,FALSE)</f>
        <v>#N/A</v>
      </c>
      <c r="S187" t="e">
        <f>VLOOKUP(N187,[1]Table1!$A$1:$I$85,7,FALSE)</f>
        <v>#N/A</v>
      </c>
      <c r="T187" t="e">
        <f>VLOOKUP(N187,[1]Table1!$A$1:$I$85,8,FALSE)</f>
        <v>#N/A</v>
      </c>
    </row>
    <row r="188" spans="1:20" x14ac:dyDescent="0.2">
      <c r="A188" t="s">
        <v>393</v>
      </c>
      <c r="B188">
        <v>87</v>
      </c>
      <c r="C188" t="s">
        <v>2645</v>
      </c>
      <c r="D188" t="s">
        <v>694</v>
      </c>
      <c r="E188" t="s">
        <v>695</v>
      </c>
      <c r="F188">
        <v>95.35</v>
      </c>
      <c r="G188" t="s">
        <v>396</v>
      </c>
      <c r="H188" t="s">
        <v>14</v>
      </c>
      <c r="I188" t="s">
        <v>170</v>
      </c>
      <c r="J188" t="s">
        <v>691</v>
      </c>
      <c r="K188" t="s">
        <v>2484</v>
      </c>
      <c r="N188" t="s">
        <v>2560</v>
      </c>
      <c r="O188" t="e">
        <f>VLOOKUP(N188,[1]Table1!$A$1:$I$85,2,FALSE)</f>
        <v>#N/A</v>
      </c>
      <c r="P188" t="e">
        <f>VLOOKUP(N188,[1]Table1!$A$1:$I$85,3,FALSE)</f>
        <v>#N/A</v>
      </c>
      <c r="Q188" t="e">
        <f>VLOOKUP(N188,[1]Table1!$A$1:$I$85,4,FALSE)</f>
        <v>#N/A</v>
      </c>
      <c r="R188" t="e">
        <f>VLOOKUP(N188,[1]Table1!$A$1:$I$85,6,FALSE)</f>
        <v>#N/A</v>
      </c>
      <c r="S188" t="e">
        <f>VLOOKUP(N188,[1]Table1!$A$1:$I$85,7,FALSE)</f>
        <v>#N/A</v>
      </c>
      <c r="T188" t="e">
        <f>VLOOKUP(N188,[1]Table1!$A$1:$I$85,8,FALSE)</f>
        <v>#N/A</v>
      </c>
    </row>
    <row r="189" spans="1:20" x14ac:dyDescent="0.2">
      <c r="A189" t="s">
        <v>393</v>
      </c>
      <c r="B189">
        <v>88</v>
      </c>
      <c r="C189" t="s">
        <v>2645</v>
      </c>
      <c r="D189" t="s">
        <v>696</v>
      </c>
      <c r="E189" t="s">
        <v>697</v>
      </c>
      <c r="F189">
        <v>93.7</v>
      </c>
      <c r="G189" t="s">
        <v>422</v>
      </c>
      <c r="H189" t="s">
        <v>14</v>
      </c>
      <c r="I189" t="s">
        <v>584</v>
      </c>
      <c r="J189" t="s">
        <v>698</v>
      </c>
      <c r="K189" t="s">
        <v>2476</v>
      </c>
      <c r="N189" t="s">
        <v>2560</v>
      </c>
      <c r="O189" t="e">
        <f>VLOOKUP(N189,[1]Table1!$A$1:$I$85,2,FALSE)</f>
        <v>#N/A</v>
      </c>
      <c r="P189" t="e">
        <f>VLOOKUP(N189,[1]Table1!$A$1:$I$85,3,FALSE)</f>
        <v>#N/A</v>
      </c>
      <c r="Q189" t="e">
        <f>VLOOKUP(N189,[1]Table1!$A$1:$I$85,4,FALSE)</f>
        <v>#N/A</v>
      </c>
      <c r="R189" t="e">
        <f>VLOOKUP(N189,[1]Table1!$A$1:$I$85,6,FALSE)</f>
        <v>#N/A</v>
      </c>
      <c r="S189" t="e">
        <f>VLOOKUP(N189,[1]Table1!$A$1:$I$85,7,FALSE)</f>
        <v>#N/A</v>
      </c>
      <c r="T189" t="e">
        <f>VLOOKUP(N189,[1]Table1!$A$1:$I$85,8,FALSE)</f>
        <v>#N/A</v>
      </c>
    </row>
    <row r="190" spans="1:20" x14ac:dyDescent="0.2">
      <c r="A190" t="s">
        <v>393</v>
      </c>
      <c r="B190">
        <v>89</v>
      </c>
      <c r="C190" t="s">
        <v>2645</v>
      </c>
      <c r="D190" t="s">
        <v>699</v>
      </c>
      <c r="E190" t="s">
        <v>700</v>
      </c>
      <c r="F190" t="s">
        <v>17</v>
      </c>
      <c r="G190" t="s">
        <v>396</v>
      </c>
      <c r="H190" t="s">
        <v>26</v>
      </c>
      <c r="I190" t="s">
        <v>140</v>
      </c>
      <c r="J190" t="s">
        <v>701</v>
      </c>
      <c r="K190" t="s">
        <v>2498</v>
      </c>
      <c r="N190" t="s">
        <v>2560</v>
      </c>
      <c r="O190" t="e">
        <f>VLOOKUP(N190,[1]Table1!$A$1:$I$85,2,FALSE)</f>
        <v>#N/A</v>
      </c>
      <c r="P190" t="e">
        <f>VLOOKUP(N190,[1]Table1!$A$1:$I$85,3,FALSE)</f>
        <v>#N/A</v>
      </c>
      <c r="Q190" t="e">
        <f>VLOOKUP(N190,[1]Table1!$A$1:$I$85,4,FALSE)</f>
        <v>#N/A</v>
      </c>
      <c r="R190" t="e">
        <f>VLOOKUP(N190,[1]Table1!$A$1:$I$85,6,FALSE)</f>
        <v>#N/A</v>
      </c>
      <c r="S190" t="e">
        <f>VLOOKUP(N190,[1]Table1!$A$1:$I$85,7,FALSE)</f>
        <v>#N/A</v>
      </c>
      <c r="T190" t="e">
        <f>VLOOKUP(N190,[1]Table1!$A$1:$I$85,8,FALSE)</f>
        <v>#N/A</v>
      </c>
    </row>
    <row r="191" spans="1:20" x14ac:dyDescent="0.2">
      <c r="A191" t="s">
        <v>393</v>
      </c>
      <c r="B191">
        <v>90</v>
      </c>
      <c r="C191" t="s">
        <v>2645</v>
      </c>
      <c r="D191" t="s">
        <v>702</v>
      </c>
      <c r="E191" t="s">
        <v>703</v>
      </c>
      <c r="F191">
        <v>85.17</v>
      </c>
      <c r="G191" t="s">
        <v>405</v>
      </c>
      <c r="H191" t="s">
        <v>17</v>
      </c>
      <c r="I191" t="s">
        <v>490</v>
      </c>
      <c r="J191" t="s">
        <v>701</v>
      </c>
      <c r="L191" s="1" t="s">
        <v>2011</v>
      </c>
      <c r="N191" t="s">
        <v>2560</v>
      </c>
      <c r="O191" t="e">
        <f>VLOOKUP(N191,[1]Table1!$A$1:$I$85,2,FALSE)</f>
        <v>#N/A</v>
      </c>
      <c r="P191" t="e">
        <f>VLOOKUP(N191,[1]Table1!$A$1:$I$85,3,FALSE)</f>
        <v>#N/A</v>
      </c>
      <c r="Q191" t="e">
        <f>VLOOKUP(N191,[1]Table1!$A$1:$I$85,4,FALSE)</f>
        <v>#N/A</v>
      </c>
      <c r="R191" t="e">
        <f>VLOOKUP(N191,[1]Table1!$A$1:$I$85,6,FALSE)</f>
        <v>#N/A</v>
      </c>
      <c r="S191" t="e">
        <f>VLOOKUP(N191,[1]Table1!$A$1:$I$85,7,FALSE)</f>
        <v>#N/A</v>
      </c>
      <c r="T191" t="e">
        <f>VLOOKUP(N191,[1]Table1!$A$1:$I$85,8,FALSE)</f>
        <v>#N/A</v>
      </c>
    </row>
    <row r="192" spans="1:20" x14ac:dyDescent="0.2">
      <c r="A192" t="s">
        <v>393</v>
      </c>
      <c r="B192">
        <v>91</v>
      </c>
      <c r="C192" t="s">
        <v>2645</v>
      </c>
      <c r="D192" t="s">
        <v>704</v>
      </c>
      <c r="E192" t="s">
        <v>705</v>
      </c>
      <c r="F192" t="s">
        <v>17</v>
      </c>
      <c r="G192" t="s">
        <v>401</v>
      </c>
      <c r="H192" t="s">
        <v>38</v>
      </c>
      <c r="I192" t="s">
        <v>706</v>
      </c>
      <c r="J192" t="s">
        <v>707</v>
      </c>
      <c r="K192" t="s">
        <v>2467</v>
      </c>
      <c r="N192" t="s">
        <v>2560</v>
      </c>
      <c r="O192" t="e">
        <f>VLOOKUP(N192,[1]Table1!$A$1:$I$85,2,FALSE)</f>
        <v>#N/A</v>
      </c>
      <c r="P192" t="e">
        <f>VLOOKUP(N192,[1]Table1!$A$1:$I$85,3,FALSE)</f>
        <v>#N/A</v>
      </c>
      <c r="Q192" t="e">
        <f>VLOOKUP(N192,[1]Table1!$A$1:$I$85,4,FALSE)</f>
        <v>#N/A</v>
      </c>
      <c r="R192" t="e">
        <f>VLOOKUP(N192,[1]Table1!$A$1:$I$85,6,FALSE)</f>
        <v>#N/A</v>
      </c>
      <c r="S192" t="e">
        <f>VLOOKUP(N192,[1]Table1!$A$1:$I$85,7,FALSE)</f>
        <v>#N/A</v>
      </c>
      <c r="T192" t="e">
        <f>VLOOKUP(N192,[1]Table1!$A$1:$I$85,8,FALSE)</f>
        <v>#N/A</v>
      </c>
    </row>
    <row r="193" spans="1:20" x14ac:dyDescent="0.2">
      <c r="A193" t="s">
        <v>393</v>
      </c>
      <c r="B193">
        <v>92</v>
      </c>
      <c r="C193" t="s">
        <v>2645</v>
      </c>
      <c r="D193" t="s">
        <v>708</v>
      </c>
      <c r="E193" t="s">
        <v>709</v>
      </c>
      <c r="F193">
        <v>91.4</v>
      </c>
      <c r="G193" t="s">
        <v>450</v>
      </c>
      <c r="H193" t="s">
        <v>26</v>
      </c>
      <c r="I193" t="s">
        <v>277</v>
      </c>
      <c r="J193" t="s">
        <v>710</v>
      </c>
      <c r="K193" t="s">
        <v>2467</v>
      </c>
      <c r="N193" t="s">
        <v>2560</v>
      </c>
      <c r="O193" t="e">
        <f>VLOOKUP(N193,[1]Table1!$A$1:$I$85,2,FALSE)</f>
        <v>#N/A</v>
      </c>
      <c r="P193" t="e">
        <f>VLOOKUP(N193,[1]Table1!$A$1:$I$85,3,FALSE)</f>
        <v>#N/A</v>
      </c>
      <c r="Q193" t="e">
        <f>VLOOKUP(N193,[1]Table1!$A$1:$I$85,4,FALSE)</f>
        <v>#N/A</v>
      </c>
      <c r="R193" t="e">
        <f>VLOOKUP(N193,[1]Table1!$A$1:$I$85,6,FALSE)</f>
        <v>#N/A</v>
      </c>
      <c r="S193" t="e">
        <f>VLOOKUP(N193,[1]Table1!$A$1:$I$85,7,FALSE)</f>
        <v>#N/A</v>
      </c>
      <c r="T193" t="e">
        <f>VLOOKUP(N193,[1]Table1!$A$1:$I$85,8,FALSE)</f>
        <v>#N/A</v>
      </c>
    </row>
    <row r="194" spans="1:20" x14ac:dyDescent="0.2">
      <c r="A194" t="s">
        <v>393</v>
      </c>
      <c r="B194">
        <v>93</v>
      </c>
      <c r="C194" t="s">
        <v>2645</v>
      </c>
      <c r="D194" t="s">
        <v>711</v>
      </c>
      <c r="E194" t="s">
        <v>712</v>
      </c>
      <c r="F194" t="s">
        <v>17</v>
      </c>
      <c r="G194" t="s">
        <v>410</v>
      </c>
      <c r="H194" t="s">
        <v>17</v>
      </c>
      <c r="I194" t="s">
        <v>365</v>
      </c>
      <c r="J194" t="s">
        <v>710</v>
      </c>
      <c r="L194" t="s">
        <v>2012</v>
      </c>
      <c r="N194" t="s">
        <v>2560</v>
      </c>
      <c r="O194" t="e">
        <f>VLOOKUP(N194,[1]Table1!$A$1:$I$85,2,FALSE)</f>
        <v>#N/A</v>
      </c>
      <c r="P194" t="e">
        <f>VLOOKUP(N194,[1]Table1!$A$1:$I$85,3,FALSE)</f>
        <v>#N/A</v>
      </c>
      <c r="Q194" t="e">
        <f>VLOOKUP(N194,[1]Table1!$A$1:$I$85,4,FALSE)</f>
        <v>#N/A</v>
      </c>
      <c r="R194" t="e">
        <f>VLOOKUP(N194,[1]Table1!$A$1:$I$85,6,FALSE)</f>
        <v>#N/A</v>
      </c>
      <c r="S194" t="e">
        <f>VLOOKUP(N194,[1]Table1!$A$1:$I$85,7,FALSE)</f>
        <v>#N/A</v>
      </c>
      <c r="T194" t="e">
        <f>VLOOKUP(N194,[1]Table1!$A$1:$I$85,8,FALSE)</f>
        <v>#N/A</v>
      </c>
    </row>
    <row r="195" spans="1:20" x14ac:dyDescent="0.2">
      <c r="A195" t="s">
        <v>393</v>
      </c>
      <c r="B195">
        <v>94</v>
      </c>
      <c r="C195" t="s">
        <v>2645</v>
      </c>
      <c r="D195" t="s">
        <v>713</v>
      </c>
      <c r="E195" t="s">
        <v>538</v>
      </c>
      <c r="F195">
        <v>95.77</v>
      </c>
      <c r="G195" t="s">
        <v>422</v>
      </c>
      <c r="H195" t="s">
        <v>26</v>
      </c>
      <c r="I195" t="s">
        <v>714</v>
      </c>
      <c r="J195" t="s">
        <v>715</v>
      </c>
      <c r="K195" t="s">
        <v>2449</v>
      </c>
      <c r="N195" t="s">
        <v>2560</v>
      </c>
      <c r="O195" t="e">
        <f>VLOOKUP(N195,[1]Table1!$A$1:$I$85,2,FALSE)</f>
        <v>#N/A</v>
      </c>
      <c r="P195" t="e">
        <f>VLOOKUP(N195,[1]Table1!$A$1:$I$85,3,FALSE)</f>
        <v>#N/A</v>
      </c>
      <c r="Q195" t="e">
        <f>VLOOKUP(N195,[1]Table1!$A$1:$I$85,4,FALSE)</f>
        <v>#N/A</v>
      </c>
      <c r="R195" t="e">
        <f>VLOOKUP(N195,[1]Table1!$A$1:$I$85,6,FALSE)</f>
        <v>#N/A</v>
      </c>
      <c r="S195" t="e">
        <f>VLOOKUP(N195,[1]Table1!$A$1:$I$85,7,FALSE)</f>
        <v>#N/A</v>
      </c>
      <c r="T195" t="e">
        <f>VLOOKUP(N195,[1]Table1!$A$1:$I$85,8,FALSE)</f>
        <v>#N/A</v>
      </c>
    </row>
    <row r="196" spans="1:20" x14ac:dyDescent="0.2">
      <c r="A196" t="s">
        <v>393</v>
      </c>
      <c r="B196">
        <v>95</v>
      </c>
      <c r="C196" t="s">
        <v>2645</v>
      </c>
      <c r="D196" t="s">
        <v>716</v>
      </c>
      <c r="E196" t="s">
        <v>717</v>
      </c>
      <c r="F196">
        <v>96.45</v>
      </c>
      <c r="G196" t="s">
        <v>401</v>
      </c>
      <c r="H196" t="s">
        <v>26</v>
      </c>
      <c r="I196" t="s">
        <v>54</v>
      </c>
      <c r="J196" t="s">
        <v>715</v>
      </c>
      <c r="K196" t="s">
        <v>2450</v>
      </c>
      <c r="N196" t="s">
        <v>2560</v>
      </c>
      <c r="O196" t="e">
        <f>VLOOKUP(N196,[1]Table1!$A$1:$I$85,2,FALSE)</f>
        <v>#N/A</v>
      </c>
      <c r="P196" t="e">
        <f>VLOOKUP(N196,[1]Table1!$A$1:$I$85,3,FALSE)</f>
        <v>#N/A</v>
      </c>
      <c r="Q196" t="e">
        <f>VLOOKUP(N196,[1]Table1!$A$1:$I$85,4,FALSE)</f>
        <v>#N/A</v>
      </c>
      <c r="R196" t="e">
        <f>VLOOKUP(N196,[1]Table1!$A$1:$I$85,6,FALSE)</f>
        <v>#N/A</v>
      </c>
      <c r="S196" t="e">
        <f>VLOOKUP(N196,[1]Table1!$A$1:$I$85,7,FALSE)</f>
        <v>#N/A</v>
      </c>
      <c r="T196" t="e">
        <f>VLOOKUP(N196,[1]Table1!$A$1:$I$85,8,FALSE)</f>
        <v>#N/A</v>
      </c>
    </row>
    <row r="197" spans="1:20" x14ac:dyDescent="0.2">
      <c r="A197" t="s">
        <v>393</v>
      </c>
      <c r="B197">
        <v>96</v>
      </c>
      <c r="C197" t="s">
        <v>2645</v>
      </c>
      <c r="D197" t="s">
        <v>718</v>
      </c>
      <c r="E197" t="s">
        <v>276</v>
      </c>
      <c r="F197">
        <v>93.57</v>
      </c>
      <c r="G197" t="s">
        <v>405</v>
      </c>
      <c r="H197" t="s">
        <v>26</v>
      </c>
      <c r="I197" t="s">
        <v>719</v>
      </c>
      <c r="J197" t="s">
        <v>720</v>
      </c>
      <c r="K197" t="s">
        <v>2451</v>
      </c>
      <c r="N197" t="s">
        <v>2560</v>
      </c>
      <c r="O197" t="e">
        <f>VLOOKUP(N197,[1]Table1!$A$1:$I$85,2,FALSE)</f>
        <v>#N/A</v>
      </c>
      <c r="P197" t="e">
        <f>VLOOKUP(N197,[1]Table1!$A$1:$I$85,3,FALSE)</f>
        <v>#N/A</v>
      </c>
      <c r="Q197" t="e">
        <f>VLOOKUP(N197,[1]Table1!$A$1:$I$85,4,FALSE)</f>
        <v>#N/A</v>
      </c>
      <c r="R197" t="e">
        <f>VLOOKUP(N197,[1]Table1!$A$1:$I$85,6,FALSE)</f>
        <v>#N/A</v>
      </c>
      <c r="S197" t="e">
        <f>VLOOKUP(N197,[1]Table1!$A$1:$I$85,7,FALSE)</f>
        <v>#N/A</v>
      </c>
      <c r="T197" t="e">
        <f>VLOOKUP(N197,[1]Table1!$A$1:$I$85,8,FALSE)</f>
        <v>#N/A</v>
      </c>
    </row>
    <row r="198" spans="1:20" x14ac:dyDescent="0.2">
      <c r="A198" t="s">
        <v>393</v>
      </c>
      <c r="B198">
        <v>97</v>
      </c>
      <c r="C198" t="s">
        <v>2645</v>
      </c>
      <c r="D198" t="s">
        <v>721</v>
      </c>
      <c r="E198" t="s">
        <v>722</v>
      </c>
      <c r="F198" t="s">
        <v>17</v>
      </c>
      <c r="G198" t="s">
        <v>401</v>
      </c>
      <c r="I198" t="s">
        <v>723</v>
      </c>
      <c r="J198" t="s">
        <v>724</v>
      </c>
      <c r="K198" t="s">
        <v>2444</v>
      </c>
      <c r="N198" t="s">
        <v>2560</v>
      </c>
      <c r="O198" t="e">
        <f>VLOOKUP(N198,[1]Table1!$A$1:$I$85,2,FALSE)</f>
        <v>#N/A</v>
      </c>
      <c r="P198" t="e">
        <f>VLOOKUP(N198,[1]Table1!$A$1:$I$85,3,FALSE)</f>
        <v>#N/A</v>
      </c>
      <c r="Q198" t="e">
        <f>VLOOKUP(N198,[1]Table1!$A$1:$I$85,4,FALSE)</f>
        <v>#N/A</v>
      </c>
      <c r="R198" t="e">
        <f>VLOOKUP(N198,[1]Table1!$A$1:$I$85,6,FALSE)</f>
        <v>#N/A</v>
      </c>
      <c r="S198" t="e">
        <f>VLOOKUP(N198,[1]Table1!$A$1:$I$85,7,FALSE)</f>
        <v>#N/A</v>
      </c>
      <c r="T198" t="e">
        <f>VLOOKUP(N198,[1]Table1!$A$1:$I$85,8,FALSE)</f>
        <v>#N/A</v>
      </c>
    </row>
    <row r="199" spans="1:20" x14ac:dyDescent="0.2">
      <c r="A199" t="s">
        <v>393</v>
      </c>
      <c r="B199">
        <v>98</v>
      </c>
      <c r="C199" t="s">
        <v>2645</v>
      </c>
      <c r="D199" t="s">
        <v>725</v>
      </c>
      <c r="E199" t="s">
        <v>726</v>
      </c>
      <c r="F199" t="s">
        <v>17</v>
      </c>
      <c r="G199" t="s">
        <v>422</v>
      </c>
      <c r="H199" t="s">
        <v>38</v>
      </c>
      <c r="I199" t="s">
        <v>727</v>
      </c>
      <c r="J199" t="s">
        <v>724</v>
      </c>
      <c r="K199" t="s">
        <v>2490</v>
      </c>
      <c r="N199" t="s">
        <v>2560</v>
      </c>
      <c r="O199" t="e">
        <f>VLOOKUP(N199,[1]Table1!$A$1:$I$85,2,FALSE)</f>
        <v>#N/A</v>
      </c>
      <c r="P199" t="e">
        <f>VLOOKUP(N199,[1]Table1!$A$1:$I$85,3,FALSE)</f>
        <v>#N/A</v>
      </c>
      <c r="Q199" t="e">
        <f>VLOOKUP(N199,[1]Table1!$A$1:$I$85,4,FALSE)</f>
        <v>#N/A</v>
      </c>
      <c r="R199" t="e">
        <f>VLOOKUP(N199,[1]Table1!$A$1:$I$85,6,FALSE)</f>
        <v>#N/A</v>
      </c>
      <c r="S199" t="e">
        <f>VLOOKUP(N199,[1]Table1!$A$1:$I$85,7,FALSE)</f>
        <v>#N/A</v>
      </c>
      <c r="T199" t="e">
        <f>VLOOKUP(N199,[1]Table1!$A$1:$I$85,8,FALSE)</f>
        <v>#N/A</v>
      </c>
    </row>
    <row r="200" spans="1:20" x14ac:dyDescent="0.2">
      <c r="A200" t="s">
        <v>393</v>
      </c>
      <c r="B200">
        <v>99</v>
      </c>
      <c r="C200" t="s">
        <v>2645</v>
      </c>
      <c r="D200" t="s">
        <v>728</v>
      </c>
      <c r="E200" t="s">
        <v>729</v>
      </c>
      <c r="F200" t="s">
        <v>17</v>
      </c>
      <c r="G200" t="s">
        <v>401</v>
      </c>
      <c r="H200" t="s">
        <v>17</v>
      </c>
      <c r="I200" t="s">
        <v>730</v>
      </c>
      <c r="J200" t="s">
        <v>731</v>
      </c>
      <c r="L200" t="s">
        <v>2013</v>
      </c>
      <c r="N200" t="s">
        <v>2560</v>
      </c>
      <c r="O200" t="e">
        <f>VLOOKUP(N200,[1]Table1!$A$1:$I$85,2,FALSE)</f>
        <v>#N/A</v>
      </c>
      <c r="P200" t="e">
        <f>VLOOKUP(N200,[1]Table1!$A$1:$I$85,3,FALSE)</f>
        <v>#N/A</v>
      </c>
      <c r="Q200" t="e">
        <f>VLOOKUP(N200,[1]Table1!$A$1:$I$85,4,FALSE)</f>
        <v>#N/A</v>
      </c>
      <c r="R200" t="e">
        <f>VLOOKUP(N200,[1]Table1!$A$1:$I$85,6,FALSE)</f>
        <v>#N/A</v>
      </c>
      <c r="S200" t="e">
        <f>VLOOKUP(N200,[1]Table1!$A$1:$I$85,7,FALSE)</f>
        <v>#N/A</v>
      </c>
      <c r="T200" t="e">
        <f>VLOOKUP(N200,[1]Table1!$A$1:$I$85,8,FALSE)</f>
        <v>#N/A</v>
      </c>
    </row>
    <row r="201" spans="1:20" x14ac:dyDescent="0.2">
      <c r="A201" t="s">
        <v>393</v>
      </c>
      <c r="B201">
        <v>100</v>
      </c>
      <c r="C201" t="s">
        <v>2645</v>
      </c>
      <c r="D201" t="s">
        <v>732</v>
      </c>
      <c r="E201" t="s">
        <v>733</v>
      </c>
      <c r="F201">
        <v>95.71</v>
      </c>
      <c r="G201" t="s">
        <v>410</v>
      </c>
      <c r="H201" t="s">
        <v>14</v>
      </c>
      <c r="I201" t="s">
        <v>92</v>
      </c>
      <c r="J201" t="s">
        <v>731</v>
      </c>
      <c r="K201" t="s">
        <v>2442</v>
      </c>
      <c r="N201" t="s">
        <v>2560</v>
      </c>
      <c r="O201" t="e">
        <f>VLOOKUP(N201,[1]Table1!$A$1:$I$85,2,FALSE)</f>
        <v>#N/A</v>
      </c>
      <c r="P201" t="e">
        <f>VLOOKUP(N201,[1]Table1!$A$1:$I$85,3,FALSE)</f>
        <v>#N/A</v>
      </c>
      <c r="Q201" t="e">
        <f>VLOOKUP(N201,[1]Table1!$A$1:$I$85,4,FALSE)</f>
        <v>#N/A</v>
      </c>
      <c r="R201" t="e">
        <f>VLOOKUP(N201,[1]Table1!$A$1:$I$85,6,FALSE)</f>
        <v>#N/A</v>
      </c>
      <c r="S201" t="e">
        <f>VLOOKUP(N201,[1]Table1!$A$1:$I$85,7,FALSE)</f>
        <v>#N/A</v>
      </c>
      <c r="T201" t="e">
        <f>VLOOKUP(N201,[1]Table1!$A$1:$I$85,8,FALSE)</f>
        <v>#N/A</v>
      </c>
    </row>
    <row r="202" spans="1:20" x14ac:dyDescent="0.2">
      <c r="A202" t="s">
        <v>734</v>
      </c>
      <c r="B202">
        <v>1</v>
      </c>
      <c r="C202" t="s">
        <v>2645</v>
      </c>
      <c r="D202" t="s">
        <v>735</v>
      </c>
      <c r="E202" t="s">
        <v>736</v>
      </c>
      <c r="F202" t="s">
        <v>17</v>
      </c>
      <c r="G202" t="s">
        <v>737</v>
      </c>
      <c r="H202" t="s">
        <v>14</v>
      </c>
      <c r="I202" t="s">
        <v>738</v>
      </c>
      <c r="J202" t="s">
        <v>739</v>
      </c>
      <c r="L202" t="s">
        <v>2014</v>
      </c>
      <c r="N202" t="s">
        <v>2561</v>
      </c>
      <c r="O202" t="str">
        <f>VLOOKUP(N202,[1]Table1!$A$1:$I$85,2,FALSE)</f>
        <v>Vanderbilt University</v>
      </c>
      <c r="P202" t="str">
        <f>VLOOKUP(N202,[1]Table1!$A$1:$I$85,3,FALSE)</f>
        <v>Nashville</v>
      </c>
      <c r="Q202" t="str">
        <f>VLOOKUP(N202,[1]Table1!$A$1:$I$85,4,FALSE)</f>
        <v>TN</v>
      </c>
      <c r="R202">
        <f>VLOOKUP(N202,[1]Table1!$A$1:$I$85,6,FALSE)</f>
        <v>103.1</v>
      </c>
      <c r="S202">
        <f>VLOOKUP(N202,[1]Table1!$A$1:$I$85,7,FALSE)</f>
        <v>13</v>
      </c>
      <c r="T202">
        <f>VLOOKUP(N202,[1]Table1!$A$1:$I$85,8,FALSE)</f>
        <v>65565</v>
      </c>
    </row>
    <row r="203" spans="1:20" x14ac:dyDescent="0.2">
      <c r="A203" t="s">
        <v>734</v>
      </c>
      <c r="B203">
        <v>2</v>
      </c>
      <c r="C203" t="s">
        <v>2645</v>
      </c>
      <c r="D203" t="s">
        <v>740</v>
      </c>
      <c r="E203" t="s">
        <v>741</v>
      </c>
      <c r="F203" t="s">
        <v>17</v>
      </c>
      <c r="G203" t="s">
        <v>742</v>
      </c>
      <c r="H203" t="s">
        <v>26</v>
      </c>
      <c r="I203" t="s">
        <v>743</v>
      </c>
      <c r="J203" t="s">
        <v>744</v>
      </c>
      <c r="L203" t="s">
        <v>2015</v>
      </c>
      <c r="N203" t="s">
        <v>2562</v>
      </c>
      <c r="O203" t="str">
        <f>VLOOKUP(N203,[1]Table1!$A$1:$I$85,2,FALSE)</f>
        <v>Louisiana State University</v>
      </c>
      <c r="P203" t="str">
        <f>VLOOKUP(N203,[1]Table1!$A$1:$I$85,3,FALSE)</f>
        <v>Baton Rouge</v>
      </c>
      <c r="Q203" t="str">
        <f>VLOOKUP(N203,[1]Table1!$A$1:$I$85,4,FALSE)</f>
        <v>LA</v>
      </c>
      <c r="R203">
        <f>VLOOKUP(N203,[1]Table1!$A$1:$I$85,6,FALSE)</f>
        <v>91.7</v>
      </c>
      <c r="S203">
        <f>VLOOKUP(N203,[1]Table1!$A$1:$I$85,7,FALSE)</f>
        <v>176</v>
      </c>
      <c r="T203">
        <f>VLOOKUP(N203,[1]Table1!$A$1:$I$85,8,FALSE)</f>
        <v>46282</v>
      </c>
    </row>
    <row r="204" spans="1:20" x14ac:dyDescent="0.2">
      <c r="A204" t="s">
        <v>734</v>
      </c>
      <c r="B204">
        <v>3</v>
      </c>
      <c r="C204" t="s">
        <v>2645</v>
      </c>
      <c r="D204" t="s">
        <v>745</v>
      </c>
      <c r="E204" t="s">
        <v>746</v>
      </c>
      <c r="F204" t="s">
        <v>17</v>
      </c>
      <c r="G204" t="s">
        <v>737</v>
      </c>
      <c r="H204" t="s">
        <v>20</v>
      </c>
      <c r="I204" t="s">
        <v>598</v>
      </c>
      <c r="J204" t="s">
        <v>747</v>
      </c>
      <c r="K204" t="s">
        <v>1988</v>
      </c>
      <c r="N204" t="s">
        <v>2560</v>
      </c>
      <c r="O204" t="e">
        <f>VLOOKUP(N204,[1]Table1!$A$1:$I$85,2,FALSE)</f>
        <v>#N/A</v>
      </c>
      <c r="P204" t="e">
        <f>VLOOKUP(N204,[1]Table1!$A$1:$I$85,3,FALSE)</f>
        <v>#N/A</v>
      </c>
      <c r="Q204" t="e">
        <f>VLOOKUP(N204,[1]Table1!$A$1:$I$85,4,FALSE)</f>
        <v>#N/A</v>
      </c>
      <c r="R204" t="e">
        <f>VLOOKUP(N204,[1]Table1!$A$1:$I$85,6,FALSE)</f>
        <v>#N/A</v>
      </c>
      <c r="S204" t="e">
        <f>VLOOKUP(N204,[1]Table1!$A$1:$I$85,7,FALSE)</f>
        <v>#N/A</v>
      </c>
      <c r="T204" t="e">
        <f>VLOOKUP(N204,[1]Table1!$A$1:$I$85,8,FALSE)</f>
        <v>#N/A</v>
      </c>
    </row>
    <row r="205" spans="1:20" x14ac:dyDescent="0.2">
      <c r="A205" t="s">
        <v>734</v>
      </c>
      <c r="B205">
        <v>4</v>
      </c>
      <c r="C205" t="s">
        <v>2645</v>
      </c>
      <c r="D205" t="s">
        <v>748</v>
      </c>
      <c r="E205" t="s">
        <v>322</v>
      </c>
      <c r="F205" t="s">
        <v>17</v>
      </c>
      <c r="G205" t="s">
        <v>742</v>
      </c>
      <c r="H205" t="s">
        <v>20</v>
      </c>
      <c r="I205" t="s">
        <v>749</v>
      </c>
      <c r="J205" t="s">
        <v>750</v>
      </c>
      <c r="L205" t="s">
        <v>2016</v>
      </c>
      <c r="N205" t="s">
        <v>2563</v>
      </c>
      <c r="O205" t="str">
        <f>VLOOKUP(N205,[1]Table1!$A$1:$I$85,2,FALSE)</f>
        <v>University of South Carolina</v>
      </c>
      <c r="P205" t="str">
        <f>VLOOKUP(N205,[1]Table1!$A$1:$I$85,3,FALSE)</f>
        <v>Columbia</v>
      </c>
      <c r="Q205" t="str">
        <f>VLOOKUP(N205,[1]Table1!$A$1:$I$85,4,FALSE)</f>
        <v>SC</v>
      </c>
      <c r="R205">
        <f>VLOOKUP(N205,[1]Table1!$A$1:$I$85,6,FALSE)</f>
        <v>84.5</v>
      </c>
      <c r="S205">
        <f>VLOOKUP(N205,[1]Table1!$A$1:$I$85,7,FALSE)</f>
        <v>115</v>
      </c>
      <c r="T205">
        <f>VLOOKUP(N205,[1]Table1!$A$1:$I$85,8,FALSE)</f>
        <v>48791</v>
      </c>
    </row>
    <row r="206" spans="1:20" x14ac:dyDescent="0.2">
      <c r="A206" t="s">
        <v>734</v>
      </c>
      <c r="B206">
        <v>5</v>
      </c>
      <c r="C206" t="s">
        <v>2645</v>
      </c>
      <c r="D206" t="s">
        <v>751</v>
      </c>
      <c r="E206" t="s">
        <v>752</v>
      </c>
      <c r="F206" t="s">
        <v>17</v>
      </c>
      <c r="G206" t="s">
        <v>742</v>
      </c>
      <c r="H206" t="s">
        <v>26</v>
      </c>
      <c r="I206" t="s">
        <v>319</v>
      </c>
      <c r="J206" t="s">
        <v>753</v>
      </c>
      <c r="L206" t="s">
        <v>2017</v>
      </c>
      <c r="N206" t="s">
        <v>2564</v>
      </c>
      <c r="O206" t="str">
        <f>VLOOKUP(N206,[1]Table1!$A$1:$I$85,2,FALSE)</f>
        <v>The University of Oklahoma</v>
      </c>
      <c r="P206" t="str">
        <f>VLOOKUP(N206,[1]Table1!$A$1:$I$85,3,FALSE)</f>
        <v>Norman</v>
      </c>
      <c r="Q206" t="str">
        <f>VLOOKUP(N206,[1]Table1!$A$1:$I$85,4,FALSE)</f>
        <v>OK</v>
      </c>
      <c r="R206">
        <f>VLOOKUP(N206,[1]Table1!$A$1:$I$85,6,FALSE)</f>
        <v>87</v>
      </c>
      <c r="S206">
        <f>VLOOKUP(N206,[1]Table1!$A$1:$I$85,7,FALSE)</f>
        <v>127</v>
      </c>
      <c r="T206">
        <f>VLOOKUP(N206,[1]Table1!$A$1:$I$85,8,FALSE)</f>
        <v>59866</v>
      </c>
    </row>
    <row r="207" spans="1:20" x14ac:dyDescent="0.2">
      <c r="A207" t="s">
        <v>734</v>
      </c>
      <c r="B207">
        <v>6</v>
      </c>
      <c r="C207" t="s">
        <v>2645</v>
      </c>
      <c r="D207" t="s">
        <v>754</v>
      </c>
      <c r="E207" t="s">
        <v>755</v>
      </c>
      <c r="F207" t="s">
        <v>17</v>
      </c>
      <c r="G207" t="s">
        <v>410</v>
      </c>
      <c r="H207" t="s">
        <v>26</v>
      </c>
      <c r="I207" t="s">
        <v>756</v>
      </c>
      <c r="J207" t="s">
        <v>757</v>
      </c>
      <c r="L207" t="s">
        <v>2018</v>
      </c>
      <c r="N207" t="s">
        <v>2565</v>
      </c>
      <c r="O207" t="str">
        <f>VLOOKUP(N207,[1]Table1!$A$1:$I$85,2,FALSE)</f>
        <v>University of Louisville</v>
      </c>
      <c r="P207" t="str">
        <f>VLOOKUP(N207,[1]Table1!$A$1:$I$85,3,FALSE)</f>
        <v>Louisville</v>
      </c>
      <c r="Q207" t="str">
        <f>VLOOKUP(N207,[1]Table1!$A$1:$I$85,4,FALSE)</f>
        <v>KY</v>
      </c>
      <c r="R207">
        <f>VLOOKUP(N207,[1]Table1!$A$1:$I$85,6,FALSE)</f>
        <v>89.7</v>
      </c>
      <c r="S207">
        <f>VLOOKUP(N207,[1]Table1!$A$1:$I$85,7,FALSE)</f>
        <v>182</v>
      </c>
      <c r="T207">
        <f>VLOOKUP(N207,[1]Table1!$A$1:$I$85,8,FALSE)</f>
        <v>0</v>
      </c>
    </row>
    <row r="208" spans="1:20" x14ac:dyDescent="0.2">
      <c r="A208" t="s">
        <v>734</v>
      </c>
      <c r="B208">
        <v>7</v>
      </c>
      <c r="C208" t="s">
        <v>2645</v>
      </c>
      <c r="D208" t="s">
        <v>758</v>
      </c>
      <c r="E208" t="s">
        <v>759</v>
      </c>
      <c r="F208" t="s">
        <v>17</v>
      </c>
      <c r="G208" t="s">
        <v>737</v>
      </c>
      <c r="I208" t="s">
        <v>760</v>
      </c>
      <c r="J208" t="s">
        <v>761</v>
      </c>
      <c r="L208" t="s">
        <v>2019</v>
      </c>
      <c r="N208" t="s">
        <v>2566</v>
      </c>
      <c r="O208" t="str">
        <f>VLOOKUP(N208,[1]Table1!$A$1:$I$85,2,FALSE)</f>
        <v>University of Arkansas</v>
      </c>
      <c r="P208" t="str">
        <f>VLOOKUP(N208,[1]Table1!$A$1:$I$85,3,FALSE)</f>
        <v>Fayetteville</v>
      </c>
      <c r="Q208" t="str">
        <f>VLOOKUP(N208,[1]Table1!$A$1:$I$85,4,FALSE)</f>
        <v>AR</v>
      </c>
      <c r="R208">
        <f>VLOOKUP(N208,[1]Table1!$A$1:$I$85,6,FALSE)</f>
        <v>91.8</v>
      </c>
      <c r="S208">
        <f>VLOOKUP(N208,[1]Table1!$A$1:$I$85,7,FALSE)</f>
        <v>176</v>
      </c>
      <c r="T208">
        <f>VLOOKUP(N208,[1]Table1!$A$1:$I$85,8,FALSE)</f>
        <v>52111</v>
      </c>
    </row>
    <row r="209" spans="1:20" x14ac:dyDescent="0.2">
      <c r="A209" t="s">
        <v>734</v>
      </c>
      <c r="B209">
        <v>8</v>
      </c>
      <c r="C209" t="s">
        <v>2645</v>
      </c>
      <c r="D209" t="s">
        <v>762</v>
      </c>
      <c r="E209" t="s">
        <v>763</v>
      </c>
      <c r="F209" t="s">
        <v>17</v>
      </c>
      <c r="G209" t="s">
        <v>764</v>
      </c>
      <c r="H209" t="s">
        <v>17</v>
      </c>
      <c r="I209" t="s">
        <v>765</v>
      </c>
      <c r="J209" t="s">
        <v>766</v>
      </c>
      <c r="L209" t="s">
        <v>2020</v>
      </c>
      <c r="N209" t="s">
        <v>2564</v>
      </c>
      <c r="O209" t="str">
        <f>VLOOKUP(N209,[1]Table1!$A$1:$I$85,2,FALSE)</f>
        <v>The University of Oklahoma</v>
      </c>
      <c r="P209" t="str">
        <f>VLOOKUP(N209,[1]Table1!$A$1:$I$85,3,FALSE)</f>
        <v>Norman</v>
      </c>
      <c r="Q209" t="str">
        <f>VLOOKUP(N209,[1]Table1!$A$1:$I$85,4,FALSE)</f>
        <v>OK</v>
      </c>
      <c r="R209">
        <f>VLOOKUP(N209,[1]Table1!$A$1:$I$85,6,FALSE)</f>
        <v>87</v>
      </c>
      <c r="S209">
        <f>VLOOKUP(N209,[1]Table1!$A$1:$I$85,7,FALSE)</f>
        <v>127</v>
      </c>
      <c r="T209">
        <f>VLOOKUP(N209,[1]Table1!$A$1:$I$85,8,FALSE)</f>
        <v>59866</v>
      </c>
    </row>
    <row r="210" spans="1:20" x14ac:dyDescent="0.2">
      <c r="A210" t="s">
        <v>734</v>
      </c>
      <c r="B210">
        <v>9</v>
      </c>
      <c r="C210" t="s">
        <v>2645</v>
      </c>
      <c r="D210" t="s">
        <v>767</v>
      </c>
      <c r="E210" t="s">
        <v>768</v>
      </c>
      <c r="F210" t="s">
        <v>17</v>
      </c>
      <c r="G210" t="s">
        <v>742</v>
      </c>
      <c r="H210" t="s">
        <v>17</v>
      </c>
      <c r="I210" t="s">
        <v>765</v>
      </c>
      <c r="J210" t="s">
        <v>769</v>
      </c>
      <c r="L210" t="s">
        <v>2021</v>
      </c>
      <c r="N210" t="s">
        <v>2567</v>
      </c>
      <c r="O210" t="str">
        <f>VLOOKUP(N210,[1]Table1!$A$1:$I$85,2,FALSE)</f>
        <v>Florida State University</v>
      </c>
      <c r="P210" t="str">
        <f>VLOOKUP(N210,[1]Table1!$A$1:$I$85,3,FALSE)</f>
        <v>Tallahassee</v>
      </c>
      <c r="Q210" t="str">
        <f>VLOOKUP(N210,[1]Table1!$A$1:$I$85,4,FALSE)</f>
        <v>FL</v>
      </c>
      <c r="R210">
        <f>VLOOKUP(N210,[1]Table1!$A$1:$I$85,6,FALSE)</f>
        <v>90.6</v>
      </c>
      <c r="S210">
        <f>VLOOKUP(N210,[1]Table1!$A$1:$I$85,7,FALSE)</f>
        <v>55</v>
      </c>
      <c r="T210">
        <f>VLOOKUP(N210,[1]Table1!$A$1:$I$85,8,FALSE)</f>
        <v>49077</v>
      </c>
    </row>
    <row r="211" spans="1:20" x14ac:dyDescent="0.2">
      <c r="A211" t="s">
        <v>734</v>
      </c>
      <c r="B211">
        <v>10</v>
      </c>
      <c r="C211" t="s">
        <v>2645</v>
      </c>
      <c r="D211" t="s">
        <v>770</v>
      </c>
      <c r="E211" t="s">
        <v>771</v>
      </c>
      <c r="F211" t="s">
        <v>17</v>
      </c>
      <c r="G211" t="s">
        <v>742</v>
      </c>
      <c r="I211" t="s">
        <v>772</v>
      </c>
      <c r="J211" t="s">
        <v>773</v>
      </c>
      <c r="L211" t="s">
        <v>2022</v>
      </c>
      <c r="N211" t="s">
        <v>2568</v>
      </c>
      <c r="O211" t="str">
        <f>VLOOKUP(N211,[1]Table1!$A$1:$I$85,2,FALSE)</f>
        <v>Clemson University</v>
      </c>
      <c r="P211" t="str">
        <f>VLOOKUP(N211,[1]Table1!$A$1:$I$85,3,FALSE)</f>
        <v>Clemson</v>
      </c>
      <c r="Q211" t="str">
        <f>VLOOKUP(N211,[1]Table1!$A$1:$I$85,4,FALSE)</f>
        <v>SC</v>
      </c>
      <c r="R211">
        <f>VLOOKUP(N211,[1]Table1!$A$1:$I$85,6,FALSE)</f>
        <v>93.9</v>
      </c>
      <c r="S211">
        <f>VLOOKUP(N211,[1]Table1!$A$1:$I$85,7,FALSE)</f>
        <v>77</v>
      </c>
      <c r="T211">
        <f>VLOOKUP(N211,[1]Table1!$A$1:$I$85,8,FALSE)</f>
        <v>48335</v>
      </c>
    </row>
    <row r="212" spans="1:20" x14ac:dyDescent="0.2">
      <c r="A212" t="s">
        <v>734</v>
      </c>
      <c r="B212">
        <v>11</v>
      </c>
      <c r="C212" t="s">
        <v>2645</v>
      </c>
      <c r="D212" t="s">
        <v>774</v>
      </c>
      <c r="E212" t="s">
        <v>775</v>
      </c>
      <c r="F212" t="s">
        <v>17</v>
      </c>
      <c r="G212" t="s">
        <v>742</v>
      </c>
      <c r="H212" t="s">
        <v>20</v>
      </c>
      <c r="I212" t="s">
        <v>776</v>
      </c>
      <c r="J212" t="s">
        <v>777</v>
      </c>
      <c r="L212" t="s">
        <v>2514</v>
      </c>
      <c r="N212" t="s">
        <v>2569</v>
      </c>
      <c r="O212" t="str">
        <f>VLOOKUP(N212,[1]Table1!$A$1:$I$85,2,FALSE)</f>
        <v>University of Tennessee</v>
      </c>
      <c r="P212" t="str">
        <f>VLOOKUP(N212,[1]Table1!$A$1:$I$85,3,FALSE)</f>
        <v>Knoxville</v>
      </c>
      <c r="Q212" t="str">
        <f>VLOOKUP(N212,[1]Table1!$A$1:$I$85,4,FALSE)</f>
        <v>TN</v>
      </c>
      <c r="R212">
        <f>VLOOKUP(N212,[1]Table1!$A$1:$I$85,6,FALSE)</f>
        <v>89.6</v>
      </c>
      <c r="S212">
        <f>VLOOKUP(N212,[1]Table1!$A$1:$I$85,7,FALSE)</f>
        <v>115</v>
      </c>
      <c r="T212">
        <f>VLOOKUP(N212,[1]Table1!$A$1:$I$85,8,FALSE)</f>
        <v>44308</v>
      </c>
    </row>
    <row r="213" spans="1:20" x14ac:dyDescent="0.2">
      <c r="A213" t="s">
        <v>734</v>
      </c>
      <c r="B213">
        <v>12</v>
      </c>
      <c r="C213" t="s">
        <v>2645</v>
      </c>
      <c r="D213" t="s">
        <v>778</v>
      </c>
      <c r="E213" t="s">
        <v>779</v>
      </c>
      <c r="F213" t="s">
        <v>17</v>
      </c>
      <c r="G213" t="s">
        <v>742</v>
      </c>
      <c r="H213" t="s">
        <v>14</v>
      </c>
      <c r="I213" t="s">
        <v>743</v>
      </c>
      <c r="J213" t="s">
        <v>780</v>
      </c>
      <c r="L213" t="s">
        <v>2023</v>
      </c>
      <c r="N213" t="s">
        <v>2570</v>
      </c>
      <c r="O213" t="str">
        <f>VLOOKUP(N213,[1]Table1!$A$1:$I$85,2,FALSE)</f>
        <v>University of Arkansas Pine Bluff</v>
      </c>
      <c r="P213" t="str">
        <f>VLOOKUP(N213,[1]Table1!$A$1:$I$85,3,FALSE)</f>
        <v>Pine Bluff</v>
      </c>
      <c r="Q213" t="str">
        <f>VLOOKUP(N213,[1]Table1!$A$1:$I$85,4,FALSE)</f>
        <v>AR</v>
      </c>
      <c r="R213">
        <f>VLOOKUP(N213,[1]Table1!$A$1:$I$85,6,FALSE)</f>
        <v>68.2</v>
      </c>
      <c r="S213">
        <f>VLOOKUP(N213,[1]Table1!$A$1:$I$85,7,FALSE)</f>
        <v>0</v>
      </c>
      <c r="T213">
        <f>VLOOKUP(N213,[1]Table1!$A$1:$I$85,8,FALSE)</f>
        <v>36940</v>
      </c>
    </row>
    <row r="214" spans="1:20" x14ac:dyDescent="0.2">
      <c r="A214" t="s">
        <v>734</v>
      </c>
      <c r="B214">
        <v>13</v>
      </c>
      <c r="C214" t="s">
        <v>2645</v>
      </c>
      <c r="D214" t="s">
        <v>781</v>
      </c>
      <c r="E214" t="s">
        <v>782</v>
      </c>
      <c r="F214" t="s">
        <v>17</v>
      </c>
      <c r="G214" t="s">
        <v>410</v>
      </c>
      <c r="H214" t="s">
        <v>14</v>
      </c>
      <c r="I214" t="s">
        <v>783</v>
      </c>
      <c r="J214" t="s">
        <v>784</v>
      </c>
      <c r="L214" t="s">
        <v>2024</v>
      </c>
      <c r="N214" t="s">
        <v>2571</v>
      </c>
      <c r="O214" t="str">
        <f>VLOOKUP(N214,[1]Table1!$A$1:$I$85,2,FALSE)</f>
        <v>University of Mississippi</v>
      </c>
      <c r="P214" t="str">
        <f>VLOOKUP(N214,[1]Table1!$A$1:$I$85,3,FALSE)</f>
        <v>Oxford</v>
      </c>
      <c r="Q214" t="str">
        <f>VLOOKUP(N214,[1]Table1!$A$1:$I$85,4,FALSE)</f>
        <v>MS</v>
      </c>
      <c r="R214">
        <f>VLOOKUP(N214,[1]Table1!$A$1:$I$85,6,FALSE)</f>
        <v>82.7</v>
      </c>
      <c r="S214">
        <f>VLOOKUP(N214,[1]Table1!$A$1:$I$85,7,FALSE)</f>
        <v>151</v>
      </c>
      <c r="T214">
        <f>VLOOKUP(N214,[1]Table1!$A$1:$I$85,8,FALSE)</f>
        <v>84957</v>
      </c>
    </row>
    <row r="215" spans="1:20" x14ac:dyDescent="0.2">
      <c r="A215" t="s">
        <v>734</v>
      </c>
      <c r="B215">
        <v>14</v>
      </c>
      <c r="C215" t="s">
        <v>2645</v>
      </c>
      <c r="D215" t="s">
        <v>785</v>
      </c>
      <c r="E215" t="s">
        <v>786</v>
      </c>
      <c r="F215" t="s">
        <v>17</v>
      </c>
      <c r="G215" t="s">
        <v>764</v>
      </c>
      <c r="H215" t="s">
        <v>14</v>
      </c>
      <c r="I215" t="s">
        <v>787</v>
      </c>
      <c r="J215" t="s">
        <v>784</v>
      </c>
      <c r="L215" t="s">
        <v>2025</v>
      </c>
      <c r="N215" t="s">
        <v>2561</v>
      </c>
      <c r="O215" t="str">
        <f>VLOOKUP(N215,[1]Table1!$A$1:$I$85,2,FALSE)</f>
        <v>Vanderbilt University</v>
      </c>
      <c r="P215" t="str">
        <f>VLOOKUP(N215,[1]Table1!$A$1:$I$85,3,FALSE)</f>
        <v>Nashville</v>
      </c>
      <c r="Q215" t="str">
        <f>VLOOKUP(N215,[1]Table1!$A$1:$I$85,4,FALSE)</f>
        <v>TN</v>
      </c>
      <c r="R215">
        <f>VLOOKUP(N215,[1]Table1!$A$1:$I$85,6,FALSE)</f>
        <v>103.1</v>
      </c>
      <c r="S215">
        <f>VLOOKUP(N215,[1]Table1!$A$1:$I$85,7,FALSE)</f>
        <v>13</v>
      </c>
      <c r="T215">
        <f>VLOOKUP(N215,[1]Table1!$A$1:$I$85,8,FALSE)</f>
        <v>65565</v>
      </c>
    </row>
    <row r="216" spans="1:20" x14ac:dyDescent="0.2">
      <c r="A216" t="s">
        <v>734</v>
      </c>
      <c r="B216">
        <v>15</v>
      </c>
      <c r="C216" t="s">
        <v>2645</v>
      </c>
      <c r="D216" t="s">
        <v>788</v>
      </c>
      <c r="E216" t="s">
        <v>789</v>
      </c>
      <c r="F216" t="s">
        <v>17</v>
      </c>
      <c r="G216" t="s">
        <v>410</v>
      </c>
      <c r="H216" t="s">
        <v>14</v>
      </c>
      <c r="I216" t="s">
        <v>790</v>
      </c>
      <c r="J216" t="s">
        <v>784</v>
      </c>
      <c r="L216" t="s">
        <v>2026</v>
      </c>
      <c r="N216" t="s">
        <v>2561</v>
      </c>
      <c r="O216" t="str">
        <f>VLOOKUP(N216,[1]Table1!$A$1:$I$85,2,FALSE)</f>
        <v>Vanderbilt University</v>
      </c>
      <c r="P216" t="str">
        <f>VLOOKUP(N216,[1]Table1!$A$1:$I$85,3,FALSE)</f>
        <v>Nashville</v>
      </c>
      <c r="Q216" t="str">
        <f>VLOOKUP(N216,[1]Table1!$A$1:$I$85,4,FALSE)</f>
        <v>TN</v>
      </c>
      <c r="R216">
        <f>VLOOKUP(N216,[1]Table1!$A$1:$I$85,6,FALSE)</f>
        <v>103.1</v>
      </c>
      <c r="S216">
        <f>VLOOKUP(N216,[1]Table1!$A$1:$I$85,7,FALSE)</f>
        <v>13</v>
      </c>
      <c r="T216">
        <f>VLOOKUP(N216,[1]Table1!$A$1:$I$85,8,FALSE)</f>
        <v>65565</v>
      </c>
    </row>
    <row r="217" spans="1:20" x14ac:dyDescent="0.2">
      <c r="A217" t="s">
        <v>734</v>
      </c>
      <c r="B217">
        <v>16</v>
      </c>
      <c r="C217" t="s">
        <v>2645</v>
      </c>
      <c r="D217" t="s">
        <v>791</v>
      </c>
      <c r="E217" t="s">
        <v>792</v>
      </c>
      <c r="F217" t="s">
        <v>17</v>
      </c>
      <c r="G217" t="s">
        <v>764</v>
      </c>
      <c r="H217" t="s">
        <v>14</v>
      </c>
      <c r="I217" t="s">
        <v>793</v>
      </c>
      <c r="J217" t="s">
        <v>794</v>
      </c>
      <c r="L217" t="s">
        <v>2027</v>
      </c>
      <c r="N217" t="s">
        <v>2571</v>
      </c>
      <c r="O217" t="str">
        <f>VLOOKUP(N217,[1]Table1!$A$1:$I$85,2,FALSE)</f>
        <v>University of Mississippi</v>
      </c>
      <c r="P217" t="str">
        <f>VLOOKUP(N217,[1]Table1!$A$1:$I$85,3,FALSE)</f>
        <v>Oxford</v>
      </c>
      <c r="Q217" t="str">
        <f>VLOOKUP(N217,[1]Table1!$A$1:$I$85,4,FALSE)</f>
        <v>MS</v>
      </c>
      <c r="R217">
        <f>VLOOKUP(N217,[1]Table1!$A$1:$I$85,6,FALSE)</f>
        <v>82.7</v>
      </c>
      <c r="S217">
        <f>VLOOKUP(N217,[1]Table1!$A$1:$I$85,7,FALSE)</f>
        <v>151</v>
      </c>
      <c r="T217">
        <f>VLOOKUP(N217,[1]Table1!$A$1:$I$85,8,FALSE)</f>
        <v>84957</v>
      </c>
    </row>
    <row r="218" spans="1:20" x14ac:dyDescent="0.2">
      <c r="A218" t="s">
        <v>734</v>
      </c>
      <c r="B218">
        <v>17</v>
      </c>
      <c r="C218" t="s">
        <v>2645</v>
      </c>
      <c r="D218" t="s">
        <v>795</v>
      </c>
      <c r="E218" t="s">
        <v>796</v>
      </c>
      <c r="F218" t="s">
        <v>17</v>
      </c>
      <c r="G218" t="s">
        <v>764</v>
      </c>
      <c r="H218" t="s">
        <v>14</v>
      </c>
      <c r="I218" t="s">
        <v>790</v>
      </c>
      <c r="J218" t="s">
        <v>797</v>
      </c>
      <c r="L218" t="s">
        <v>2028</v>
      </c>
      <c r="N218" t="s">
        <v>2571</v>
      </c>
      <c r="O218" t="str">
        <f>VLOOKUP(N218,[1]Table1!$A$1:$I$85,2,FALSE)</f>
        <v>University of Mississippi</v>
      </c>
      <c r="P218" t="str">
        <f>VLOOKUP(N218,[1]Table1!$A$1:$I$85,3,FALSE)</f>
        <v>Oxford</v>
      </c>
      <c r="Q218" t="str">
        <f>VLOOKUP(N218,[1]Table1!$A$1:$I$85,4,FALSE)</f>
        <v>MS</v>
      </c>
      <c r="R218">
        <f>VLOOKUP(N218,[1]Table1!$A$1:$I$85,6,FALSE)</f>
        <v>82.7</v>
      </c>
      <c r="S218">
        <f>VLOOKUP(N218,[1]Table1!$A$1:$I$85,7,FALSE)</f>
        <v>151</v>
      </c>
      <c r="T218">
        <f>VLOOKUP(N218,[1]Table1!$A$1:$I$85,8,FALSE)</f>
        <v>84957</v>
      </c>
    </row>
    <row r="219" spans="1:20" x14ac:dyDescent="0.2">
      <c r="A219" t="s">
        <v>734</v>
      </c>
      <c r="B219">
        <v>18</v>
      </c>
      <c r="C219" t="s">
        <v>2645</v>
      </c>
      <c r="D219" t="s">
        <v>798</v>
      </c>
      <c r="E219" t="s">
        <v>799</v>
      </c>
      <c r="F219" t="s">
        <v>17</v>
      </c>
      <c r="G219" t="s">
        <v>742</v>
      </c>
      <c r="H219" t="s">
        <v>14</v>
      </c>
      <c r="I219" t="s">
        <v>800</v>
      </c>
      <c r="J219" t="s">
        <v>801</v>
      </c>
      <c r="L219" t="s">
        <v>2029</v>
      </c>
      <c r="N219" t="s">
        <v>2561</v>
      </c>
      <c r="O219" t="str">
        <f>VLOOKUP(N219,[1]Table1!$A$1:$I$85,2,FALSE)</f>
        <v>Vanderbilt University</v>
      </c>
      <c r="P219" t="str">
        <f>VLOOKUP(N219,[1]Table1!$A$1:$I$85,3,FALSE)</f>
        <v>Nashville</v>
      </c>
      <c r="Q219" t="str">
        <f>VLOOKUP(N219,[1]Table1!$A$1:$I$85,4,FALSE)</f>
        <v>TN</v>
      </c>
      <c r="R219">
        <f>VLOOKUP(N219,[1]Table1!$A$1:$I$85,6,FALSE)</f>
        <v>103.1</v>
      </c>
      <c r="S219">
        <f>VLOOKUP(N219,[1]Table1!$A$1:$I$85,7,FALSE)</f>
        <v>13</v>
      </c>
      <c r="T219">
        <f>VLOOKUP(N219,[1]Table1!$A$1:$I$85,8,FALSE)</f>
        <v>65565</v>
      </c>
    </row>
    <row r="220" spans="1:20" x14ac:dyDescent="0.2">
      <c r="A220" t="s">
        <v>734</v>
      </c>
      <c r="B220">
        <v>19</v>
      </c>
      <c r="C220" t="s">
        <v>2645</v>
      </c>
      <c r="D220" t="s">
        <v>802</v>
      </c>
      <c r="E220" t="s">
        <v>803</v>
      </c>
      <c r="F220" t="s">
        <v>17</v>
      </c>
      <c r="G220" t="s">
        <v>764</v>
      </c>
      <c r="H220" t="s">
        <v>26</v>
      </c>
      <c r="I220" t="s">
        <v>804</v>
      </c>
      <c r="J220" t="s">
        <v>805</v>
      </c>
      <c r="L220" t="s">
        <v>2030</v>
      </c>
      <c r="N220" t="s">
        <v>2572</v>
      </c>
      <c r="O220" t="str">
        <f>VLOOKUP(N220,[1]Table1!$A$1:$I$85,2,FALSE)</f>
        <v>University of Miami</v>
      </c>
      <c r="P220" t="str">
        <f>VLOOKUP(N220,[1]Table1!$A$1:$I$85,3,FALSE)</f>
        <v>Coral Gables</v>
      </c>
      <c r="Q220" t="str">
        <f>VLOOKUP(N220,[1]Table1!$A$1:$I$85,4,FALSE)</f>
        <v>FL</v>
      </c>
      <c r="R220">
        <f>VLOOKUP(N220,[1]Table1!$A$1:$I$85,6,FALSE)</f>
        <v>173.6</v>
      </c>
      <c r="S220">
        <f>VLOOKUP(N220,[1]Table1!$A$1:$I$85,7,FALSE)</f>
        <v>55</v>
      </c>
      <c r="T220">
        <f>VLOOKUP(N220,[1]Table1!$A$1:$I$85,8,FALSE)</f>
        <v>113623</v>
      </c>
    </row>
    <row r="221" spans="1:20" x14ac:dyDescent="0.2">
      <c r="A221" t="s">
        <v>734</v>
      </c>
      <c r="B221">
        <v>20</v>
      </c>
      <c r="C221" t="s">
        <v>2645</v>
      </c>
      <c r="D221" t="s">
        <v>806</v>
      </c>
      <c r="E221" t="s">
        <v>807</v>
      </c>
      <c r="F221" t="s">
        <v>17</v>
      </c>
      <c r="G221" t="s">
        <v>764</v>
      </c>
      <c r="H221" t="s">
        <v>14</v>
      </c>
      <c r="I221" t="s">
        <v>808</v>
      </c>
      <c r="J221" t="s">
        <v>809</v>
      </c>
      <c r="L221" t="s">
        <v>2031</v>
      </c>
      <c r="N221" t="s">
        <v>2573</v>
      </c>
      <c r="O221" t="str">
        <f>VLOOKUP(N221,[1]Table1!$A$1:$I$85,2,FALSE)</f>
        <v>North Carolina State University</v>
      </c>
      <c r="P221" t="str">
        <f>VLOOKUP(N221,[1]Table1!$A$1:$I$85,3,FALSE)</f>
        <v>Raleigh</v>
      </c>
      <c r="Q221" t="str">
        <f>VLOOKUP(N221,[1]Table1!$A$1:$I$85,4,FALSE)</f>
        <v>NC</v>
      </c>
      <c r="R221">
        <f>VLOOKUP(N221,[1]Table1!$A$1:$I$85,6,FALSE)</f>
        <v>102.4</v>
      </c>
      <c r="S221">
        <f>VLOOKUP(N221,[1]Table1!$A$1:$I$85,7,FALSE)</f>
        <v>72</v>
      </c>
      <c r="T221">
        <f>VLOOKUP(N221,[1]Table1!$A$1:$I$85,8,FALSE)</f>
        <v>72966</v>
      </c>
    </row>
    <row r="222" spans="1:20" x14ac:dyDescent="0.2">
      <c r="A222" t="s">
        <v>734</v>
      </c>
      <c r="B222">
        <v>21</v>
      </c>
      <c r="C222" t="s">
        <v>2645</v>
      </c>
      <c r="D222" t="s">
        <v>810</v>
      </c>
      <c r="E222" t="s">
        <v>811</v>
      </c>
      <c r="F222" t="s">
        <v>17</v>
      </c>
      <c r="G222" t="s">
        <v>737</v>
      </c>
      <c r="H222" t="s">
        <v>14</v>
      </c>
      <c r="I222" t="s">
        <v>812</v>
      </c>
      <c r="J222" t="s">
        <v>813</v>
      </c>
      <c r="L222" t="s">
        <v>2032</v>
      </c>
      <c r="N222" t="s">
        <v>2574</v>
      </c>
      <c r="O222" t="str">
        <f>VLOOKUP(N222,[1]Table1!$A$1:$I$85,2,FALSE)</f>
        <v>Texas Christian University</v>
      </c>
      <c r="P222" t="str">
        <f>VLOOKUP(N222,[1]Table1!$A$1:$I$85,3,FALSE)</f>
        <v>Fort Worth</v>
      </c>
      <c r="Q222" t="str">
        <f>VLOOKUP(N222,[1]Table1!$A$1:$I$85,4,FALSE)</f>
        <v>TX</v>
      </c>
      <c r="R222">
        <f>VLOOKUP(N222,[1]Table1!$A$1:$I$85,6,FALSE)</f>
        <v>100.2</v>
      </c>
      <c r="S222">
        <f>VLOOKUP(N222,[1]Table1!$A$1:$I$85,7,FALSE)</f>
        <v>89</v>
      </c>
      <c r="T222">
        <f>VLOOKUP(N222,[1]Table1!$A$1:$I$85,8,FALSE)</f>
        <v>67927</v>
      </c>
    </row>
    <row r="223" spans="1:20" x14ac:dyDescent="0.2">
      <c r="A223" t="s">
        <v>734</v>
      </c>
      <c r="B223">
        <v>22</v>
      </c>
      <c r="C223" t="s">
        <v>2645</v>
      </c>
      <c r="D223" t="s">
        <v>814</v>
      </c>
      <c r="E223" t="s">
        <v>815</v>
      </c>
      <c r="F223" t="s">
        <v>17</v>
      </c>
      <c r="G223" t="s">
        <v>737</v>
      </c>
      <c r="H223" t="s">
        <v>14</v>
      </c>
      <c r="I223" t="s">
        <v>772</v>
      </c>
      <c r="J223" t="s">
        <v>816</v>
      </c>
      <c r="L223" t="s">
        <v>2033</v>
      </c>
      <c r="N223" t="s">
        <v>2571</v>
      </c>
      <c r="O223" t="str">
        <f>VLOOKUP(N223,[1]Table1!$A$1:$I$85,2,FALSE)</f>
        <v>University of Mississippi</v>
      </c>
      <c r="P223" t="str">
        <f>VLOOKUP(N223,[1]Table1!$A$1:$I$85,3,FALSE)</f>
        <v>Oxford</v>
      </c>
      <c r="Q223" t="str">
        <f>VLOOKUP(N223,[1]Table1!$A$1:$I$85,4,FALSE)</f>
        <v>MS</v>
      </c>
      <c r="R223">
        <f>VLOOKUP(N223,[1]Table1!$A$1:$I$85,6,FALSE)</f>
        <v>82.7</v>
      </c>
      <c r="S223">
        <f>VLOOKUP(N223,[1]Table1!$A$1:$I$85,7,FALSE)</f>
        <v>151</v>
      </c>
      <c r="T223">
        <f>VLOOKUP(N223,[1]Table1!$A$1:$I$85,8,FALSE)</f>
        <v>84957</v>
      </c>
    </row>
    <row r="224" spans="1:20" x14ac:dyDescent="0.2">
      <c r="A224" t="s">
        <v>734</v>
      </c>
      <c r="B224">
        <v>23</v>
      </c>
      <c r="C224" t="s">
        <v>2645</v>
      </c>
      <c r="D224" t="s">
        <v>817</v>
      </c>
      <c r="E224" t="s">
        <v>818</v>
      </c>
      <c r="F224" t="s">
        <v>17</v>
      </c>
      <c r="G224" t="s">
        <v>737</v>
      </c>
      <c r="H224" t="s">
        <v>26</v>
      </c>
      <c r="I224" t="s">
        <v>819</v>
      </c>
      <c r="J224" t="s">
        <v>816</v>
      </c>
      <c r="L224" t="s">
        <v>2034</v>
      </c>
      <c r="N224" t="s">
        <v>2564</v>
      </c>
      <c r="O224" t="str">
        <f>VLOOKUP(N224,[1]Table1!$A$1:$I$85,2,FALSE)</f>
        <v>The University of Oklahoma</v>
      </c>
      <c r="P224" t="str">
        <f>VLOOKUP(N224,[1]Table1!$A$1:$I$85,3,FALSE)</f>
        <v>Norman</v>
      </c>
      <c r="Q224" t="str">
        <f>VLOOKUP(N224,[1]Table1!$A$1:$I$85,4,FALSE)</f>
        <v>OK</v>
      </c>
      <c r="R224">
        <f>VLOOKUP(N224,[1]Table1!$A$1:$I$85,6,FALSE)</f>
        <v>87</v>
      </c>
      <c r="S224">
        <f>VLOOKUP(N224,[1]Table1!$A$1:$I$85,7,FALSE)</f>
        <v>127</v>
      </c>
      <c r="T224">
        <f>VLOOKUP(N224,[1]Table1!$A$1:$I$85,8,FALSE)</f>
        <v>59866</v>
      </c>
    </row>
    <row r="225" spans="1:20" x14ac:dyDescent="0.2">
      <c r="A225" t="s">
        <v>734</v>
      </c>
      <c r="B225">
        <v>24</v>
      </c>
      <c r="C225" t="s">
        <v>2645</v>
      </c>
      <c r="D225" t="s">
        <v>820</v>
      </c>
      <c r="E225" t="s">
        <v>821</v>
      </c>
      <c r="F225" t="s">
        <v>17</v>
      </c>
      <c r="G225" t="s">
        <v>742</v>
      </c>
      <c r="H225" t="s">
        <v>17</v>
      </c>
      <c r="I225" t="s">
        <v>822</v>
      </c>
      <c r="J225" t="s">
        <v>823</v>
      </c>
      <c r="L225" t="s">
        <v>2035</v>
      </c>
      <c r="N225" t="s">
        <v>2571</v>
      </c>
      <c r="O225" t="str">
        <f>VLOOKUP(N225,[1]Table1!$A$1:$I$85,2,FALSE)</f>
        <v>University of Mississippi</v>
      </c>
      <c r="P225" t="str">
        <f>VLOOKUP(N225,[1]Table1!$A$1:$I$85,3,FALSE)</f>
        <v>Oxford</v>
      </c>
      <c r="Q225" t="str">
        <f>VLOOKUP(N225,[1]Table1!$A$1:$I$85,4,FALSE)</f>
        <v>MS</v>
      </c>
      <c r="R225">
        <f>VLOOKUP(N225,[1]Table1!$A$1:$I$85,6,FALSE)</f>
        <v>82.7</v>
      </c>
      <c r="S225">
        <f>VLOOKUP(N225,[1]Table1!$A$1:$I$85,7,FALSE)</f>
        <v>151</v>
      </c>
      <c r="T225">
        <f>VLOOKUP(N225,[1]Table1!$A$1:$I$85,8,FALSE)</f>
        <v>84957</v>
      </c>
    </row>
    <row r="226" spans="1:20" x14ac:dyDescent="0.2">
      <c r="A226" t="s">
        <v>734</v>
      </c>
      <c r="B226">
        <v>25</v>
      </c>
      <c r="C226" t="s">
        <v>2645</v>
      </c>
      <c r="D226" t="s">
        <v>824</v>
      </c>
      <c r="E226" t="s">
        <v>825</v>
      </c>
      <c r="F226" t="s">
        <v>17</v>
      </c>
      <c r="G226" t="s">
        <v>764</v>
      </c>
      <c r="H226" t="s">
        <v>26</v>
      </c>
      <c r="I226">
        <v>746</v>
      </c>
      <c r="J226" t="s">
        <v>826</v>
      </c>
      <c r="L226" t="s">
        <v>2036</v>
      </c>
      <c r="N226" t="s">
        <v>2563</v>
      </c>
      <c r="O226" t="str">
        <f>VLOOKUP(N226,[1]Table1!$A$1:$I$85,2,FALSE)</f>
        <v>University of South Carolina</v>
      </c>
      <c r="P226" t="str">
        <f>VLOOKUP(N226,[1]Table1!$A$1:$I$85,3,FALSE)</f>
        <v>Columbia</v>
      </c>
      <c r="Q226" t="str">
        <f>VLOOKUP(N226,[1]Table1!$A$1:$I$85,4,FALSE)</f>
        <v>SC</v>
      </c>
      <c r="R226">
        <f>VLOOKUP(N226,[1]Table1!$A$1:$I$85,6,FALSE)</f>
        <v>84.5</v>
      </c>
      <c r="S226">
        <f>VLOOKUP(N226,[1]Table1!$A$1:$I$85,7,FALSE)</f>
        <v>115</v>
      </c>
      <c r="T226">
        <f>VLOOKUP(N226,[1]Table1!$A$1:$I$85,8,FALSE)</f>
        <v>48791</v>
      </c>
    </row>
    <row r="227" spans="1:20" x14ac:dyDescent="0.2">
      <c r="A227" t="s">
        <v>827</v>
      </c>
      <c r="B227">
        <v>1</v>
      </c>
      <c r="C227" t="s">
        <v>2646</v>
      </c>
      <c r="D227" t="s">
        <v>828</v>
      </c>
      <c r="E227" t="s">
        <v>829</v>
      </c>
      <c r="F227" t="s">
        <v>17</v>
      </c>
      <c r="G227" t="s">
        <v>405</v>
      </c>
      <c r="H227" t="s">
        <v>20</v>
      </c>
      <c r="I227" t="s">
        <v>830</v>
      </c>
      <c r="J227" t="s">
        <v>44</v>
      </c>
      <c r="L227" t="s">
        <v>2037</v>
      </c>
      <c r="N227" t="s">
        <v>2562</v>
      </c>
      <c r="O227" t="str">
        <f>VLOOKUP(N227,[1]Table1!$A$1:$I$85,2,FALSE)</f>
        <v>Louisiana State University</v>
      </c>
      <c r="P227" t="str">
        <f>VLOOKUP(N227,[1]Table1!$A$1:$I$85,3,FALSE)</f>
        <v>Baton Rouge</v>
      </c>
      <c r="Q227" t="str">
        <f>VLOOKUP(N227,[1]Table1!$A$1:$I$85,4,FALSE)</f>
        <v>LA</v>
      </c>
      <c r="R227">
        <f>VLOOKUP(N227,[1]Table1!$A$1:$I$85,6,FALSE)</f>
        <v>91.7</v>
      </c>
      <c r="S227">
        <f>VLOOKUP(N227,[1]Table1!$A$1:$I$85,7,FALSE)</f>
        <v>176</v>
      </c>
      <c r="T227">
        <f>VLOOKUP(N227,[1]Table1!$A$1:$I$85,8,FALSE)</f>
        <v>46282</v>
      </c>
    </row>
    <row r="228" spans="1:20" x14ac:dyDescent="0.2">
      <c r="A228" t="s">
        <v>827</v>
      </c>
      <c r="B228">
        <v>2</v>
      </c>
      <c r="C228" t="s">
        <v>2646</v>
      </c>
      <c r="D228" t="s">
        <v>831</v>
      </c>
      <c r="E228" t="s">
        <v>832</v>
      </c>
      <c r="F228" t="s">
        <v>17</v>
      </c>
      <c r="G228" t="s">
        <v>450</v>
      </c>
      <c r="H228" t="s">
        <v>17</v>
      </c>
      <c r="I228" t="s">
        <v>833</v>
      </c>
      <c r="J228" t="s">
        <v>834</v>
      </c>
      <c r="L228" t="s">
        <v>2038</v>
      </c>
      <c r="N228" t="s">
        <v>2572</v>
      </c>
      <c r="O228" t="str">
        <f>VLOOKUP(N228,[1]Table1!$A$1:$I$85,2,FALSE)</f>
        <v>University of Miami</v>
      </c>
      <c r="P228" t="str">
        <f>VLOOKUP(N228,[1]Table1!$A$1:$I$85,3,FALSE)</f>
        <v>Coral Gables</v>
      </c>
      <c r="Q228" t="str">
        <f>VLOOKUP(N228,[1]Table1!$A$1:$I$85,4,FALSE)</f>
        <v>FL</v>
      </c>
      <c r="R228">
        <f>VLOOKUP(N228,[1]Table1!$A$1:$I$85,6,FALSE)</f>
        <v>173.6</v>
      </c>
      <c r="S228">
        <f>VLOOKUP(N228,[1]Table1!$A$1:$I$85,7,FALSE)</f>
        <v>55</v>
      </c>
      <c r="T228">
        <f>VLOOKUP(N228,[1]Table1!$A$1:$I$85,8,FALSE)</f>
        <v>113623</v>
      </c>
    </row>
    <row r="229" spans="1:20" x14ac:dyDescent="0.2">
      <c r="A229" t="s">
        <v>827</v>
      </c>
      <c r="B229">
        <v>3</v>
      </c>
      <c r="C229" t="s">
        <v>2646</v>
      </c>
      <c r="D229" t="s">
        <v>835</v>
      </c>
      <c r="E229" t="s">
        <v>832</v>
      </c>
      <c r="F229" t="s">
        <v>17</v>
      </c>
      <c r="G229" t="s">
        <v>450</v>
      </c>
      <c r="H229" t="s">
        <v>17</v>
      </c>
      <c r="I229" t="s">
        <v>836</v>
      </c>
      <c r="J229" t="s">
        <v>837</v>
      </c>
      <c r="L229" t="s">
        <v>2515</v>
      </c>
      <c r="N229" t="s">
        <v>2572</v>
      </c>
      <c r="O229" t="str">
        <f>VLOOKUP(N229,[1]Table1!$A$1:$I$85,2,FALSE)</f>
        <v>University of Miami</v>
      </c>
      <c r="P229" t="str">
        <f>VLOOKUP(N229,[1]Table1!$A$1:$I$85,3,FALSE)</f>
        <v>Coral Gables</v>
      </c>
      <c r="Q229" t="str">
        <f>VLOOKUP(N229,[1]Table1!$A$1:$I$85,4,FALSE)</f>
        <v>FL</v>
      </c>
      <c r="R229">
        <f>VLOOKUP(N229,[1]Table1!$A$1:$I$85,6,FALSE)</f>
        <v>173.6</v>
      </c>
      <c r="S229">
        <f>VLOOKUP(N229,[1]Table1!$A$1:$I$85,7,FALSE)</f>
        <v>55</v>
      </c>
      <c r="T229">
        <f>VLOOKUP(N229,[1]Table1!$A$1:$I$85,8,FALSE)</f>
        <v>113623</v>
      </c>
    </row>
    <row r="230" spans="1:20" x14ac:dyDescent="0.2">
      <c r="A230" t="s">
        <v>827</v>
      </c>
      <c r="B230">
        <v>4</v>
      </c>
      <c r="C230" t="s">
        <v>2646</v>
      </c>
      <c r="D230" t="s">
        <v>838</v>
      </c>
      <c r="E230" t="s">
        <v>839</v>
      </c>
      <c r="F230" t="s">
        <v>17</v>
      </c>
      <c r="G230" t="s">
        <v>396</v>
      </c>
      <c r="H230" t="s">
        <v>20</v>
      </c>
      <c r="I230" t="s">
        <v>840</v>
      </c>
      <c r="J230" t="s">
        <v>841</v>
      </c>
      <c r="L230" t="s">
        <v>2039</v>
      </c>
      <c r="N230" t="s">
        <v>2575</v>
      </c>
      <c r="O230" t="str">
        <f>VLOOKUP(N230,[1]Table1!$A$1:$I$85,2,FALSE)</f>
        <v>The University of Iowa</v>
      </c>
      <c r="P230" t="str">
        <f>VLOOKUP(N230,[1]Table1!$A$1:$I$85,3,FALSE)</f>
        <v>Iowa City</v>
      </c>
      <c r="Q230" t="str">
        <f>VLOOKUP(N230,[1]Table1!$A$1:$I$85,4,FALSE)</f>
        <v>IA</v>
      </c>
      <c r="R230">
        <f>VLOOKUP(N230,[1]Table1!$A$1:$I$85,6,FALSE)</f>
        <v>87.2</v>
      </c>
      <c r="S230">
        <f>VLOOKUP(N230,[1]Table1!$A$1:$I$85,7,FALSE)</f>
        <v>83</v>
      </c>
      <c r="T230">
        <f>VLOOKUP(N230,[1]Table1!$A$1:$I$85,8,FALSE)</f>
        <v>51925</v>
      </c>
    </row>
    <row r="231" spans="1:20" x14ac:dyDescent="0.2">
      <c r="A231" t="s">
        <v>827</v>
      </c>
      <c r="B231">
        <v>5</v>
      </c>
      <c r="C231" t="s">
        <v>2646</v>
      </c>
      <c r="D231" t="s">
        <v>842</v>
      </c>
      <c r="E231" t="s">
        <v>843</v>
      </c>
      <c r="F231" t="s">
        <v>17</v>
      </c>
      <c r="G231" t="s">
        <v>396</v>
      </c>
      <c r="H231" t="s">
        <v>14</v>
      </c>
      <c r="I231" t="s">
        <v>844</v>
      </c>
      <c r="J231" t="s">
        <v>845</v>
      </c>
      <c r="K231" t="s">
        <v>1988</v>
      </c>
      <c r="N231" t="s">
        <v>2560</v>
      </c>
      <c r="O231" t="e">
        <f>VLOOKUP(N231,[1]Table1!$A$1:$I$85,2,FALSE)</f>
        <v>#N/A</v>
      </c>
      <c r="P231" t="e">
        <f>VLOOKUP(N231,[1]Table1!$A$1:$I$85,3,FALSE)</f>
        <v>#N/A</v>
      </c>
      <c r="Q231" t="e">
        <f>VLOOKUP(N231,[1]Table1!$A$1:$I$85,4,FALSE)</f>
        <v>#N/A</v>
      </c>
      <c r="R231" t="e">
        <f>VLOOKUP(N231,[1]Table1!$A$1:$I$85,6,FALSE)</f>
        <v>#N/A</v>
      </c>
      <c r="S231" t="e">
        <f>VLOOKUP(N231,[1]Table1!$A$1:$I$85,7,FALSE)</f>
        <v>#N/A</v>
      </c>
      <c r="T231" t="e">
        <f>VLOOKUP(N231,[1]Table1!$A$1:$I$85,8,FALSE)</f>
        <v>#N/A</v>
      </c>
    </row>
    <row r="232" spans="1:20" x14ac:dyDescent="0.2">
      <c r="A232" t="s">
        <v>827</v>
      </c>
      <c r="B232">
        <v>6</v>
      </c>
      <c r="C232" t="s">
        <v>2646</v>
      </c>
      <c r="D232" t="s">
        <v>846</v>
      </c>
      <c r="E232" t="s">
        <v>847</v>
      </c>
      <c r="F232" t="s">
        <v>17</v>
      </c>
      <c r="G232" t="s">
        <v>396</v>
      </c>
      <c r="H232" t="s">
        <v>20</v>
      </c>
      <c r="I232" t="s">
        <v>848</v>
      </c>
      <c r="J232" t="s">
        <v>849</v>
      </c>
      <c r="L232" t="s">
        <v>2040</v>
      </c>
      <c r="N232" t="s">
        <v>2576</v>
      </c>
      <c r="O232" t="str">
        <f>VLOOKUP(N232,[1]Table1!$A$1:$I$85,2,FALSE)</f>
        <v>University of Connecticut</v>
      </c>
      <c r="P232" t="str">
        <f>VLOOKUP(N232,[1]Table1!$A$1:$I$85,3,FALSE)</f>
        <v>Storrs</v>
      </c>
      <c r="Q232" t="str">
        <f>VLOOKUP(N232,[1]Table1!$A$1:$I$85,4,FALSE)</f>
        <v>CT</v>
      </c>
      <c r="R232">
        <f>VLOOKUP(N232,[1]Table1!$A$1:$I$85,6,FALSE)</f>
        <v>95.8</v>
      </c>
      <c r="S232">
        <f>VLOOKUP(N232,[1]Table1!$A$1:$I$85,7,FALSE)</f>
        <v>67</v>
      </c>
      <c r="T232">
        <f>VLOOKUP(N232,[1]Table1!$A$1:$I$85,8,FALSE)</f>
        <v>23964</v>
      </c>
    </row>
    <row r="233" spans="1:20" x14ac:dyDescent="0.2">
      <c r="A233" t="s">
        <v>827</v>
      </c>
      <c r="B233">
        <v>7</v>
      </c>
      <c r="C233" t="s">
        <v>2646</v>
      </c>
      <c r="D233" t="s">
        <v>850</v>
      </c>
      <c r="E233" t="s">
        <v>851</v>
      </c>
      <c r="F233" t="s">
        <v>17</v>
      </c>
      <c r="G233" t="s">
        <v>450</v>
      </c>
      <c r="H233" t="s">
        <v>20</v>
      </c>
      <c r="I233" t="s">
        <v>852</v>
      </c>
      <c r="J233" t="s">
        <v>853</v>
      </c>
      <c r="L233" t="s">
        <v>2041</v>
      </c>
      <c r="N233" t="s">
        <v>2565</v>
      </c>
      <c r="O233" t="str">
        <f>VLOOKUP(N233,[1]Table1!$A$1:$I$85,2,FALSE)</f>
        <v>University of Louisville</v>
      </c>
      <c r="P233" t="str">
        <f>VLOOKUP(N233,[1]Table1!$A$1:$I$85,3,FALSE)</f>
        <v>Louisville</v>
      </c>
      <c r="Q233" t="str">
        <f>VLOOKUP(N233,[1]Table1!$A$1:$I$85,4,FALSE)</f>
        <v>KY</v>
      </c>
      <c r="R233">
        <f>VLOOKUP(N233,[1]Table1!$A$1:$I$85,6,FALSE)</f>
        <v>89.7</v>
      </c>
      <c r="S233">
        <f>VLOOKUP(N233,[1]Table1!$A$1:$I$85,7,FALSE)</f>
        <v>182</v>
      </c>
      <c r="T233">
        <f>VLOOKUP(N233,[1]Table1!$A$1:$I$85,8,FALSE)</f>
        <v>0</v>
      </c>
    </row>
    <row r="234" spans="1:20" x14ac:dyDescent="0.2">
      <c r="A234" t="s">
        <v>827</v>
      </c>
      <c r="B234">
        <v>8</v>
      </c>
      <c r="C234" t="s">
        <v>2646</v>
      </c>
      <c r="D234" t="s">
        <v>854</v>
      </c>
      <c r="E234" t="s">
        <v>855</v>
      </c>
      <c r="F234" t="s">
        <v>17</v>
      </c>
      <c r="G234" t="s">
        <v>396</v>
      </c>
      <c r="H234" t="s">
        <v>26</v>
      </c>
      <c r="I234" t="s">
        <v>310</v>
      </c>
      <c r="J234" t="s">
        <v>856</v>
      </c>
      <c r="L234" t="s">
        <v>2042</v>
      </c>
      <c r="N234" t="s">
        <v>2577</v>
      </c>
      <c r="O234" t="str">
        <f>VLOOKUP(N234,[1]Table1!$A$1:$I$85,2,FALSE)</f>
        <v>University of California, Berkeley</v>
      </c>
      <c r="P234" t="str">
        <f>VLOOKUP(N234,[1]Table1!$A$1:$I$85,3,FALSE)</f>
        <v xml:space="preserve">Berkeley </v>
      </c>
      <c r="Q234" t="str">
        <f>VLOOKUP(N234,[1]Table1!$A$1:$I$85,4,FALSE)</f>
        <v>CA</v>
      </c>
      <c r="R234">
        <f>VLOOKUP(N234,[1]Table1!$A$1:$I$85,6,FALSE)</f>
        <v>238.3</v>
      </c>
      <c r="S234">
        <f>VLOOKUP(N234,[1]Table1!$A$1:$I$85,7,FALSE)</f>
        <v>20</v>
      </c>
      <c r="T234">
        <f>VLOOKUP(N234,[1]Table1!$A$1:$I$85,8,FALSE)</f>
        <v>97834</v>
      </c>
    </row>
    <row r="235" spans="1:20" x14ac:dyDescent="0.2">
      <c r="A235" t="s">
        <v>827</v>
      </c>
      <c r="B235">
        <v>9</v>
      </c>
      <c r="C235" t="s">
        <v>2646</v>
      </c>
      <c r="D235" t="s">
        <v>857</v>
      </c>
      <c r="E235" t="s">
        <v>858</v>
      </c>
      <c r="F235" t="s">
        <v>17</v>
      </c>
      <c r="G235" t="s">
        <v>396</v>
      </c>
      <c r="H235" t="s">
        <v>14</v>
      </c>
      <c r="I235" t="s">
        <v>859</v>
      </c>
      <c r="J235" t="s">
        <v>530</v>
      </c>
      <c r="L235" t="s">
        <v>2043</v>
      </c>
      <c r="N235" t="s">
        <v>2578</v>
      </c>
      <c r="O235" t="str">
        <f>VLOOKUP(N235,[1]Table1!$A$1:$I$85,2,FALSE)</f>
        <v>The University of North Carolina</v>
      </c>
      <c r="P235" t="str">
        <f>VLOOKUP(N235,[1]Table1!$A$1:$I$85,3,FALSE)</f>
        <v>Chapel Hill</v>
      </c>
      <c r="Q235" t="str">
        <f>VLOOKUP(N235,[1]Table1!$A$1:$I$85,4,FALSE)</f>
        <v>NC</v>
      </c>
      <c r="R235">
        <f>VLOOKUP(N235,[1]Table1!$A$1:$I$85,6,FALSE)</f>
        <v>116</v>
      </c>
      <c r="S235">
        <f>VLOOKUP(N235,[1]Table1!$A$1:$I$85,7,FALSE)</f>
        <v>29</v>
      </c>
      <c r="T235">
        <f>VLOOKUP(N235,[1]Table1!$A$1:$I$85,8,FALSE)</f>
        <v>77037</v>
      </c>
    </row>
    <row r="236" spans="1:20" x14ac:dyDescent="0.2">
      <c r="A236" t="s">
        <v>827</v>
      </c>
      <c r="B236">
        <v>10</v>
      </c>
      <c r="C236" t="s">
        <v>2646</v>
      </c>
      <c r="D236" t="s">
        <v>860</v>
      </c>
      <c r="E236" t="s">
        <v>861</v>
      </c>
      <c r="F236" t="s">
        <v>17</v>
      </c>
      <c r="G236" t="s">
        <v>405</v>
      </c>
      <c r="H236" t="s">
        <v>20</v>
      </c>
      <c r="I236" t="s">
        <v>862</v>
      </c>
      <c r="J236" t="s">
        <v>863</v>
      </c>
      <c r="L236" t="s">
        <v>2044</v>
      </c>
      <c r="N236" t="s">
        <v>2579</v>
      </c>
      <c r="O236" t="str">
        <f>VLOOKUP(N236,[1]Table1!$A$1:$I$85,2,FALSE)</f>
        <v>Stanford University</v>
      </c>
      <c r="P236" t="str">
        <f>VLOOKUP(N236,[1]Table1!$A$1:$I$85,3,FALSE)</f>
        <v>Palo Alto</v>
      </c>
      <c r="Q236" t="str">
        <f>VLOOKUP(N236,[1]Table1!$A$1:$I$85,4,FALSE)</f>
        <v>CA</v>
      </c>
      <c r="R236">
        <f>VLOOKUP(N236,[1]Table1!$A$1:$I$85,6,FALSE)</f>
        <v>432.8</v>
      </c>
      <c r="S236">
        <f>VLOOKUP(N236,[1]Table1!$A$1:$I$85,7,FALSE)</f>
        <v>3</v>
      </c>
      <c r="T236">
        <f>VLOOKUP(N236,[1]Table1!$A$1:$I$85,8,FALSE)</f>
        <v>194782</v>
      </c>
    </row>
    <row r="237" spans="1:20" x14ac:dyDescent="0.2">
      <c r="A237" t="s">
        <v>827</v>
      </c>
      <c r="B237">
        <v>11</v>
      </c>
      <c r="C237" t="s">
        <v>2646</v>
      </c>
      <c r="D237" t="s">
        <v>864</v>
      </c>
      <c r="E237" t="s">
        <v>865</v>
      </c>
      <c r="F237" t="s">
        <v>17</v>
      </c>
      <c r="G237" t="s">
        <v>396</v>
      </c>
      <c r="H237" t="s">
        <v>38</v>
      </c>
      <c r="I237" t="s">
        <v>866</v>
      </c>
      <c r="J237" t="s">
        <v>867</v>
      </c>
      <c r="L237" t="s">
        <v>2045</v>
      </c>
      <c r="N237" t="s">
        <v>2563</v>
      </c>
      <c r="O237" t="str">
        <f>VLOOKUP(N237,[1]Table1!$A$1:$I$85,2,FALSE)</f>
        <v>University of South Carolina</v>
      </c>
      <c r="P237" t="str">
        <f>VLOOKUP(N237,[1]Table1!$A$1:$I$85,3,FALSE)</f>
        <v>Columbia</v>
      </c>
      <c r="Q237" t="str">
        <f>VLOOKUP(N237,[1]Table1!$A$1:$I$85,4,FALSE)</f>
        <v>SC</v>
      </c>
      <c r="R237">
        <f>VLOOKUP(N237,[1]Table1!$A$1:$I$85,6,FALSE)</f>
        <v>84.5</v>
      </c>
      <c r="S237">
        <f>VLOOKUP(N237,[1]Table1!$A$1:$I$85,7,FALSE)</f>
        <v>115</v>
      </c>
      <c r="T237">
        <f>VLOOKUP(N237,[1]Table1!$A$1:$I$85,8,FALSE)</f>
        <v>48791</v>
      </c>
    </row>
    <row r="238" spans="1:20" x14ac:dyDescent="0.2">
      <c r="A238" t="s">
        <v>827</v>
      </c>
      <c r="B238">
        <v>12</v>
      </c>
      <c r="C238" t="s">
        <v>2646</v>
      </c>
      <c r="D238" t="s">
        <v>868</v>
      </c>
      <c r="E238" t="s">
        <v>869</v>
      </c>
      <c r="F238" t="s">
        <v>17</v>
      </c>
      <c r="G238" t="s">
        <v>401</v>
      </c>
      <c r="H238" t="s">
        <v>26</v>
      </c>
      <c r="I238" t="s">
        <v>514</v>
      </c>
      <c r="J238" t="s">
        <v>545</v>
      </c>
      <c r="L238" t="s">
        <v>2046</v>
      </c>
      <c r="N238" t="s">
        <v>2576</v>
      </c>
      <c r="O238" t="str">
        <f>VLOOKUP(N238,[1]Table1!$A$1:$I$85,2,FALSE)</f>
        <v>University of Connecticut</v>
      </c>
      <c r="P238" t="str">
        <f>VLOOKUP(N238,[1]Table1!$A$1:$I$85,3,FALSE)</f>
        <v>Storrs</v>
      </c>
      <c r="Q238" t="str">
        <f>VLOOKUP(N238,[1]Table1!$A$1:$I$85,4,FALSE)</f>
        <v>CT</v>
      </c>
      <c r="R238">
        <f>VLOOKUP(N238,[1]Table1!$A$1:$I$85,6,FALSE)</f>
        <v>95.8</v>
      </c>
      <c r="S238">
        <f>VLOOKUP(N238,[1]Table1!$A$1:$I$85,7,FALSE)</f>
        <v>67</v>
      </c>
      <c r="T238">
        <f>VLOOKUP(N238,[1]Table1!$A$1:$I$85,8,FALSE)</f>
        <v>23964</v>
      </c>
    </row>
    <row r="239" spans="1:20" x14ac:dyDescent="0.2">
      <c r="A239" t="s">
        <v>827</v>
      </c>
      <c r="B239">
        <v>13</v>
      </c>
      <c r="C239" t="s">
        <v>2646</v>
      </c>
      <c r="D239" t="s">
        <v>870</v>
      </c>
      <c r="E239" t="s">
        <v>871</v>
      </c>
      <c r="F239" t="s">
        <v>17</v>
      </c>
      <c r="G239" t="s">
        <v>401</v>
      </c>
      <c r="H239" t="s">
        <v>20</v>
      </c>
      <c r="I239" t="s">
        <v>872</v>
      </c>
      <c r="J239" t="s">
        <v>630</v>
      </c>
      <c r="L239" t="s">
        <v>2047</v>
      </c>
      <c r="N239" t="s">
        <v>2580</v>
      </c>
      <c r="O239" t="str">
        <f>VLOOKUP(N239,[1]Table1!$A$1:$I$85,2,FALSE)</f>
        <v>Indiana University</v>
      </c>
      <c r="P239" t="str">
        <f>VLOOKUP(N239,[1]Table1!$A$1:$I$85,3,FALSE)</f>
        <v>Bloomington</v>
      </c>
      <c r="Q239" t="str">
        <f>VLOOKUP(N239,[1]Table1!$A$1:$I$85,4,FALSE)</f>
        <v>IN</v>
      </c>
      <c r="R239">
        <f>VLOOKUP(N239,[1]Table1!$A$1:$I$85,6,FALSE)</f>
        <v>88</v>
      </c>
      <c r="S239">
        <f>VLOOKUP(N239,[1]Table1!$A$1:$I$85,7,FALSE)</f>
        <v>72</v>
      </c>
      <c r="T239">
        <f>VLOOKUP(N239,[1]Table1!$A$1:$I$85,8,FALSE)</f>
        <v>41995</v>
      </c>
    </row>
    <row r="240" spans="1:20" x14ac:dyDescent="0.2">
      <c r="A240" t="s">
        <v>827</v>
      </c>
      <c r="B240">
        <v>14</v>
      </c>
      <c r="C240" t="s">
        <v>2646</v>
      </c>
      <c r="D240" t="s">
        <v>873</v>
      </c>
      <c r="E240" t="s">
        <v>874</v>
      </c>
      <c r="F240" t="s">
        <v>17</v>
      </c>
      <c r="G240" t="s">
        <v>410</v>
      </c>
      <c r="H240" t="s">
        <v>38</v>
      </c>
      <c r="I240" t="s">
        <v>875</v>
      </c>
      <c r="J240" t="s">
        <v>641</v>
      </c>
      <c r="L240" t="s">
        <v>2048</v>
      </c>
      <c r="N240" t="s">
        <v>2563</v>
      </c>
      <c r="O240" t="str">
        <f>VLOOKUP(N240,[1]Table1!$A$1:$I$85,2,FALSE)</f>
        <v>University of South Carolina</v>
      </c>
      <c r="P240" t="str">
        <f>VLOOKUP(N240,[1]Table1!$A$1:$I$85,3,FALSE)</f>
        <v>Columbia</v>
      </c>
      <c r="Q240" t="str">
        <f>VLOOKUP(N240,[1]Table1!$A$1:$I$85,4,FALSE)</f>
        <v>SC</v>
      </c>
      <c r="R240">
        <f>VLOOKUP(N240,[1]Table1!$A$1:$I$85,6,FALSE)</f>
        <v>84.5</v>
      </c>
      <c r="S240">
        <f>VLOOKUP(N240,[1]Table1!$A$1:$I$85,7,FALSE)</f>
        <v>115</v>
      </c>
      <c r="T240">
        <f>VLOOKUP(N240,[1]Table1!$A$1:$I$85,8,FALSE)</f>
        <v>48791</v>
      </c>
    </row>
    <row r="241" spans="1:20" x14ac:dyDescent="0.2">
      <c r="A241" t="s">
        <v>827</v>
      </c>
      <c r="B241">
        <v>15</v>
      </c>
      <c r="C241" t="s">
        <v>2646</v>
      </c>
      <c r="D241" t="s">
        <v>876</v>
      </c>
      <c r="E241" t="s">
        <v>877</v>
      </c>
      <c r="F241" t="s">
        <v>17</v>
      </c>
      <c r="G241" t="s">
        <v>405</v>
      </c>
      <c r="H241" t="s">
        <v>38</v>
      </c>
      <c r="I241" t="s">
        <v>878</v>
      </c>
      <c r="J241" t="s">
        <v>879</v>
      </c>
      <c r="L241" t="s">
        <v>2049</v>
      </c>
      <c r="N241" t="s">
        <v>2563</v>
      </c>
      <c r="O241" t="str">
        <f>VLOOKUP(N241,[1]Table1!$A$1:$I$85,2,FALSE)</f>
        <v>University of South Carolina</v>
      </c>
      <c r="P241" t="str">
        <f>VLOOKUP(N241,[1]Table1!$A$1:$I$85,3,FALSE)</f>
        <v>Columbia</v>
      </c>
      <c r="Q241" t="str">
        <f>VLOOKUP(N241,[1]Table1!$A$1:$I$85,4,FALSE)</f>
        <v>SC</v>
      </c>
      <c r="R241">
        <f>VLOOKUP(N241,[1]Table1!$A$1:$I$85,6,FALSE)</f>
        <v>84.5</v>
      </c>
      <c r="S241">
        <f>VLOOKUP(N241,[1]Table1!$A$1:$I$85,7,FALSE)</f>
        <v>115</v>
      </c>
      <c r="T241">
        <f>VLOOKUP(N241,[1]Table1!$A$1:$I$85,8,FALSE)</f>
        <v>48791</v>
      </c>
    </row>
    <row r="242" spans="1:20" x14ac:dyDescent="0.2">
      <c r="A242" t="s">
        <v>827</v>
      </c>
      <c r="B242">
        <v>16</v>
      </c>
      <c r="C242" t="s">
        <v>2646</v>
      </c>
      <c r="D242" t="s">
        <v>880</v>
      </c>
      <c r="E242" t="s">
        <v>881</v>
      </c>
      <c r="F242" t="s">
        <v>17</v>
      </c>
      <c r="G242" t="s">
        <v>396</v>
      </c>
      <c r="I242" t="s">
        <v>882</v>
      </c>
      <c r="J242" t="s">
        <v>668</v>
      </c>
      <c r="L242" t="s">
        <v>2050</v>
      </c>
      <c r="N242" t="s">
        <v>2562</v>
      </c>
      <c r="O242" t="str">
        <f>VLOOKUP(N242,[1]Table1!$A$1:$I$85,2,FALSE)</f>
        <v>Louisiana State University</v>
      </c>
      <c r="P242" t="str">
        <f>VLOOKUP(N242,[1]Table1!$A$1:$I$85,3,FALSE)</f>
        <v>Baton Rouge</v>
      </c>
      <c r="Q242" t="str">
        <f>VLOOKUP(N242,[1]Table1!$A$1:$I$85,4,FALSE)</f>
        <v>LA</v>
      </c>
      <c r="R242">
        <f>VLOOKUP(N242,[1]Table1!$A$1:$I$85,6,FALSE)</f>
        <v>91.7</v>
      </c>
      <c r="S242">
        <f>VLOOKUP(N242,[1]Table1!$A$1:$I$85,7,FALSE)</f>
        <v>176</v>
      </c>
      <c r="T242">
        <f>VLOOKUP(N242,[1]Table1!$A$1:$I$85,8,FALSE)</f>
        <v>46282</v>
      </c>
    </row>
    <row r="243" spans="1:20" x14ac:dyDescent="0.2">
      <c r="A243" t="s">
        <v>827</v>
      </c>
      <c r="B243">
        <v>17</v>
      </c>
      <c r="C243" t="s">
        <v>2646</v>
      </c>
      <c r="D243" t="s">
        <v>883</v>
      </c>
      <c r="E243" t="s">
        <v>884</v>
      </c>
      <c r="F243" t="s">
        <v>17</v>
      </c>
      <c r="G243" t="s">
        <v>396</v>
      </c>
      <c r="H243" t="s">
        <v>38</v>
      </c>
      <c r="I243" t="s">
        <v>885</v>
      </c>
      <c r="J243" t="s">
        <v>672</v>
      </c>
      <c r="L243" t="s">
        <v>2051</v>
      </c>
      <c r="N243" t="s">
        <v>2581</v>
      </c>
      <c r="O243" t="str">
        <f>VLOOKUP(N243,[1]Table1!$A$1:$I$85,2,FALSE)</f>
        <v>The University of Texas</v>
      </c>
      <c r="P243" t="str">
        <f>VLOOKUP(N243,[1]Table1!$A$1:$I$85,3,FALSE)</f>
        <v>Austin</v>
      </c>
      <c r="Q243" t="str">
        <f>VLOOKUP(N243,[1]Table1!$A$1:$I$85,4,FALSE)</f>
        <v>TX</v>
      </c>
      <c r="R243">
        <f>VLOOKUP(N243,[1]Table1!$A$1:$I$85,6,FALSE)</f>
        <v>129</v>
      </c>
      <c r="S243">
        <f>VLOOKUP(N243,[1]Table1!$A$1:$I$85,7,FALSE)</f>
        <v>38</v>
      </c>
      <c r="T243">
        <f>VLOOKUP(N243,[1]Table1!$A$1:$I$85,8,FALSE)</f>
        <v>78965</v>
      </c>
    </row>
    <row r="244" spans="1:20" x14ac:dyDescent="0.2">
      <c r="A244" t="s">
        <v>827</v>
      </c>
      <c r="B244">
        <v>18</v>
      </c>
      <c r="C244" t="s">
        <v>2646</v>
      </c>
      <c r="D244" t="s">
        <v>886</v>
      </c>
      <c r="E244" t="s">
        <v>887</v>
      </c>
      <c r="F244" t="s">
        <v>17</v>
      </c>
      <c r="G244" t="s">
        <v>422</v>
      </c>
      <c r="H244" t="s">
        <v>38</v>
      </c>
      <c r="I244" t="s">
        <v>888</v>
      </c>
      <c r="J244" t="s">
        <v>889</v>
      </c>
      <c r="L244" t="s">
        <v>2516</v>
      </c>
      <c r="N244" t="s">
        <v>2582</v>
      </c>
      <c r="O244" t="str">
        <f>VLOOKUP(N244,[1]Table1!$A$1:$I$85,2,FALSE)</f>
        <v>Pennsylvania State University</v>
      </c>
      <c r="P244" t="str">
        <f>VLOOKUP(N244,[1]Table1!$A$1:$I$85,3,FALSE)</f>
        <v>State College</v>
      </c>
      <c r="Q244" t="str">
        <f>VLOOKUP(N244,[1]Table1!$A$1:$I$85,4,FALSE)</f>
        <v>PA</v>
      </c>
      <c r="R244">
        <f>VLOOKUP(N244,[1]Table1!$A$1:$I$85,6,FALSE)</f>
        <v>100.4</v>
      </c>
      <c r="S244">
        <f>VLOOKUP(N244,[1]Table1!$A$1:$I$85,7,FALSE)</f>
        <v>77</v>
      </c>
      <c r="T244">
        <f>VLOOKUP(N244,[1]Table1!$A$1:$I$85,8,FALSE)</f>
        <v>43015</v>
      </c>
    </row>
    <row r="245" spans="1:20" x14ac:dyDescent="0.2">
      <c r="A245" t="s">
        <v>827</v>
      </c>
      <c r="B245">
        <v>19</v>
      </c>
      <c r="C245" t="s">
        <v>2646</v>
      </c>
      <c r="D245" t="s">
        <v>890</v>
      </c>
      <c r="E245" t="s">
        <v>891</v>
      </c>
      <c r="F245" t="s">
        <v>17</v>
      </c>
      <c r="G245" t="s">
        <v>396</v>
      </c>
      <c r="H245" t="s">
        <v>14</v>
      </c>
      <c r="I245" t="s">
        <v>892</v>
      </c>
      <c r="J245" t="s">
        <v>724</v>
      </c>
      <c r="L245" t="s">
        <v>2517</v>
      </c>
      <c r="N245" t="s">
        <v>2581</v>
      </c>
      <c r="O245" t="str">
        <f>VLOOKUP(N245,[1]Table1!$A$1:$I$85,2,FALSE)</f>
        <v>The University of Texas</v>
      </c>
      <c r="P245" t="str">
        <f>VLOOKUP(N245,[1]Table1!$A$1:$I$85,3,FALSE)</f>
        <v>Austin</v>
      </c>
      <c r="Q245" t="str">
        <f>VLOOKUP(N245,[1]Table1!$A$1:$I$85,4,FALSE)</f>
        <v>TX</v>
      </c>
      <c r="R245">
        <f>VLOOKUP(N245,[1]Table1!$A$1:$I$85,6,FALSE)</f>
        <v>129</v>
      </c>
      <c r="S245">
        <f>VLOOKUP(N245,[1]Table1!$A$1:$I$85,7,FALSE)</f>
        <v>38</v>
      </c>
      <c r="T245">
        <f>VLOOKUP(N245,[1]Table1!$A$1:$I$85,8,FALSE)</f>
        <v>78965</v>
      </c>
    </row>
    <row r="246" spans="1:20" x14ac:dyDescent="0.2">
      <c r="A246" t="s">
        <v>827</v>
      </c>
      <c r="B246">
        <v>20</v>
      </c>
      <c r="C246" t="s">
        <v>2646</v>
      </c>
      <c r="D246" t="s">
        <v>893</v>
      </c>
      <c r="E246" t="s">
        <v>894</v>
      </c>
      <c r="F246" t="s">
        <v>17</v>
      </c>
      <c r="G246" t="s">
        <v>405</v>
      </c>
      <c r="H246" t="s">
        <v>38</v>
      </c>
      <c r="I246" t="s">
        <v>895</v>
      </c>
      <c r="J246" t="s">
        <v>731</v>
      </c>
      <c r="L246" t="s">
        <v>2052</v>
      </c>
      <c r="N246" t="s">
        <v>2569</v>
      </c>
      <c r="O246" t="str">
        <f>VLOOKUP(N246,[1]Table1!$A$1:$I$85,2,FALSE)</f>
        <v>University of Tennessee</v>
      </c>
      <c r="P246" t="str">
        <f>VLOOKUP(N246,[1]Table1!$A$1:$I$85,3,FALSE)</f>
        <v>Knoxville</v>
      </c>
      <c r="Q246" t="str">
        <f>VLOOKUP(N246,[1]Table1!$A$1:$I$85,4,FALSE)</f>
        <v>TN</v>
      </c>
      <c r="R246">
        <f>VLOOKUP(N246,[1]Table1!$A$1:$I$85,6,FALSE)</f>
        <v>89.6</v>
      </c>
      <c r="S246">
        <f>VLOOKUP(N246,[1]Table1!$A$1:$I$85,7,FALSE)</f>
        <v>115</v>
      </c>
      <c r="T246">
        <f>VLOOKUP(N246,[1]Table1!$A$1:$I$85,8,FALSE)</f>
        <v>44308</v>
      </c>
    </row>
    <row r="247" spans="1:20" x14ac:dyDescent="0.2">
      <c r="A247" t="s">
        <v>827</v>
      </c>
      <c r="B247">
        <v>21</v>
      </c>
      <c r="C247" t="s">
        <v>2646</v>
      </c>
      <c r="D247" t="s">
        <v>896</v>
      </c>
      <c r="E247" t="s">
        <v>897</v>
      </c>
      <c r="F247" t="s">
        <v>17</v>
      </c>
      <c r="G247" t="s">
        <v>396</v>
      </c>
      <c r="H247" t="s">
        <v>38</v>
      </c>
      <c r="I247" t="s">
        <v>898</v>
      </c>
      <c r="J247" t="s">
        <v>899</v>
      </c>
      <c r="L247" t="s">
        <v>2053</v>
      </c>
      <c r="N247" t="s">
        <v>2579</v>
      </c>
      <c r="O247" t="str">
        <f>VLOOKUP(N247,[1]Table1!$A$1:$I$85,2,FALSE)</f>
        <v>Stanford University</v>
      </c>
      <c r="P247" t="str">
        <f>VLOOKUP(N247,[1]Table1!$A$1:$I$85,3,FALSE)</f>
        <v>Palo Alto</v>
      </c>
      <c r="Q247" t="str">
        <f>VLOOKUP(N247,[1]Table1!$A$1:$I$85,4,FALSE)</f>
        <v>CA</v>
      </c>
      <c r="R247">
        <f>VLOOKUP(N247,[1]Table1!$A$1:$I$85,6,FALSE)</f>
        <v>432.8</v>
      </c>
      <c r="S247">
        <f>VLOOKUP(N247,[1]Table1!$A$1:$I$85,7,FALSE)</f>
        <v>3</v>
      </c>
      <c r="T247">
        <f>VLOOKUP(N247,[1]Table1!$A$1:$I$85,8,FALSE)</f>
        <v>194782</v>
      </c>
    </row>
    <row r="248" spans="1:20" x14ac:dyDescent="0.2">
      <c r="A248" t="s">
        <v>827</v>
      </c>
      <c r="B248">
        <v>22</v>
      </c>
      <c r="C248" t="s">
        <v>2646</v>
      </c>
      <c r="D248" t="s">
        <v>900</v>
      </c>
      <c r="E248" t="s">
        <v>901</v>
      </c>
      <c r="F248" t="s">
        <v>17</v>
      </c>
      <c r="G248" t="s">
        <v>450</v>
      </c>
      <c r="H248" t="s">
        <v>14</v>
      </c>
      <c r="I248" t="s">
        <v>902</v>
      </c>
      <c r="J248" t="s">
        <v>903</v>
      </c>
      <c r="L248" t="s">
        <v>2054</v>
      </c>
      <c r="N248" t="s">
        <v>2583</v>
      </c>
      <c r="O248" t="str">
        <f>VLOOKUP(N248,[1]Table1!$A$1:$I$85,2,FALSE)</f>
        <v>The University of California, Los Angeles</v>
      </c>
      <c r="P248" t="str">
        <f>VLOOKUP(N248,[1]Table1!$A$1:$I$85,3,FALSE)</f>
        <v>Los Angeles</v>
      </c>
      <c r="Q248" t="str">
        <f>VLOOKUP(N248,[1]Table1!$A$1:$I$85,4,FALSE)</f>
        <v>CA</v>
      </c>
      <c r="R248">
        <f>VLOOKUP(N248,[1]Table1!$A$1:$I$85,6,FALSE)</f>
        <v>176.2</v>
      </c>
      <c r="S248">
        <f>VLOOKUP(N248,[1]Table1!$A$1:$I$85,7,FALSE)</f>
        <v>20</v>
      </c>
      <c r="T248">
        <f>VLOOKUP(N248,[1]Table1!$A$1:$I$85,8,FALSE)</f>
        <v>76367</v>
      </c>
    </row>
    <row r="249" spans="1:20" x14ac:dyDescent="0.2">
      <c r="A249" t="s">
        <v>827</v>
      </c>
      <c r="B249">
        <v>23</v>
      </c>
      <c r="C249" t="s">
        <v>2646</v>
      </c>
      <c r="D249" t="s">
        <v>904</v>
      </c>
      <c r="E249" t="s">
        <v>905</v>
      </c>
      <c r="F249" t="s">
        <v>17</v>
      </c>
      <c r="G249" t="s">
        <v>401</v>
      </c>
      <c r="H249" t="s">
        <v>38</v>
      </c>
      <c r="I249" t="s">
        <v>906</v>
      </c>
      <c r="J249" t="s">
        <v>907</v>
      </c>
      <c r="L249" t="s">
        <v>2055</v>
      </c>
      <c r="N249" t="s">
        <v>2562</v>
      </c>
      <c r="O249" t="str">
        <f>VLOOKUP(N249,[1]Table1!$A$1:$I$85,2,FALSE)</f>
        <v>Louisiana State University</v>
      </c>
      <c r="P249" t="str">
        <f>VLOOKUP(N249,[1]Table1!$A$1:$I$85,3,FALSE)</f>
        <v>Baton Rouge</v>
      </c>
      <c r="Q249" t="str">
        <f>VLOOKUP(N249,[1]Table1!$A$1:$I$85,4,FALSE)</f>
        <v>LA</v>
      </c>
      <c r="R249">
        <f>VLOOKUP(N249,[1]Table1!$A$1:$I$85,6,FALSE)</f>
        <v>91.7</v>
      </c>
      <c r="S249">
        <f>VLOOKUP(N249,[1]Table1!$A$1:$I$85,7,FALSE)</f>
        <v>176</v>
      </c>
      <c r="T249">
        <f>VLOOKUP(N249,[1]Table1!$A$1:$I$85,8,FALSE)</f>
        <v>46282</v>
      </c>
    </row>
    <row r="250" spans="1:20" x14ac:dyDescent="0.2">
      <c r="A250" t="s">
        <v>827</v>
      </c>
      <c r="B250">
        <v>24</v>
      </c>
      <c r="C250" t="s">
        <v>2646</v>
      </c>
      <c r="D250" t="s">
        <v>908</v>
      </c>
      <c r="E250" t="s">
        <v>909</v>
      </c>
      <c r="F250" t="s">
        <v>17</v>
      </c>
      <c r="G250" t="s">
        <v>450</v>
      </c>
      <c r="H250" t="s">
        <v>26</v>
      </c>
      <c r="I250" t="s">
        <v>121</v>
      </c>
      <c r="J250" t="s">
        <v>910</v>
      </c>
      <c r="L250" t="s">
        <v>2056</v>
      </c>
      <c r="N250" t="s">
        <v>2577</v>
      </c>
      <c r="O250" t="str">
        <f>VLOOKUP(N250,[1]Table1!$A$1:$I$85,2,FALSE)</f>
        <v>University of California, Berkeley</v>
      </c>
      <c r="P250" t="str">
        <f>VLOOKUP(N250,[1]Table1!$A$1:$I$85,3,FALSE)</f>
        <v xml:space="preserve">Berkeley </v>
      </c>
      <c r="Q250" t="str">
        <f>VLOOKUP(N250,[1]Table1!$A$1:$I$85,4,FALSE)</f>
        <v>CA</v>
      </c>
      <c r="R250">
        <f>VLOOKUP(N250,[1]Table1!$A$1:$I$85,6,FALSE)</f>
        <v>238.3</v>
      </c>
      <c r="S250">
        <f>VLOOKUP(N250,[1]Table1!$A$1:$I$85,7,FALSE)</f>
        <v>20</v>
      </c>
      <c r="T250">
        <f>VLOOKUP(N250,[1]Table1!$A$1:$I$85,8,FALSE)</f>
        <v>97834</v>
      </c>
    </row>
    <row r="251" spans="1:20" x14ac:dyDescent="0.2">
      <c r="A251" t="s">
        <v>827</v>
      </c>
      <c r="B251">
        <v>25</v>
      </c>
      <c r="C251" t="s">
        <v>2646</v>
      </c>
      <c r="D251" t="s">
        <v>911</v>
      </c>
      <c r="E251" t="s">
        <v>912</v>
      </c>
      <c r="F251" t="s">
        <v>17</v>
      </c>
      <c r="G251" t="s">
        <v>450</v>
      </c>
      <c r="H251" t="s">
        <v>38</v>
      </c>
      <c r="I251" t="s">
        <v>913</v>
      </c>
      <c r="J251" t="s">
        <v>914</v>
      </c>
      <c r="L251" t="s">
        <v>2057</v>
      </c>
      <c r="N251" t="s">
        <v>2584</v>
      </c>
      <c r="O251" t="str">
        <f>VLOOKUP(N251,[1]Table1!$A$1:$I$85,2,FALSE)</f>
        <v>Carnegie Mellon University</v>
      </c>
      <c r="P251" t="str">
        <f>VLOOKUP(N251,[1]Table1!$A$1:$I$85,3,FALSE)</f>
        <v>Pittsburgh</v>
      </c>
      <c r="Q251" t="str">
        <f>VLOOKUP(N251,[1]Table1!$A$1:$I$85,4,FALSE)</f>
        <v>PA</v>
      </c>
      <c r="R251">
        <f>VLOOKUP(N251,[1]Table1!$A$1:$I$85,6,FALSE)</f>
        <v>91.9</v>
      </c>
      <c r="S251">
        <f>VLOOKUP(N251,[1]Table1!$A$1:$I$85,7,FALSE)</f>
        <v>22</v>
      </c>
      <c r="T251">
        <f>VLOOKUP(N251,[1]Table1!$A$1:$I$85,8,FALSE)</f>
        <v>54306</v>
      </c>
    </row>
    <row r="252" spans="1:20" x14ac:dyDescent="0.2">
      <c r="A252" t="s">
        <v>827</v>
      </c>
      <c r="B252">
        <v>26</v>
      </c>
      <c r="C252" t="s">
        <v>2646</v>
      </c>
      <c r="D252" t="s">
        <v>915</v>
      </c>
      <c r="E252" t="s">
        <v>916</v>
      </c>
      <c r="F252" t="s">
        <v>17</v>
      </c>
      <c r="G252" t="s">
        <v>450</v>
      </c>
      <c r="I252" t="s">
        <v>633</v>
      </c>
      <c r="J252" t="s">
        <v>914</v>
      </c>
      <c r="L252" t="s">
        <v>2058</v>
      </c>
      <c r="N252" t="s">
        <v>2563</v>
      </c>
      <c r="O252" t="str">
        <f>VLOOKUP(N252,[1]Table1!$A$1:$I$85,2,FALSE)</f>
        <v>University of South Carolina</v>
      </c>
      <c r="P252" t="str">
        <f>VLOOKUP(N252,[1]Table1!$A$1:$I$85,3,FALSE)</f>
        <v>Columbia</v>
      </c>
      <c r="Q252" t="str">
        <f>VLOOKUP(N252,[1]Table1!$A$1:$I$85,4,FALSE)</f>
        <v>SC</v>
      </c>
      <c r="R252">
        <f>VLOOKUP(N252,[1]Table1!$A$1:$I$85,6,FALSE)</f>
        <v>84.5</v>
      </c>
      <c r="S252">
        <f>VLOOKUP(N252,[1]Table1!$A$1:$I$85,7,FALSE)</f>
        <v>115</v>
      </c>
      <c r="T252">
        <f>VLOOKUP(N252,[1]Table1!$A$1:$I$85,8,FALSE)</f>
        <v>48791</v>
      </c>
    </row>
    <row r="253" spans="1:20" x14ac:dyDescent="0.2">
      <c r="A253" t="s">
        <v>827</v>
      </c>
      <c r="B253">
        <v>27</v>
      </c>
      <c r="C253" t="s">
        <v>2646</v>
      </c>
      <c r="D253" t="s">
        <v>917</v>
      </c>
      <c r="E253" t="s">
        <v>918</v>
      </c>
      <c r="F253" t="s">
        <v>17</v>
      </c>
      <c r="G253" t="s">
        <v>401</v>
      </c>
      <c r="H253" t="s">
        <v>38</v>
      </c>
      <c r="I253" t="s">
        <v>919</v>
      </c>
      <c r="J253" t="s">
        <v>920</v>
      </c>
      <c r="L253" t="s">
        <v>2059</v>
      </c>
      <c r="N253" t="s">
        <v>2585</v>
      </c>
      <c r="O253" t="str">
        <f>VLOOKUP(N253,[1]Table1!$A$1:$I$85,2,FALSE)</f>
        <v>Temple University</v>
      </c>
      <c r="P253" t="str">
        <f>VLOOKUP(N253,[1]Table1!$A$1:$I$85,3,FALSE)</f>
        <v>Philadephia</v>
      </c>
      <c r="Q253" t="str">
        <f>VLOOKUP(N253,[1]Table1!$A$1:$I$85,4,FALSE)</f>
        <v>PA</v>
      </c>
      <c r="R253">
        <f>VLOOKUP(N253,[1]Table1!$A$1:$I$85,6,FALSE)</f>
        <v>105</v>
      </c>
      <c r="S253">
        <f>VLOOKUP(N253,[1]Table1!$A$1:$I$85,7,FALSE)</f>
        <v>121</v>
      </c>
      <c r="T253">
        <f>VLOOKUP(N253,[1]Table1!$A$1:$I$85,8,FALSE)</f>
        <v>52649</v>
      </c>
    </row>
    <row r="254" spans="1:20" x14ac:dyDescent="0.2">
      <c r="A254" t="s">
        <v>827</v>
      </c>
      <c r="B254">
        <v>28</v>
      </c>
      <c r="C254" t="s">
        <v>2646</v>
      </c>
      <c r="D254" t="s">
        <v>921</v>
      </c>
      <c r="E254" t="s">
        <v>922</v>
      </c>
      <c r="F254" t="s">
        <v>17</v>
      </c>
      <c r="G254" t="s">
        <v>422</v>
      </c>
      <c r="H254" t="s">
        <v>14</v>
      </c>
      <c r="I254" t="s">
        <v>140</v>
      </c>
      <c r="J254" t="s">
        <v>923</v>
      </c>
      <c r="L254" t="s">
        <v>2060</v>
      </c>
      <c r="N254" t="s">
        <v>2586</v>
      </c>
      <c r="O254" t="str">
        <f>VLOOKUP(N254,[1]Table1!$A$1:$I$85,2,FALSE)</f>
        <v>Texas A&amp;M University</v>
      </c>
      <c r="P254" t="str">
        <f>VLOOKUP(N254,[1]Table1!$A$1:$I$85,3,FALSE)</f>
        <v>College Station</v>
      </c>
      <c r="Q254" t="str">
        <f>VLOOKUP(N254,[1]Table1!$A$1:$I$85,4,FALSE)</f>
        <v>TX</v>
      </c>
      <c r="R254">
        <f>VLOOKUP(N254,[1]Table1!$A$1:$I$85,6,FALSE)</f>
        <v>88.5</v>
      </c>
      <c r="S254">
        <f>VLOOKUP(N254,[1]Table1!$A$1:$I$85,7,FALSE)</f>
        <v>0</v>
      </c>
      <c r="T254">
        <f>VLOOKUP(N254,[1]Table1!$A$1:$I$85,8,FALSE)</f>
        <v>50089</v>
      </c>
    </row>
    <row r="255" spans="1:20" x14ac:dyDescent="0.2">
      <c r="A255" t="s">
        <v>827</v>
      </c>
      <c r="B255">
        <v>29</v>
      </c>
      <c r="C255" t="s">
        <v>2646</v>
      </c>
      <c r="D255" t="s">
        <v>924</v>
      </c>
      <c r="E255" t="s">
        <v>925</v>
      </c>
      <c r="F255" t="s">
        <v>17</v>
      </c>
      <c r="G255" t="s">
        <v>410</v>
      </c>
      <c r="H255" t="s">
        <v>20</v>
      </c>
      <c r="I255" t="s">
        <v>144</v>
      </c>
      <c r="J255" t="s">
        <v>923</v>
      </c>
      <c r="L255" t="s">
        <v>2061</v>
      </c>
      <c r="N255" t="s">
        <v>2563</v>
      </c>
      <c r="O255" t="str">
        <f>VLOOKUP(N255,[1]Table1!$A$1:$I$85,2,FALSE)</f>
        <v>University of South Carolina</v>
      </c>
      <c r="P255" t="str">
        <f>VLOOKUP(N255,[1]Table1!$A$1:$I$85,3,FALSE)</f>
        <v>Columbia</v>
      </c>
      <c r="Q255" t="str">
        <f>VLOOKUP(N255,[1]Table1!$A$1:$I$85,4,FALSE)</f>
        <v>SC</v>
      </c>
      <c r="R255">
        <f>VLOOKUP(N255,[1]Table1!$A$1:$I$85,6,FALSE)</f>
        <v>84.5</v>
      </c>
      <c r="S255">
        <f>VLOOKUP(N255,[1]Table1!$A$1:$I$85,7,FALSE)</f>
        <v>115</v>
      </c>
      <c r="T255">
        <f>VLOOKUP(N255,[1]Table1!$A$1:$I$85,8,FALSE)</f>
        <v>48791</v>
      </c>
    </row>
    <row r="256" spans="1:20" x14ac:dyDescent="0.2">
      <c r="A256" t="s">
        <v>827</v>
      </c>
      <c r="B256">
        <v>30</v>
      </c>
      <c r="C256" t="s">
        <v>2646</v>
      </c>
      <c r="D256" t="s">
        <v>926</v>
      </c>
      <c r="E256" t="s">
        <v>927</v>
      </c>
      <c r="F256" t="s">
        <v>17</v>
      </c>
      <c r="G256" t="s">
        <v>401</v>
      </c>
      <c r="H256" t="s">
        <v>20</v>
      </c>
      <c r="I256" t="s">
        <v>928</v>
      </c>
      <c r="J256" t="s">
        <v>929</v>
      </c>
      <c r="L256" t="s">
        <v>2062</v>
      </c>
      <c r="N256" t="s">
        <v>2562</v>
      </c>
      <c r="O256" t="str">
        <f>VLOOKUP(N256,[1]Table1!$A$1:$I$85,2,FALSE)</f>
        <v>Louisiana State University</v>
      </c>
      <c r="P256" t="str">
        <f>VLOOKUP(N256,[1]Table1!$A$1:$I$85,3,FALSE)</f>
        <v>Baton Rouge</v>
      </c>
      <c r="Q256" t="str">
        <f>VLOOKUP(N256,[1]Table1!$A$1:$I$85,4,FALSE)</f>
        <v>LA</v>
      </c>
      <c r="R256">
        <f>VLOOKUP(N256,[1]Table1!$A$1:$I$85,6,FALSE)</f>
        <v>91.7</v>
      </c>
      <c r="S256">
        <f>VLOOKUP(N256,[1]Table1!$A$1:$I$85,7,FALSE)</f>
        <v>176</v>
      </c>
      <c r="T256">
        <f>VLOOKUP(N256,[1]Table1!$A$1:$I$85,8,FALSE)</f>
        <v>46282</v>
      </c>
    </row>
    <row r="257" spans="1:20" x14ac:dyDescent="0.2">
      <c r="A257" t="s">
        <v>827</v>
      </c>
      <c r="B257">
        <v>31</v>
      </c>
      <c r="C257" t="s">
        <v>2646</v>
      </c>
      <c r="D257" t="s">
        <v>930</v>
      </c>
      <c r="E257" t="s">
        <v>931</v>
      </c>
      <c r="F257" t="s">
        <v>17</v>
      </c>
      <c r="G257" t="s">
        <v>405</v>
      </c>
      <c r="H257" t="s">
        <v>14</v>
      </c>
      <c r="I257" t="s">
        <v>229</v>
      </c>
      <c r="J257" t="s">
        <v>929</v>
      </c>
      <c r="L257" t="s">
        <v>2063</v>
      </c>
      <c r="N257" t="s">
        <v>2563</v>
      </c>
      <c r="O257" t="str">
        <f>VLOOKUP(N257,[1]Table1!$A$1:$I$85,2,FALSE)</f>
        <v>University of South Carolina</v>
      </c>
      <c r="P257" t="str">
        <f>VLOOKUP(N257,[1]Table1!$A$1:$I$85,3,FALSE)</f>
        <v>Columbia</v>
      </c>
      <c r="Q257" t="str">
        <f>VLOOKUP(N257,[1]Table1!$A$1:$I$85,4,FALSE)</f>
        <v>SC</v>
      </c>
      <c r="R257">
        <f>VLOOKUP(N257,[1]Table1!$A$1:$I$85,6,FALSE)</f>
        <v>84.5</v>
      </c>
      <c r="S257">
        <f>VLOOKUP(N257,[1]Table1!$A$1:$I$85,7,FALSE)</f>
        <v>115</v>
      </c>
      <c r="T257">
        <f>VLOOKUP(N257,[1]Table1!$A$1:$I$85,8,FALSE)</f>
        <v>48791</v>
      </c>
    </row>
    <row r="258" spans="1:20" x14ac:dyDescent="0.2">
      <c r="A258" t="s">
        <v>827</v>
      </c>
      <c r="B258">
        <v>32</v>
      </c>
      <c r="C258" t="s">
        <v>2646</v>
      </c>
      <c r="D258" t="s">
        <v>932</v>
      </c>
      <c r="E258" t="s">
        <v>933</v>
      </c>
      <c r="F258" t="s">
        <v>17</v>
      </c>
      <c r="G258" t="s">
        <v>422</v>
      </c>
      <c r="H258" t="s">
        <v>14</v>
      </c>
      <c r="I258" t="s">
        <v>934</v>
      </c>
      <c r="J258" t="s">
        <v>935</v>
      </c>
      <c r="L258" t="s">
        <v>2064</v>
      </c>
      <c r="N258" t="s">
        <v>2587</v>
      </c>
      <c r="O258" t="str">
        <f>VLOOKUP(N258,[1]Table1!$A$1:$I$85,2,FALSE)</f>
        <v>California State University</v>
      </c>
      <c r="P258" t="str">
        <f>VLOOKUP(N258,[1]Table1!$A$1:$I$85,3,FALSE)</f>
        <v>Long Beach</v>
      </c>
      <c r="Q258" t="str">
        <f>VLOOKUP(N258,[1]Table1!$A$1:$I$85,4,FALSE)</f>
        <v>CA</v>
      </c>
      <c r="R258">
        <f>VLOOKUP(N258,[1]Table1!$A$1:$I$85,6,FALSE)</f>
        <v>159.1</v>
      </c>
      <c r="S258">
        <f>VLOOKUP(N258,[1]Table1!$A$1:$I$85,7,FALSE)</f>
        <v>166</v>
      </c>
      <c r="T258">
        <f>VLOOKUP(N258,[1]Table1!$A$1:$I$85,8,FALSE)</f>
        <v>71150</v>
      </c>
    </row>
    <row r="259" spans="1:20" x14ac:dyDescent="0.2">
      <c r="A259" t="s">
        <v>827</v>
      </c>
      <c r="B259">
        <v>33</v>
      </c>
      <c r="C259" t="s">
        <v>2646</v>
      </c>
      <c r="D259" t="s">
        <v>936</v>
      </c>
      <c r="E259" t="s">
        <v>937</v>
      </c>
      <c r="F259" t="s">
        <v>17</v>
      </c>
      <c r="G259" t="s">
        <v>396</v>
      </c>
      <c r="H259" t="s">
        <v>20</v>
      </c>
      <c r="I259" t="s">
        <v>222</v>
      </c>
      <c r="J259" t="s">
        <v>935</v>
      </c>
      <c r="L259" t="s">
        <v>2065</v>
      </c>
      <c r="N259" t="s">
        <v>2588</v>
      </c>
      <c r="O259" t="str">
        <f>VLOOKUP(N259,[1]Table1!$A$1:$I$85,2,FALSE)</f>
        <v>The University of Alabama</v>
      </c>
      <c r="P259" t="str">
        <f>VLOOKUP(N259,[1]Table1!$A$1:$I$85,3,FALSE)</f>
        <v>Tuscaloosa</v>
      </c>
      <c r="Q259" t="str">
        <f>VLOOKUP(N259,[1]Table1!$A$1:$I$85,4,FALSE)</f>
        <v>AL</v>
      </c>
      <c r="R259">
        <f>VLOOKUP(N259,[1]Table1!$A$1:$I$85,6,FALSE)</f>
        <v>87.5</v>
      </c>
      <c r="S259">
        <f>VLOOKUP(N259,[1]Table1!$A$1:$I$85,7,FALSE)</f>
        <v>137</v>
      </c>
      <c r="T259">
        <f>VLOOKUP(N259,[1]Table1!$A$1:$I$85,8,FALSE)</f>
        <v>44880</v>
      </c>
    </row>
    <row r="260" spans="1:20" x14ac:dyDescent="0.2">
      <c r="A260" t="s">
        <v>827</v>
      </c>
      <c r="B260">
        <v>34</v>
      </c>
      <c r="C260" t="s">
        <v>2646</v>
      </c>
      <c r="D260" t="s">
        <v>938</v>
      </c>
      <c r="E260" t="s">
        <v>939</v>
      </c>
      <c r="F260" t="s">
        <v>17</v>
      </c>
      <c r="G260" t="s">
        <v>450</v>
      </c>
      <c r="H260" t="s">
        <v>26</v>
      </c>
      <c r="I260" t="s">
        <v>663</v>
      </c>
      <c r="J260" t="s">
        <v>940</v>
      </c>
      <c r="L260" t="s">
        <v>2066</v>
      </c>
      <c r="N260" t="s">
        <v>2581</v>
      </c>
      <c r="O260" t="str">
        <f>VLOOKUP(N260,[1]Table1!$A$1:$I$85,2,FALSE)</f>
        <v>The University of Texas</v>
      </c>
      <c r="P260" t="str">
        <f>VLOOKUP(N260,[1]Table1!$A$1:$I$85,3,FALSE)</f>
        <v>Austin</v>
      </c>
      <c r="Q260" t="str">
        <f>VLOOKUP(N260,[1]Table1!$A$1:$I$85,4,FALSE)</f>
        <v>TX</v>
      </c>
      <c r="R260">
        <f>VLOOKUP(N260,[1]Table1!$A$1:$I$85,6,FALSE)</f>
        <v>129</v>
      </c>
      <c r="S260">
        <f>VLOOKUP(N260,[1]Table1!$A$1:$I$85,7,FALSE)</f>
        <v>38</v>
      </c>
      <c r="T260">
        <f>VLOOKUP(N260,[1]Table1!$A$1:$I$85,8,FALSE)</f>
        <v>78965</v>
      </c>
    </row>
    <row r="261" spans="1:20" x14ac:dyDescent="0.2">
      <c r="A261" t="s">
        <v>827</v>
      </c>
      <c r="B261">
        <v>35</v>
      </c>
      <c r="C261" t="s">
        <v>2646</v>
      </c>
      <c r="D261" t="s">
        <v>941</v>
      </c>
      <c r="E261" t="s">
        <v>942</v>
      </c>
      <c r="F261" t="s">
        <v>17</v>
      </c>
      <c r="G261" t="s">
        <v>422</v>
      </c>
      <c r="H261" t="s">
        <v>38</v>
      </c>
      <c r="I261" t="s">
        <v>47</v>
      </c>
      <c r="J261" t="s">
        <v>940</v>
      </c>
      <c r="L261" t="s">
        <v>2067</v>
      </c>
      <c r="N261" t="s">
        <v>2563</v>
      </c>
      <c r="O261" t="str">
        <f>VLOOKUP(N261,[1]Table1!$A$1:$I$85,2,FALSE)</f>
        <v>University of South Carolina</v>
      </c>
      <c r="P261" t="str">
        <f>VLOOKUP(N261,[1]Table1!$A$1:$I$85,3,FALSE)</f>
        <v>Columbia</v>
      </c>
      <c r="Q261" t="str">
        <f>VLOOKUP(N261,[1]Table1!$A$1:$I$85,4,FALSE)</f>
        <v>SC</v>
      </c>
      <c r="R261">
        <f>VLOOKUP(N261,[1]Table1!$A$1:$I$85,6,FALSE)</f>
        <v>84.5</v>
      </c>
      <c r="S261">
        <f>VLOOKUP(N261,[1]Table1!$A$1:$I$85,7,FALSE)</f>
        <v>115</v>
      </c>
      <c r="T261">
        <f>VLOOKUP(N261,[1]Table1!$A$1:$I$85,8,FALSE)</f>
        <v>48791</v>
      </c>
    </row>
    <row r="262" spans="1:20" x14ac:dyDescent="0.2">
      <c r="A262" t="s">
        <v>827</v>
      </c>
      <c r="B262">
        <v>36</v>
      </c>
      <c r="C262" t="s">
        <v>2646</v>
      </c>
      <c r="D262" t="s">
        <v>943</v>
      </c>
      <c r="E262" t="s">
        <v>944</v>
      </c>
      <c r="F262" t="s">
        <v>17</v>
      </c>
      <c r="G262" t="s">
        <v>396</v>
      </c>
      <c r="H262" t="s">
        <v>26</v>
      </c>
      <c r="I262" t="s">
        <v>269</v>
      </c>
      <c r="J262" t="s">
        <v>945</v>
      </c>
      <c r="L262" t="s">
        <v>2068</v>
      </c>
      <c r="N262" t="s">
        <v>2581</v>
      </c>
      <c r="O262" t="str">
        <f>VLOOKUP(N262,[1]Table1!$A$1:$I$85,2,FALSE)</f>
        <v>The University of Texas</v>
      </c>
      <c r="P262" t="str">
        <f>VLOOKUP(N262,[1]Table1!$A$1:$I$85,3,FALSE)</f>
        <v>Austin</v>
      </c>
      <c r="Q262" t="str">
        <f>VLOOKUP(N262,[1]Table1!$A$1:$I$85,4,FALSE)</f>
        <v>TX</v>
      </c>
      <c r="R262">
        <f>VLOOKUP(N262,[1]Table1!$A$1:$I$85,6,FALSE)</f>
        <v>129</v>
      </c>
      <c r="S262">
        <f>VLOOKUP(N262,[1]Table1!$A$1:$I$85,7,FALSE)</f>
        <v>38</v>
      </c>
      <c r="T262">
        <f>VLOOKUP(N262,[1]Table1!$A$1:$I$85,8,FALSE)</f>
        <v>78965</v>
      </c>
    </row>
    <row r="263" spans="1:20" x14ac:dyDescent="0.2">
      <c r="A263" t="s">
        <v>827</v>
      </c>
      <c r="B263">
        <v>37</v>
      </c>
      <c r="C263" t="s">
        <v>2646</v>
      </c>
      <c r="D263" t="s">
        <v>946</v>
      </c>
      <c r="E263" t="s">
        <v>947</v>
      </c>
      <c r="F263" t="s">
        <v>17</v>
      </c>
      <c r="G263" t="s">
        <v>401</v>
      </c>
      <c r="H263" t="s">
        <v>26</v>
      </c>
      <c r="I263" t="s">
        <v>144</v>
      </c>
      <c r="J263" t="s">
        <v>945</v>
      </c>
      <c r="L263" t="s">
        <v>2069</v>
      </c>
      <c r="N263" t="s">
        <v>2563</v>
      </c>
      <c r="O263" t="str">
        <f>VLOOKUP(N263,[1]Table1!$A$1:$I$85,2,FALSE)</f>
        <v>University of South Carolina</v>
      </c>
      <c r="P263" t="str">
        <f>VLOOKUP(N263,[1]Table1!$A$1:$I$85,3,FALSE)</f>
        <v>Columbia</v>
      </c>
      <c r="Q263" t="str">
        <f>VLOOKUP(N263,[1]Table1!$A$1:$I$85,4,FALSE)</f>
        <v>SC</v>
      </c>
      <c r="R263">
        <f>VLOOKUP(N263,[1]Table1!$A$1:$I$85,6,FALSE)</f>
        <v>84.5</v>
      </c>
      <c r="S263">
        <f>VLOOKUP(N263,[1]Table1!$A$1:$I$85,7,FALSE)</f>
        <v>115</v>
      </c>
      <c r="T263">
        <f>VLOOKUP(N263,[1]Table1!$A$1:$I$85,8,FALSE)</f>
        <v>48791</v>
      </c>
    </row>
    <row r="264" spans="1:20" x14ac:dyDescent="0.2">
      <c r="A264" t="s">
        <v>827</v>
      </c>
      <c r="B264">
        <v>38</v>
      </c>
      <c r="C264" t="s">
        <v>2646</v>
      </c>
      <c r="D264" t="s">
        <v>948</v>
      </c>
      <c r="E264" t="s">
        <v>949</v>
      </c>
      <c r="F264" t="s">
        <v>17</v>
      </c>
      <c r="G264" t="s">
        <v>422</v>
      </c>
      <c r="H264" t="s">
        <v>17</v>
      </c>
      <c r="I264" t="s">
        <v>743</v>
      </c>
      <c r="J264" t="s">
        <v>747</v>
      </c>
      <c r="L264" t="s">
        <v>2070</v>
      </c>
      <c r="N264" t="s">
        <v>2576</v>
      </c>
      <c r="O264" t="str">
        <f>VLOOKUP(N264,[1]Table1!$A$1:$I$85,2,FALSE)</f>
        <v>University of Connecticut</v>
      </c>
      <c r="P264" t="str">
        <f>VLOOKUP(N264,[1]Table1!$A$1:$I$85,3,FALSE)</f>
        <v>Storrs</v>
      </c>
      <c r="Q264" t="str">
        <f>VLOOKUP(N264,[1]Table1!$A$1:$I$85,4,FALSE)</f>
        <v>CT</v>
      </c>
      <c r="R264">
        <f>VLOOKUP(N264,[1]Table1!$A$1:$I$85,6,FALSE)</f>
        <v>95.8</v>
      </c>
      <c r="S264">
        <f>VLOOKUP(N264,[1]Table1!$A$1:$I$85,7,FALSE)</f>
        <v>67</v>
      </c>
      <c r="T264">
        <f>VLOOKUP(N264,[1]Table1!$A$1:$I$85,8,FALSE)</f>
        <v>23964</v>
      </c>
    </row>
    <row r="265" spans="1:20" x14ac:dyDescent="0.2">
      <c r="A265" t="s">
        <v>827</v>
      </c>
      <c r="B265">
        <v>39</v>
      </c>
      <c r="C265" t="s">
        <v>2646</v>
      </c>
      <c r="D265" t="s">
        <v>950</v>
      </c>
      <c r="E265" t="s">
        <v>951</v>
      </c>
      <c r="F265" t="s">
        <v>17</v>
      </c>
      <c r="G265" t="s">
        <v>396</v>
      </c>
      <c r="H265" t="s">
        <v>14</v>
      </c>
      <c r="I265" t="s">
        <v>569</v>
      </c>
      <c r="J265" t="s">
        <v>952</v>
      </c>
      <c r="L265" t="s">
        <v>2071</v>
      </c>
      <c r="N265" t="s">
        <v>2589</v>
      </c>
      <c r="O265" t="str">
        <f>VLOOKUP(N265,[1]Table1!$A$1:$I$85,2,FALSE)</f>
        <v>University of Arizona</v>
      </c>
      <c r="P265" t="str">
        <f>VLOOKUP(N265,[1]Table1!$A$1:$I$85,3,FALSE)</f>
        <v>Tucson</v>
      </c>
      <c r="Q265" t="str">
        <f>VLOOKUP(N265,[1]Table1!$A$1:$I$85,4,FALSE)</f>
        <v>AZ</v>
      </c>
      <c r="R265">
        <f>VLOOKUP(N265,[1]Table1!$A$1:$I$85,6,FALSE)</f>
        <v>95.7</v>
      </c>
      <c r="S265">
        <f>VLOOKUP(N265,[1]Table1!$A$1:$I$85,7,FALSE)</f>
        <v>105</v>
      </c>
      <c r="T265">
        <f>VLOOKUP(N265,[1]Table1!$A$1:$I$85,8,FALSE)</f>
        <v>48058</v>
      </c>
    </row>
    <row r="266" spans="1:20" x14ac:dyDescent="0.2">
      <c r="A266" t="s">
        <v>827</v>
      </c>
      <c r="B266">
        <v>40</v>
      </c>
      <c r="C266" t="s">
        <v>2646</v>
      </c>
      <c r="D266" t="s">
        <v>953</v>
      </c>
      <c r="E266" t="s">
        <v>954</v>
      </c>
      <c r="F266" t="s">
        <v>17</v>
      </c>
      <c r="G266" t="s">
        <v>396</v>
      </c>
      <c r="H266" t="s">
        <v>38</v>
      </c>
      <c r="I266" t="s">
        <v>611</v>
      </c>
      <c r="J266" t="s">
        <v>955</v>
      </c>
      <c r="L266" t="s">
        <v>2072</v>
      </c>
      <c r="N266" t="s">
        <v>2590</v>
      </c>
      <c r="O266" t="str">
        <f>VLOOKUP(N266,[1]Table1!$A$1:$I$85,2,FALSE)</f>
        <v>Virginia Tech</v>
      </c>
      <c r="P266" t="str">
        <f>VLOOKUP(N266,[1]Table1!$A$1:$I$85,3,FALSE)</f>
        <v>Blacksburg</v>
      </c>
      <c r="Q266" t="str">
        <f>VLOOKUP(N266,[1]Table1!$A$1:$I$85,4,FALSE)</f>
        <v>VA</v>
      </c>
      <c r="R266">
        <f>VLOOKUP(N266,[1]Table1!$A$1:$I$85,6,FALSE)</f>
        <v>95.5</v>
      </c>
      <c r="S266">
        <f>VLOOKUP(N266,[1]Table1!$A$1:$I$85,7,FALSE)</f>
        <v>62</v>
      </c>
      <c r="T266">
        <f>VLOOKUP(N266,[1]Table1!$A$1:$I$85,8,FALSE)</f>
        <v>43804</v>
      </c>
    </row>
    <row r="267" spans="1:20" x14ac:dyDescent="0.2">
      <c r="A267" t="s">
        <v>827</v>
      </c>
      <c r="B267">
        <v>41</v>
      </c>
      <c r="C267" t="s">
        <v>2646</v>
      </c>
      <c r="D267" t="s">
        <v>956</v>
      </c>
      <c r="E267" t="s">
        <v>957</v>
      </c>
      <c r="F267" t="s">
        <v>17</v>
      </c>
      <c r="G267" t="s">
        <v>401</v>
      </c>
      <c r="H267" t="s">
        <v>26</v>
      </c>
      <c r="I267" t="s">
        <v>218</v>
      </c>
      <c r="J267" t="s">
        <v>955</v>
      </c>
      <c r="L267" t="s">
        <v>2073</v>
      </c>
      <c r="N267" t="s">
        <v>2591</v>
      </c>
      <c r="O267" t="str">
        <f>VLOOKUP(N267,[1]Table1!$A$1:$I$85,2,FALSE)</f>
        <v>University of Notre Dame</v>
      </c>
      <c r="P267" t="str">
        <f>VLOOKUP(N267,[1]Table1!$A$1:$I$85,3,FALSE)</f>
        <v>South Bend</v>
      </c>
      <c r="Q267" t="str">
        <f>VLOOKUP(N267,[1]Table1!$A$1:$I$85,4,FALSE)</f>
        <v>IN</v>
      </c>
      <c r="R267">
        <f>VLOOKUP(N267,[1]Table1!$A$1:$I$85,6,FALSE)</f>
        <v>75</v>
      </c>
      <c r="S267">
        <f>VLOOKUP(N267,[1]Table1!$A$1:$I$85,7,FALSE)</f>
        <v>18</v>
      </c>
      <c r="T267">
        <f>VLOOKUP(N267,[1]Table1!$A$1:$I$85,8,FALSE)</f>
        <v>46002</v>
      </c>
    </row>
    <row r="268" spans="1:20" x14ac:dyDescent="0.2">
      <c r="A268" t="s">
        <v>827</v>
      </c>
      <c r="B268">
        <v>42</v>
      </c>
      <c r="C268" t="s">
        <v>2646</v>
      </c>
      <c r="D268" t="s">
        <v>958</v>
      </c>
      <c r="E268" t="s">
        <v>959</v>
      </c>
      <c r="F268" t="s">
        <v>17</v>
      </c>
      <c r="G268" t="s">
        <v>422</v>
      </c>
      <c r="H268" t="s">
        <v>14</v>
      </c>
      <c r="I268" t="s">
        <v>314</v>
      </c>
      <c r="J268" t="s">
        <v>955</v>
      </c>
      <c r="L268" t="s">
        <v>2074</v>
      </c>
      <c r="N268" t="s">
        <v>2563</v>
      </c>
      <c r="O268" t="str">
        <f>VLOOKUP(N268,[1]Table1!$A$1:$I$85,2,FALSE)</f>
        <v>University of South Carolina</v>
      </c>
      <c r="P268" t="str">
        <f>VLOOKUP(N268,[1]Table1!$A$1:$I$85,3,FALSE)</f>
        <v>Columbia</v>
      </c>
      <c r="Q268" t="str">
        <f>VLOOKUP(N268,[1]Table1!$A$1:$I$85,4,FALSE)</f>
        <v>SC</v>
      </c>
      <c r="R268">
        <f>VLOOKUP(N268,[1]Table1!$A$1:$I$85,6,FALSE)</f>
        <v>84.5</v>
      </c>
      <c r="S268">
        <f>VLOOKUP(N268,[1]Table1!$A$1:$I$85,7,FALSE)</f>
        <v>115</v>
      </c>
      <c r="T268">
        <f>VLOOKUP(N268,[1]Table1!$A$1:$I$85,8,FALSE)</f>
        <v>48791</v>
      </c>
    </row>
    <row r="269" spans="1:20" x14ac:dyDescent="0.2">
      <c r="A269" t="s">
        <v>827</v>
      </c>
      <c r="B269">
        <v>43</v>
      </c>
      <c r="C269" t="s">
        <v>2646</v>
      </c>
      <c r="D269" t="s">
        <v>960</v>
      </c>
      <c r="E269" t="s">
        <v>961</v>
      </c>
      <c r="F269" t="s">
        <v>17</v>
      </c>
      <c r="G269" t="s">
        <v>401</v>
      </c>
      <c r="H269" t="s">
        <v>14</v>
      </c>
      <c r="I269" t="s">
        <v>330</v>
      </c>
      <c r="J269" t="s">
        <v>955</v>
      </c>
      <c r="L269" t="s">
        <v>2075</v>
      </c>
      <c r="N269" t="s">
        <v>2567</v>
      </c>
      <c r="O269" t="str">
        <f>VLOOKUP(N269,[1]Table1!$A$1:$I$85,2,FALSE)</f>
        <v>Florida State University</v>
      </c>
      <c r="P269" t="str">
        <f>VLOOKUP(N269,[1]Table1!$A$1:$I$85,3,FALSE)</f>
        <v>Tallahassee</v>
      </c>
      <c r="Q269" t="str">
        <f>VLOOKUP(N269,[1]Table1!$A$1:$I$85,4,FALSE)</f>
        <v>FL</v>
      </c>
      <c r="R269">
        <f>VLOOKUP(N269,[1]Table1!$A$1:$I$85,6,FALSE)</f>
        <v>90.6</v>
      </c>
      <c r="S269">
        <f>VLOOKUP(N269,[1]Table1!$A$1:$I$85,7,FALSE)</f>
        <v>55</v>
      </c>
      <c r="T269">
        <f>VLOOKUP(N269,[1]Table1!$A$1:$I$85,8,FALSE)</f>
        <v>49077</v>
      </c>
    </row>
    <row r="270" spans="1:20" x14ac:dyDescent="0.2">
      <c r="A270" t="s">
        <v>827</v>
      </c>
      <c r="B270">
        <v>44</v>
      </c>
      <c r="C270" t="s">
        <v>2646</v>
      </c>
      <c r="D270" t="s">
        <v>962</v>
      </c>
      <c r="E270" t="s">
        <v>963</v>
      </c>
      <c r="F270" t="s">
        <v>17</v>
      </c>
      <c r="G270" t="s">
        <v>396</v>
      </c>
      <c r="H270" t="s">
        <v>38</v>
      </c>
      <c r="I270" t="s">
        <v>330</v>
      </c>
      <c r="J270" t="s">
        <v>955</v>
      </c>
      <c r="L270" t="s">
        <v>2076</v>
      </c>
      <c r="N270" t="s">
        <v>2566</v>
      </c>
      <c r="O270" t="str">
        <f>VLOOKUP(N270,[1]Table1!$A$1:$I$85,2,FALSE)</f>
        <v>University of Arkansas</v>
      </c>
      <c r="P270" t="str">
        <f>VLOOKUP(N270,[1]Table1!$A$1:$I$85,3,FALSE)</f>
        <v>Fayetteville</v>
      </c>
      <c r="Q270" t="str">
        <f>VLOOKUP(N270,[1]Table1!$A$1:$I$85,4,FALSE)</f>
        <v>AR</v>
      </c>
      <c r="R270">
        <f>VLOOKUP(N270,[1]Table1!$A$1:$I$85,6,FALSE)</f>
        <v>91.8</v>
      </c>
      <c r="S270">
        <f>VLOOKUP(N270,[1]Table1!$A$1:$I$85,7,FALSE)</f>
        <v>176</v>
      </c>
      <c r="T270">
        <f>VLOOKUP(N270,[1]Table1!$A$1:$I$85,8,FALSE)</f>
        <v>52111</v>
      </c>
    </row>
    <row r="271" spans="1:20" x14ac:dyDescent="0.2">
      <c r="A271" t="s">
        <v>827</v>
      </c>
      <c r="B271">
        <v>45</v>
      </c>
      <c r="C271" t="s">
        <v>2646</v>
      </c>
      <c r="D271" t="s">
        <v>964</v>
      </c>
      <c r="E271" t="s">
        <v>965</v>
      </c>
      <c r="F271" t="s">
        <v>17</v>
      </c>
      <c r="G271" t="s">
        <v>396</v>
      </c>
      <c r="H271" t="s">
        <v>26</v>
      </c>
      <c r="I271" t="s">
        <v>241</v>
      </c>
      <c r="J271" t="s">
        <v>955</v>
      </c>
      <c r="L271" t="s">
        <v>2077</v>
      </c>
      <c r="N271" t="s">
        <v>2576</v>
      </c>
      <c r="O271" t="str">
        <f>VLOOKUP(N271,[1]Table1!$A$1:$I$85,2,FALSE)</f>
        <v>University of Connecticut</v>
      </c>
      <c r="P271" t="str">
        <f>VLOOKUP(N271,[1]Table1!$A$1:$I$85,3,FALSE)</f>
        <v>Storrs</v>
      </c>
      <c r="Q271" t="str">
        <f>VLOOKUP(N271,[1]Table1!$A$1:$I$85,4,FALSE)</f>
        <v>CT</v>
      </c>
      <c r="R271">
        <f>VLOOKUP(N271,[1]Table1!$A$1:$I$85,6,FALSE)</f>
        <v>95.8</v>
      </c>
      <c r="S271">
        <f>VLOOKUP(N271,[1]Table1!$A$1:$I$85,7,FALSE)</f>
        <v>67</v>
      </c>
      <c r="T271">
        <f>VLOOKUP(N271,[1]Table1!$A$1:$I$85,8,FALSE)</f>
        <v>23964</v>
      </c>
    </row>
    <row r="272" spans="1:20" x14ac:dyDescent="0.2">
      <c r="A272" t="s">
        <v>827</v>
      </c>
      <c r="B272">
        <v>46</v>
      </c>
      <c r="C272" t="s">
        <v>2646</v>
      </c>
      <c r="D272" t="s">
        <v>966</v>
      </c>
      <c r="E272" t="s">
        <v>967</v>
      </c>
      <c r="F272" t="s">
        <v>17</v>
      </c>
      <c r="G272" t="s">
        <v>405</v>
      </c>
      <c r="I272" t="s">
        <v>611</v>
      </c>
      <c r="J272" t="s">
        <v>968</v>
      </c>
      <c r="L272" t="s">
        <v>2078</v>
      </c>
      <c r="N272" t="s">
        <v>2592</v>
      </c>
      <c r="O272" t="str">
        <f>VLOOKUP(N272,[1]Table1!$A$1:$I$85,2,FALSE)</f>
        <v>University of Kentucky</v>
      </c>
      <c r="P272" t="str">
        <f>VLOOKUP(N272,[1]Table1!$A$1:$I$85,3,FALSE)</f>
        <v>Lexington</v>
      </c>
      <c r="Q272" t="str">
        <f>VLOOKUP(N272,[1]Table1!$A$1:$I$85,4,FALSE)</f>
        <v>KY</v>
      </c>
      <c r="R272">
        <f>VLOOKUP(N272,[1]Table1!$A$1:$I$85,6,FALSE)</f>
        <v>90.5</v>
      </c>
      <c r="S272">
        <f>VLOOKUP(N272,[1]Table1!$A$1:$I$85,7,FALSE)</f>
        <v>137</v>
      </c>
      <c r="T272">
        <f>VLOOKUP(N272,[1]Table1!$A$1:$I$85,8,FALSE)</f>
        <v>61526</v>
      </c>
    </row>
    <row r="273" spans="1:20" x14ac:dyDescent="0.2">
      <c r="A273" t="s">
        <v>827</v>
      </c>
      <c r="B273">
        <v>47</v>
      </c>
      <c r="C273" t="s">
        <v>2646</v>
      </c>
      <c r="D273" t="s">
        <v>969</v>
      </c>
      <c r="E273" t="s">
        <v>970</v>
      </c>
      <c r="F273" t="s">
        <v>17</v>
      </c>
      <c r="G273" t="s">
        <v>422</v>
      </c>
      <c r="H273" t="s">
        <v>26</v>
      </c>
      <c r="I273" t="s">
        <v>633</v>
      </c>
      <c r="J273" t="s">
        <v>971</v>
      </c>
      <c r="L273" t="s">
        <v>2079</v>
      </c>
      <c r="N273" t="s">
        <v>2562</v>
      </c>
      <c r="O273" t="str">
        <f>VLOOKUP(N273,[1]Table1!$A$1:$I$85,2,FALSE)</f>
        <v>Louisiana State University</v>
      </c>
      <c r="P273" t="str">
        <f>VLOOKUP(N273,[1]Table1!$A$1:$I$85,3,FALSE)</f>
        <v>Baton Rouge</v>
      </c>
      <c r="Q273" t="str">
        <f>VLOOKUP(N273,[1]Table1!$A$1:$I$85,4,FALSE)</f>
        <v>LA</v>
      </c>
      <c r="R273">
        <f>VLOOKUP(N273,[1]Table1!$A$1:$I$85,6,FALSE)</f>
        <v>91.7</v>
      </c>
      <c r="S273">
        <f>VLOOKUP(N273,[1]Table1!$A$1:$I$85,7,FALSE)</f>
        <v>176</v>
      </c>
      <c r="T273">
        <f>VLOOKUP(N273,[1]Table1!$A$1:$I$85,8,FALSE)</f>
        <v>46282</v>
      </c>
    </row>
    <row r="274" spans="1:20" x14ac:dyDescent="0.2">
      <c r="A274" t="s">
        <v>827</v>
      </c>
      <c r="B274">
        <v>48</v>
      </c>
      <c r="C274" t="s">
        <v>2646</v>
      </c>
      <c r="D274" t="s">
        <v>972</v>
      </c>
      <c r="E274" t="s">
        <v>973</v>
      </c>
      <c r="F274" t="s">
        <v>17</v>
      </c>
      <c r="G274" t="s">
        <v>396</v>
      </c>
      <c r="H274" t="s">
        <v>26</v>
      </c>
      <c r="I274" t="s">
        <v>525</v>
      </c>
      <c r="J274" t="s">
        <v>971</v>
      </c>
      <c r="L274" t="s">
        <v>2080</v>
      </c>
      <c r="N274" t="s">
        <v>2564</v>
      </c>
      <c r="O274" t="str">
        <f>VLOOKUP(N274,[1]Table1!$A$1:$I$85,2,FALSE)</f>
        <v>The University of Oklahoma</v>
      </c>
      <c r="P274" t="str">
        <f>VLOOKUP(N274,[1]Table1!$A$1:$I$85,3,FALSE)</f>
        <v>Norman</v>
      </c>
      <c r="Q274" t="str">
        <f>VLOOKUP(N274,[1]Table1!$A$1:$I$85,4,FALSE)</f>
        <v>OK</v>
      </c>
      <c r="R274">
        <f>VLOOKUP(N274,[1]Table1!$A$1:$I$85,6,FALSE)</f>
        <v>87</v>
      </c>
      <c r="S274">
        <f>VLOOKUP(N274,[1]Table1!$A$1:$I$85,7,FALSE)</f>
        <v>127</v>
      </c>
      <c r="T274">
        <f>VLOOKUP(N274,[1]Table1!$A$1:$I$85,8,FALSE)</f>
        <v>59866</v>
      </c>
    </row>
    <row r="275" spans="1:20" x14ac:dyDescent="0.2">
      <c r="A275" t="s">
        <v>827</v>
      </c>
      <c r="B275">
        <v>49</v>
      </c>
      <c r="C275" t="s">
        <v>2646</v>
      </c>
      <c r="D275" t="s">
        <v>974</v>
      </c>
      <c r="E275" t="s">
        <v>975</v>
      </c>
      <c r="F275" t="s">
        <v>17</v>
      </c>
      <c r="G275" t="s">
        <v>396</v>
      </c>
      <c r="I275" t="s">
        <v>375</v>
      </c>
      <c r="J275" t="s">
        <v>971</v>
      </c>
      <c r="L275" t="s">
        <v>2081</v>
      </c>
      <c r="N275" t="s">
        <v>2580</v>
      </c>
      <c r="O275" t="str">
        <f>VLOOKUP(N275,[1]Table1!$A$1:$I$85,2,FALSE)</f>
        <v>Indiana University</v>
      </c>
      <c r="P275" t="str">
        <f>VLOOKUP(N275,[1]Table1!$A$1:$I$85,3,FALSE)</f>
        <v>Bloomington</v>
      </c>
      <c r="Q275" t="str">
        <f>VLOOKUP(N275,[1]Table1!$A$1:$I$85,4,FALSE)</f>
        <v>IN</v>
      </c>
      <c r="R275">
        <f>VLOOKUP(N275,[1]Table1!$A$1:$I$85,6,FALSE)</f>
        <v>88</v>
      </c>
      <c r="S275">
        <f>VLOOKUP(N275,[1]Table1!$A$1:$I$85,7,FALSE)</f>
        <v>72</v>
      </c>
      <c r="T275">
        <f>VLOOKUP(N275,[1]Table1!$A$1:$I$85,8,FALSE)</f>
        <v>41995</v>
      </c>
    </row>
    <row r="276" spans="1:20" x14ac:dyDescent="0.2">
      <c r="A276" t="s">
        <v>827</v>
      </c>
      <c r="B276">
        <v>50</v>
      </c>
      <c r="C276" t="s">
        <v>2646</v>
      </c>
      <c r="D276" t="s">
        <v>976</v>
      </c>
      <c r="E276" t="s">
        <v>977</v>
      </c>
      <c r="F276" t="s">
        <v>17</v>
      </c>
      <c r="G276" t="s">
        <v>405</v>
      </c>
      <c r="I276" t="s">
        <v>978</v>
      </c>
      <c r="J276" t="s">
        <v>979</v>
      </c>
      <c r="L276" t="s">
        <v>2082</v>
      </c>
      <c r="N276" t="s">
        <v>2576</v>
      </c>
      <c r="O276" t="str">
        <f>VLOOKUP(N276,[1]Table1!$A$1:$I$85,2,FALSE)</f>
        <v>University of Connecticut</v>
      </c>
      <c r="P276" t="str">
        <f>VLOOKUP(N276,[1]Table1!$A$1:$I$85,3,FALSE)</f>
        <v>Storrs</v>
      </c>
      <c r="Q276" t="str">
        <f>VLOOKUP(N276,[1]Table1!$A$1:$I$85,4,FALSE)</f>
        <v>CT</v>
      </c>
      <c r="R276">
        <f>VLOOKUP(N276,[1]Table1!$A$1:$I$85,6,FALSE)</f>
        <v>95.8</v>
      </c>
      <c r="S276">
        <f>VLOOKUP(N276,[1]Table1!$A$1:$I$85,7,FALSE)</f>
        <v>67</v>
      </c>
      <c r="T276">
        <f>VLOOKUP(N276,[1]Table1!$A$1:$I$85,8,FALSE)</f>
        <v>23964</v>
      </c>
    </row>
    <row r="277" spans="1:20" x14ac:dyDescent="0.2">
      <c r="A277" t="s">
        <v>827</v>
      </c>
      <c r="B277">
        <v>51</v>
      </c>
      <c r="C277" t="s">
        <v>2646</v>
      </c>
      <c r="D277" t="s">
        <v>980</v>
      </c>
      <c r="E277" t="s">
        <v>981</v>
      </c>
      <c r="F277" t="s">
        <v>17</v>
      </c>
      <c r="G277" t="s">
        <v>401</v>
      </c>
      <c r="H277" t="s">
        <v>20</v>
      </c>
      <c r="I277" t="s">
        <v>222</v>
      </c>
      <c r="J277" t="s">
        <v>979</v>
      </c>
      <c r="L277" t="s">
        <v>2083</v>
      </c>
      <c r="N277" t="s">
        <v>2575</v>
      </c>
      <c r="O277" t="str">
        <f>VLOOKUP(N277,[1]Table1!$A$1:$I$85,2,FALSE)</f>
        <v>The University of Iowa</v>
      </c>
      <c r="P277" t="str">
        <f>VLOOKUP(N277,[1]Table1!$A$1:$I$85,3,FALSE)</f>
        <v>Iowa City</v>
      </c>
      <c r="Q277" t="str">
        <f>VLOOKUP(N277,[1]Table1!$A$1:$I$85,4,FALSE)</f>
        <v>IA</v>
      </c>
      <c r="R277">
        <f>VLOOKUP(N277,[1]Table1!$A$1:$I$85,6,FALSE)</f>
        <v>87.2</v>
      </c>
      <c r="S277">
        <f>VLOOKUP(N277,[1]Table1!$A$1:$I$85,7,FALSE)</f>
        <v>83</v>
      </c>
      <c r="T277">
        <f>VLOOKUP(N277,[1]Table1!$A$1:$I$85,8,FALSE)</f>
        <v>51925</v>
      </c>
    </row>
    <row r="278" spans="1:20" x14ac:dyDescent="0.2">
      <c r="A278" t="s">
        <v>827</v>
      </c>
      <c r="B278">
        <v>52</v>
      </c>
      <c r="C278" t="s">
        <v>2646</v>
      </c>
      <c r="D278" t="s">
        <v>982</v>
      </c>
      <c r="E278" t="s">
        <v>983</v>
      </c>
      <c r="F278" t="s">
        <v>17</v>
      </c>
      <c r="G278" t="s">
        <v>410</v>
      </c>
      <c r="H278" t="s">
        <v>38</v>
      </c>
      <c r="I278" t="s">
        <v>525</v>
      </c>
      <c r="J278" t="s">
        <v>979</v>
      </c>
      <c r="L278" t="s">
        <v>2084</v>
      </c>
      <c r="N278" t="s">
        <v>2569</v>
      </c>
      <c r="O278" t="str">
        <f>VLOOKUP(N278,[1]Table1!$A$1:$I$85,2,FALSE)</f>
        <v>University of Tennessee</v>
      </c>
      <c r="P278" t="str">
        <f>VLOOKUP(N278,[1]Table1!$A$1:$I$85,3,FALSE)</f>
        <v>Knoxville</v>
      </c>
      <c r="Q278" t="str">
        <f>VLOOKUP(N278,[1]Table1!$A$1:$I$85,4,FALSE)</f>
        <v>TN</v>
      </c>
      <c r="R278">
        <f>VLOOKUP(N278,[1]Table1!$A$1:$I$85,6,FALSE)</f>
        <v>89.6</v>
      </c>
      <c r="S278">
        <f>VLOOKUP(N278,[1]Table1!$A$1:$I$85,7,FALSE)</f>
        <v>115</v>
      </c>
      <c r="T278">
        <f>VLOOKUP(N278,[1]Table1!$A$1:$I$85,8,FALSE)</f>
        <v>44308</v>
      </c>
    </row>
    <row r="279" spans="1:20" x14ac:dyDescent="0.2">
      <c r="A279" t="s">
        <v>827</v>
      </c>
      <c r="B279">
        <v>53</v>
      </c>
      <c r="C279" t="s">
        <v>2646</v>
      </c>
      <c r="D279" t="s">
        <v>984</v>
      </c>
      <c r="E279" t="s">
        <v>985</v>
      </c>
      <c r="F279" t="s">
        <v>17</v>
      </c>
      <c r="G279" t="s">
        <v>401</v>
      </c>
      <c r="H279" t="s">
        <v>38</v>
      </c>
      <c r="I279" t="s">
        <v>986</v>
      </c>
      <c r="J279" t="s">
        <v>979</v>
      </c>
      <c r="L279" t="s">
        <v>2518</v>
      </c>
      <c r="N279" t="s">
        <v>2564</v>
      </c>
      <c r="O279" t="str">
        <f>VLOOKUP(N279,[1]Table1!$A$1:$I$85,2,FALSE)</f>
        <v>The University of Oklahoma</v>
      </c>
      <c r="P279" t="str">
        <f>VLOOKUP(N279,[1]Table1!$A$1:$I$85,3,FALSE)</f>
        <v>Norman</v>
      </c>
      <c r="Q279" t="str">
        <f>VLOOKUP(N279,[1]Table1!$A$1:$I$85,4,FALSE)</f>
        <v>OK</v>
      </c>
      <c r="R279">
        <f>VLOOKUP(N279,[1]Table1!$A$1:$I$85,6,FALSE)</f>
        <v>87</v>
      </c>
      <c r="S279">
        <f>VLOOKUP(N279,[1]Table1!$A$1:$I$85,7,FALSE)</f>
        <v>127</v>
      </c>
      <c r="T279">
        <f>VLOOKUP(N279,[1]Table1!$A$1:$I$85,8,FALSE)</f>
        <v>59866</v>
      </c>
    </row>
    <row r="280" spans="1:20" x14ac:dyDescent="0.2">
      <c r="A280" t="s">
        <v>827</v>
      </c>
      <c r="B280">
        <v>54</v>
      </c>
      <c r="C280" t="s">
        <v>2646</v>
      </c>
      <c r="D280" t="s">
        <v>987</v>
      </c>
      <c r="E280" t="s">
        <v>988</v>
      </c>
      <c r="F280" t="s">
        <v>17</v>
      </c>
      <c r="G280" t="s">
        <v>396</v>
      </c>
      <c r="H280" t="s">
        <v>14</v>
      </c>
      <c r="I280" t="s">
        <v>525</v>
      </c>
      <c r="J280" t="s">
        <v>979</v>
      </c>
      <c r="L280" t="s">
        <v>2085</v>
      </c>
      <c r="N280" t="s">
        <v>2575</v>
      </c>
      <c r="O280" t="str">
        <f>VLOOKUP(N280,[1]Table1!$A$1:$I$85,2,FALSE)</f>
        <v>The University of Iowa</v>
      </c>
      <c r="P280" t="str">
        <f>VLOOKUP(N280,[1]Table1!$A$1:$I$85,3,FALSE)</f>
        <v>Iowa City</v>
      </c>
      <c r="Q280" t="str">
        <f>VLOOKUP(N280,[1]Table1!$A$1:$I$85,4,FALSE)</f>
        <v>IA</v>
      </c>
      <c r="R280">
        <f>VLOOKUP(N280,[1]Table1!$A$1:$I$85,6,FALSE)</f>
        <v>87.2</v>
      </c>
      <c r="S280">
        <f>VLOOKUP(N280,[1]Table1!$A$1:$I$85,7,FALSE)</f>
        <v>83</v>
      </c>
      <c r="T280">
        <f>VLOOKUP(N280,[1]Table1!$A$1:$I$85,8,FALSE)</f>
        <v>51925</v>
      </c>
    </row>
    <row r="281" spans="1:20" x14ac:dyDescent="0.2">
      <c r="A281" t="s">
        <v>827</v>
      </c>
      <c r="B281">
        <v>55</v>
      </c>
      <c r="C281" t="s">
        <v>2646</v>
      </c>
      <c r="D281" t="s">
        <v>989</v>
      </c>
      <c r="E281" t="s">
        <v>990</v>
      </c>
      <c r="F281" t="s">
        <v>17</v>
      </c>
      <c r="G281" t="s">
        <v>422</v>
      </c>
      <c r="H281" t="s">
        <v>38</v>
      </c>
      <c r="I281" t="s">
        <v>682</v>
      </c>
      <c r="J281" t="s">
        <v>979</v>
      </c>
      <c r="L281" t="s">
        <v>2086</v>
      </c>
      <c r="N281" t="s">
        <v>2563</v>
      </c>
      <c r="O281" t="str">
        <f>VLOOKUP(N281,[1]Table1!$A$1:$I$85,2,FALSE)</f>
        <v>University of South Carolina</v>
      </c>
      <c r="P281" t="str">
        <f>VLOOKUP(N281,[1]Table1!$A$1:$I$85,3,FALSE)</f>
        <v>Columbia</v>
      </c>
      <c r="Q281" t="str">
        <f>VLOOKUP(N281,[1]Table1!$A$1:$I$85,4,FALSE)</f>
        <v>SC</v>
      </c>
      <c r="R281">
        <f>VLOOKUP(N281,[1]Table1!$A$1:$I$85,6,FALSE)</f>
        <v>84.5</v>
      </c>
      <c r="S281">
        <f>VLOOKUP(N281,[1]Table1!$A$1:$I$85,7,FALSE)</f>
        <v>115</v>
      </c>
      <c r="T281">
        <f>VLOOKUP(N281,[1]Table1!$A$1:$I$85,8,FALSE)</f>
        <v>48791</v>
      </c>
    </row>
    <row r="282" spans="1:20" x14ac:dyDescent="0.2">
      <c r="A282" t="s">
        <v>827</v>
      </c>
      <c r="B282">
        <v>56</v>
      </c>
      <c r="C282" t="s">
        <v>2646</v>
      </c>
      <c r="D282" t="s">
        <v>991</v>
      </c>
      <c r="E282" t="s">
        <v>992</v>
      </c>
      <c r="F282" t="s">
        <v>17</v>
      </c>
      <c r="G282" t="s">
        <v>396</v>
      </c>
      <c r="H282" t="s">
        <v>38</v>
      </c>
      <c r="I282" t="s">
        <v>375</v>
      </c>
      <c r="J282" t="s">
        <v>993</v>
      </c>
      <c r="L282" t="s">
        <v>2087</v>
      </c>
      <c r="N282" t="s">
        <v>2569</v>
      </c>
      <c r="O282" t="str">
        <f>VLOOKUP(N282,[1]Table1!$A$1:$I$85,2,FALSE)</f>
        <v>University of Tennessee</v>
      </c>
      <c r="P282" t="str">
        <f>VLOOKUP(N282,[1]Table1!$A$1:$I$85,3,FALSE)</f>
        <v>Knoxville</v>
      </c>
      <c r="Q282" t="str">
        <f>VLOOKUP(N282,[1]Table1!$A$1:$I$85,4,FALSE)</f>
        <v>TN</v>
      </c>
      <c r="R282">
        <f>VLOOKUP(N282,[1]Table1!$A$1:$I$85,6,FALSE)</f>
        <v>89.6</v>
      </c>
      <c r="S282">
        <f>VLOOKUP(N282,[1]Table1!$A$1:$I$85,7,FALSE)</f>
        <v>115</v>
      </c>
      <c r="T282">
        <f>VLOOKUP(N282,[1]Table1!$A$1:$I$85,8,FALSE)</f>
        <v>44308</v>
      </c>
    </row>
    <row r="283" spans="1:20" x14ac:dyDescent="0.2">
      <c r="A283" t="s">
        <v>827</v>
      </c>
      <c r="B283">
        <v>57</v>
      </c>
      <c r="C283" t="s">
        <v>2646</v>
      </c>
      <c r="D283" t="s">
        <v>994</v>
      </c>
      <c r="E283" t="s">
        <v>995</v>
      </c>
      <c r="F283" t="s">
        <v>17</v>
      </c>
      <c r="G283" t="s">
        <v>401</v>
      </c>
      <c r="H283" t="s">
        <v>38</v>
      </c>
      <c r="I283" t="s">
        <v>996</v>
      </c>
      <c r="J283" t="s">
        <v>993</v>
      </c>
      <c r="L283" t="s">
        <v>2088</v>
      </c>
      <c r="N283" t="s">
        <v>2593</v>
      </c>
      <c r="O283" t="str">
        <f>VLOOKUP(N283,[1]Table1!$A$1:$I$85,2,FALSE)</f>
        <v>Ohio State University</v>
      </c>
      <c r="P283" t="str">
        <f>VLOOKUP(N283,[1]Table1!$A$1:$I$85,3,FALSE)</f>
        <v>Columbus</v>
      </c>
      <c r="Q283" t="str">
        <f>VLOOKUP(N283,[1]Table1!$A$1:$I$85,4,FALSE)</f>
        <v>OH</v>
      </c>
      <c r="R283">
        <f>VLOOKUP(N283,[1]Table1!$A$1:$I$85,6,FALSE)</f>
        <v>86.4</v>
      </c>
      <c r="S283">
        <f>VLOOKUP(N283,[1]Table1!$A$1:$I$85,7,FALSE)</f>
        <v>49</v>
      </c>
      <c r="T283">
        <f>VLOOKUP(N283,[1]Table1!$A$1:$I$85,8,FALSE)</f>
        <v>58575</v>
      </c>
    </row>
    <row r="284" spans="1:20" x14ac:dyDescent="0.2">
      <c r="A284" t="s">
        <v>827</v>
      </c>
      <c r="B284">
        <v>58</v>
      </c>
      <c r="C284" t="s">
        <v>2646</v>
      </c>
      <c r="D284" t="s">
        <v>997</v>
      </c>
      <c r="E284" t="s">
        <v>998</v>
      </c>
      <c r="F284" t="s">
        <v>17</v>
      </c>
      <c r="G284" t="s">
        <v>405</v>
      </c>
      <c r="H284" t="s">
        <v>14</v>
      </c>
      <c r="I284" t="s">
        <v>150</v>
      </c>
      <c r="J284" t="s">
        <v>999</v>
      </c>
      <c r="L284" t="s">
        <v>2519</v>
      </c>
      <c r="N284" t="s">
        <v>2576</v>
      </c>
      <c r="O284" t="str">
        <f>VLOOKUP(N284,[1]Table1!$A$1:$I$85,2,FALSE)</f>
        <v>University of Connecticut</v>
      </c>
      <c r="P284" t="str">
        <f>VLOOKUP(N284,[1]Table1!$A$1:$I$85,3,FALSE)</f>
        <v>Storrs</v>
      </c>
      <c r="Q284" t="str">
        <f>VLOOKUP(N284,[1]Table1!$A$1:$I$85,4,FALSE)</f>
        <v>CT</v>
      </c>
      <c r="R284">
        <f>VLOOKUP(N284,[1]Table1!$A$1:$I$85,6,FALSE)</f>
        <v>95.8</v>
      </c>
      <c r="S284">
        <f>VLOOKUP(N284,[1]Table1!$A$1:$I$85,7,FALSE)</f>
        <v>67</v>
      </c>
      <c r="T284">
        <f>VLOOKUP(N284,[1]Table1!$A$1:$I$85,8,FALSE)</f>
        <v>23964</v>
      </c>
    </row>
    <row r="285" spans="1:20" x14ac:dyDescent="0.2">
      <c r="A285" t="s">
        <v>827</v>
      </c>
      <c r="B285">
        <v>59</v>
      </c>
      <c r="C285" t="s">
        <v>2646</v>
      </c>
      <c r="D285" t="s">
        <v>1000</v>
      </c>
      <c r="E285" t="s">
        <v>1001</v>
      </c>
      <c r="F285" t="s">
        <v>17</v>
      </c>
      <c r="G285" t="s">
        <v>396</v>
      </c>
      <c r="H285" t="s">
        <v>38</v>
      </c>
      <c r="I285" t="s">
        <v>1002</v>
      </c>
      <c r="J285" t="s">
        <v>999</v>
      </c>
      <c r="L285" t="s">
        <v>2520</v>
      </c>
      <c r="N285" t="s">
        <v>2594</v>
      </c>
      <c r="O285" t="str">
        <f>VLOOKUP(N285,[1]Table1!$A$1:$I$85,2,FALSE)</f>
        <v>Mississippi State University</v>
      </c>
      <c r="P285" t="str">
        <f>VLOOKUP(N285,[1]Table1!$A$1:$I$85,3,FALSE)</f>
        <v>Starkville</v>
      </c>
      <c r="Q285" t="str">
        <f>VLOOKUP(N285,[1]Table1!$A$1:$I$85,4,FALSE)</f>
        <v>MS</v>
      </c>
      <c r="R285">
        <f>VLOOKUP(N285,[1]Table1!$A$1:$I$85,6,FALSE)</f>
        <v>82</v>
      </c>
      <c r="S285">
        <f>VLOOKUP(N285,[1]Table1!$A$1:$I$85,7,FALSE)</f>
        <v>194</v>
      </c>
      <c r="T285">
        <f>VLOOKUP(N285,[1]Table1!$A$1:$I$85,8,FALSE)</f>
        <v>34392</v>
      </c>
    </row>
    <row r="286" spans="1:20" x14ac:dyDescent="0.2">
      <c r="A286" t="s">
        <v>827</v>
      </c>
      <c r="B286">
        <v>60</v>
      </c>
      <c r="C286" t="s">
        <v>2646</v>
      </c>
      <c r="D286" t="s">
        <v>1003</v>
      </c>
      <c r="E286" t="s">
        <v>1004</v>
      </c>
      <c r="F286" t="s">
        <v>17</v>
      </c>
      <c r="G286" t="s">
        <v>401</v>
      </c>
      <c r="H286" t="s">
        <v>20</v>
      </c>
      <c r="I286" t="s">
        <v>522</v>
      </c>
      <c r="J286" t="s">
        <v>999</v>
      </c>
      <c r="L286" t="s">
        <v>2089</v>
      </c>
      <c r="N286" t="s">
        <v>2563</v>
      </c>
      <c r="O286" t="str">
        <f>VLOOKUP(N286,[1]Table1!$A$1:$I$85,2,FALSE)</f>
        <v>University of South Carolina</v>
      </c>
      <c r="P286" t="str">
        <f>VLOOKUP(N286,[1]Table1!$A$1:$I$85,3,FALSE)</f>
        <v>Columbia</v>
      </c>
      <c r="Q286" t="str">
        <f>VLOOKUP(N286,[1]Table1!$A$1:$I$85,4,FALSE)</f>
        <v>SC</v>
      </c>
      <c r="R286">
        <f>VLOOKUP(N286,[1]Table1!$A$1:$I$85,6,FALSE)</f>
        <v>84.5</v>
      </c>
      <c r="S286">
        <f>VLOOKUP(N286,[1]Table1!$A$1:$I$85,7,FALSE)</f>
        <v>115</v>
      </c>
      <c r="T286">
        <f>VLOOKUP(N286,[1]Table1!$A$1:$I$85,8,FALSE)</f>
        <v>48791</v>
      </c>
    </row>
    <row r="287" spans="1:20" x14ac:dyDescent="0.2">
      <c r="A287" t="s">
        <v>827</v>
      </c>
      <c r="B287">
        <v>61</v>
      </c>
      <c r="C287" t="s">
        <v>2646</v>
      </c>
      <c r="D287" t="s">
        <v>1005</v>
      </c>
      <c r="E287" t="s">
        <v>1006</v>
      </c>
      <c r="F287" t="s">
        <v>17</v>
      </c>
      <c r="G287" t="s">
        <v>422</v>
      </c>
      <c r="H287" t="s">
        <v>26</v>
      </c>
      <c r="I287" t="s">
        <v>1007</v>
      </c>
      <c r="J287" t="s">
        <v>1008</v>
      </c>
      <c r="L287" t="s">
        <v>2090</v>
      </c>
      <c r="N287" t="s">
        <v>2581</v>
      </c>
      <c r="O287" t="str">
        <f>VLOOKUP(N287,[1]Table1!$A$1:$I$85,2,FALSE)</f>
        <v>The University of Texas</v>
      </c>
      <c r="P287" t="str">
        <f>VLOOKUP(N287,[1]Table1!$A$1:$I$85,3,FALSE)</f>
        <v>Austin</v>
      </c>
      <c r="Q287" t="str">
        <f>VLOOKUP(N287,[1]Table1!$A$1:$I$85,4,FALSE)</f>
        <v>TX</v>
      </c>
      <c r="R287">
        <f>VLOOKUP(N287,[1]Table1!$A$1:$I$85,6,FALSE)</f>
        <v>129</v>
      </c>
      <c r="S287">
        <f>VLOOKUP(N287,[1]Table1!$A$1:$I$85,7,FALSE)</f>
        <v>38</v>
      </c>
      <c r="T287">
        <f>VLOOKUP(N287,[1]Table1!$A$1:$I$85,8,FALSE)</f>
        <v>78965</v>
      </c>
    </row>
    <row r="288" spans="1:20" x14ac:dyDescent="0.2">
      <c r="A288" t="s">
        <v>827</v>
      </c>
      <c r="B288">
        <v>62</v>
      </c>
      <c r="C288" t="s">
        <v>2646</v>
      </c>
      <c r="D288" t="s">
        <v>1009</v>
      </c>
      <c r="E288" t="s">
        <v>1010</v>
      </c>
      <c r="F288" t="s">
        <v>17</v>
      </c>
      <c r="G288" t="s">
        <v>405</v>
      </c>
      <c r="H288" t="s">
        <v>38</v>
      </c>
      <c r="I288" t="s">
        <v>1011</v>
      </c>
      <c r="J288" t="s">
        <v>1008</v>
      </c>
      <c r="L288" t="s">
        <v>2091</v>
      </c>
      <c r="N288" t="s">
        <v>2564</v>
      </c>
      <c r="O288" t="str">
        <f>VLOOKUP(N288,[1]Table1!$A$1:$I$85,2,FALSE)</f>
        <v>The University of Oklahoma</v>
      </c>
      <c r="P288" t="str">
        <f>VLOOKUP(N288,[1]Table1!$A$1:$I$85,3,FALSE)</f>
        <v>Norman</v>
      </c>
      <c r="Q288" t="str">
        <f>VLOOKUP(N288,[1]Table1!$A$1:$I$85,4,FALSE)</f>
        <v>OK</v>
      </c>
      <c r="R288">
        <f>VLOOKUP(N288,[1]Table1!$A$1:$I$85,6,FALSE)</f>
        <v>87</v>
      </c>
      <c r="S288">
        <f>VLOOKUP(N288,[1]Table1!$A$1:$I$85,7,FALSE)</f>
        <v>127</v>
      </c>
      <c r="T288">
        <f>VLOOKUP(N288,[1]Table1!$A$1:$I$85,8,FALSE)</f>
        <v>59866</v>
      </c>
    </row>
    <row r="289" spans="1:20" x14ac:dyDescent="0.2">
      <c r="A289" t="s">
        <v>827</v>
      </c>
      <c r="B289">
        <v>63</v>
      </c>
      <c r="C289" t="s">
        <v>2646</v>
      </c>
      <c r="D289" t="s">
        <v>1012</v>
      </c>
      <c r="E289" t="s">
        <v>1013</v>
      </c>
      <c r="F289" t="s">
        <v>17</v>
      </c>
      <c r="G289" t="s">
        <v>405</v>
      </c>
      <c r="H289" t="s">
        <v>14</v>
      </c>
      <c r="I289" t="s">
        <v>1014</v>
      </c>
      <c r="J289" t="s">
        <v>1008</v>
      </c>
      <c r="L289" t="s">
        <v>2092</v>
      </c>
      <c r="N289" t="s">
        <v>2566</v>
      </c>
      <c r="O289" t="str">
        <f>VLOOKUP(N289,[1]Table1!$A$1:$I$85,2,FALSE)</f>
        <v>University of Arkansas</v>
      </c>
      <c r="P289" t="str">
        <f>VLOOKUP(N289,[1]Table1!$A$1:$I$85,3,FALSE)</f>
        <v>Fayetteville</v>
      </c>
      <c r="Q289" t="str">
        <f>VLOOKUP(N289,[1]Table1!$A$1:$I$85,4,FALSE)</f>
        <v>AR</v>
      </c>
      <c r="R289">
        <f>VLOOKUP(N289,[1]Table1!$A$1:$I$85,6,FALSE)</f>
        <v>91.8</v>
      </c>
      <c r="S289">
        <f>VLOOKUP(N289,[1]Table1!$A$1:$I$85,7,FALSE)</f>
        <v>176</v>
      </c>
      <c r="T289">
        <f>VLOOKUP(N289,[1]Table1!$A$1:$I$85,8,FALSE)</f>
        <v>52111</v>
      </c>
    </row>
    <row r="290" spans="1:20" x14ac:dyDescent="0.2">
      <c r="A290" t="s">
        <v>827</v>
      </c>
      <c r="B290">
        <v>64</v>
      </c>
      <c r="C290" t="s">
        <v>2646</v>
      </c>
      <c r="D290" t="s">
        <v>1015</v>
      </c>
      <c r="E290" t="s">
        <v>1016</v>
      </c>
      <c r="F290" t="s">
        <v>17</v>
      </c>
      <c r="G290" t="s">
        <v>401</v>
      </c>
      <c r="H290" t="s">
        <v>20</v>
      </c>
      <c r="I290" t="s">
        <v>682</v>
      </c>
      <c r="J290" t="s">
        <v>1008</v>
      </c>
      <c r="L290" t="s">
        <v>2521</v>
      </c>
      <c r="N290" t="s">
        <v>2571</v>
      </c>
      <c r="O290" t="str">
        <f>VLOOKUP(N290,[1]Table1!$A$1:$I$85,2,FALSE)</f>
        <v>University of Mississippi</v>
      </c>
      <c r="P290" t="str">
        <f>VLOOKUP(N290,[1]Table1!$A$1:$I$85,3,FALSE)</f>
        <v>Oxford</v>
      </c>
      <c r="Q290" t="str">
        <f>VLOOKUP(N290,[1]Table1!$A$1:$I$85,4,FALSE)</f>
        <v>MS</v>
      </c>
      <c r="R290">
        <f>VLOOKUP(N290,[1]Table1!$A$1:$I$85,6,FALSE)</f>
        <v>82.7</v>
      </c>
      <c r="S290">
        <f>VLOOKUP(N290,[1]Table1!$A$1:$I$85,7,FALSE)</f>
        <v>151</v>
      </c>
      <c r="T290">
        <f>VLOOKUP(N290,[1]Table1!$A$1:$I$85,8,FALSE)</f>
        <v>84957</v>
      </c>
    </row>
    <row r="291" spans="1:20" x14ac:dyDescent="0.2">
      <c r="A291" t="s">
        <v>827</v>
      </c>
      <c r="B291">
        <v>65</v>
      </c>
      <c r="C291" t="s">
        <v>2646</v>
      </c>
      <c r="D291" t="s">
        <v>1017</v>
      </c>
      <c r="E291" t="s">
        <v>847</v>
      </c>
      <c r="F291" t="s">
        <v>17</v>
      </c>
      <c r="G291" t="s">
        <v>405</v>
      </c>
      <c r="H291" t="s">
        <v>14</v>
      </c>
      <c r="I291" t="s">
        <v>314</v>
      </c>
      <c r="J291" t="s">
        <v>1008</v>
      </c>
      <c r="L291" t="s">
        <v>2522</v>
      </c>
      <c r="N291" t="s">
        <v>2589</v>
      </c>
      <c r="O291" t="str">
        <f>VLOOKUP(N291,[1]Table1!$A$1:$I$85,2,FALSE)</f>
        <v>University of Arizona</v>
      </c>
      <c r="P291" t="str">
        <f>VLOOKUP(N291,[1]Table1!$A$1:$I$85,3,FALSE)</f>
        <v>Tucson</v>
      </c>
      <c r="Q291" t="str">
        <f>VLOOKUP(N291,[1]Table1!$A$1:$I$85,4,FALSE)</f>
        <v>AZ</v>
      </c>
      <c r="R291">
        <f>VLOOKUP(N291,[1]Table1!$A$1:$I$85,6,FALSE)</f>
        <v>95.7</v>
      </c>
      <c r="S291">
        <f>VLOOKUP(N291,[1]Table1!$A$1:$I$85,7,FALSE)</f>
        <v>105</v>
      </c>
      <c r="T291">
        <f>VLOOKUP(N291,[1]Table1!$A$1:$I$85,8,FALSE)</f>
        <v>48058</v>
      </c>
    </row>
    <row r="292" spans="1:20" x14ac:dyDescent="0.2">
      <c r="A292" t="s">
        <v>827</v>
      </c>
      <c r="B292">
        <v>66</v>
      </c>
      <c r="C292" t="s">
        <v>2646</v>
      </c>
      <c r="D292" t="s">
        <v>1018</v>
      </c>
      <c r="E292" t="s">
        <v>1019</v>
      </c>
      <c r="F292" t="s">
        <v>17</v>
      </c>
      <c r="G292" t="s">
        <v>401</v>
      </c>
      <c r="H292" t="s">
        <v>26</v>
      </c>
      <c r="I292" t="s">
        <v>140</v>
      </c>
      <c r="J292" t="s">
        <v>1008</v>
      </c>
      <c r="L292" t="s">
        <v>2093</v>
      </c>
      <c r="N292" t="s">
        <v>2573</v>
      </c>
      <c r="O292" t="str">
        <f>VLOOKUP(N292,[1]Table1!$A$1:$I$85,2,FALSE)</f>
        <v>North Carolina State University</v>
      </c>
      <c r="P292" t="str">
        <f>VLOOKUP(N292,[1]Table1!$A$1:$I$85,3,FALSE)</f>
        <v>Raleigh</v>
      </c>
      <c r="Q292" t="str">
        <f>VLOOKUP(N292,[1]Table1!$A$1:$I$85,4,FALSE)</f>
        <v>NC</v>
      </c>
      <c r="R292">
        <f>VLOOKUP(N292,[1]Table1!$A$1:$I$85,6,FALSE)</f>
        <v>102.4</v>
      </c>
      <c r="S292">
        <f>VLOOKUP(N292,[1]Table1!$A$1:$I$85,7,FALSE)</f>
        <v>72</v>
      </c>
      <c r="T292">
        <f>VLOOKUP(N292,[1]Table1!$A$1:$I$85,8,FALSE)</f>
        <v>72966</v>
      </c>
    </row>
    <row r="293" spans="1:20" x14ac:dyDescent="0.2">
      <c r="A293" t="s">
        <v>827</v>
      </c>
      <c r="B293">
        <v>67</v>
      </c>
      <c r="C293" t="s">
        <v>2646</v>
      </c>
      <c r="D293" t="s">
        <v>1020</v>
      </c>
      <c r="E293" t="s">
        <v>1021</v>
      </c>
      <c r="F293" t="s">
        <v>17</v>
      </c>
      <c r="G293" t="s">
        <v>422</v>
      </c>
      <c r="I293" t="s">
        <v>1022</v>
      </c>
      <c r="J293" t="s">
        <v>1023</v>
      </c>
      <c r="L293" t="s">
        <v>2094</v>
      </c>
      <c r="N293" t="s">
        <v>2562</v>
      </c>
      <c r="O293" t="str">
        <f>VLOOKUP(N293,[1]Table1!$A$1:$I$85,2,FALSE)</f>
        <v>Louisiana State University</v>
      </c>
      <c r="P293" t="str">
        <f>VLOOKUP(N293,[1]Table1!$A$1:$I$85,3,FALSE)</f>
        <v>Baton Rouge</v>
      </c>
      <c r="Q293" t="str">
        <f>VLOOKUP(N293,[1]Table1!$A$1:$I$85,4,FALSE)</f>
        <v>LA</v>
      </c>
      <c r="R293">
        <f>VLOOKUP(N293,[1]Table1!$A$1:$I$85,6,FALSE)</f>
        <v>91.7</v>
      </c>
      <c r="S293">
        <f>VLOOKUP(N293,[1]Table1!$A$1:$I$85,7,FALSE)</f>
        <v>176</v>
      </c>
      <c r="T293">
        <f>VLOOKUP(N293,[1]Table1!$A$1:$I$85,8,FALSE)</f>
        <v>46282</v>
      </c>
    </row>
    <row r="294" spans="1:20" x14ac:dyDescent="0.2">
      <c r="A294" t="s">
        <v>827</v>
      </c>
      <c r="B294">
        <v>68</v>
      </c>
      <c r="C294" t="s">
        <v>2646</v>
      </c>
      <c r="D294" t="s">
        <v>1024</v>
      </c>
      <c r="E294" t="s">
        <v>1025</v>
      </c>
      <c r="F294" t="s">
        <v>17</v>
      </c>
      <c r="G294" t="s">
        <v>422</v>
      </c>
      <c r="H294" t="s">
        <v>26</v>
      </c>
      <c r="I294" t="s">
        <v>1026</v>
      </c>
      <c r="J294" t="s">
        <v>1023</v>
      </c>
      <c r="L294" t="s">
        <v>2095</v>
      </c>
      <c r="N294" t="s">
        <v>2563</v>
      </c>
      <c r="O294" t="str">
        <f>VLOOKUP(N294,[1]Table1!$A$1:$I$85,2,FALSE)</f>
        <v>University of South Carolina</v>
      </c>
      <c r="P294" t="str">
        <f>VLOOKUP(N294,[1]Table1!$A$1:$I$85,3,FALSE)</f>
        <v>Columbia</v>
      </c>
      <c r="Q294" t="str">
        <f>VLOOKUP(N294,[1]Table1!$A$1:$I$85,4,FALSE)</f>
        <v>SC</v>
      </c>
      <c r="R294">
        <f>VLOOKUP(N294,[1]Table1!$A$1:$I$85,6,FALSE)</f>
        <v>84.5</v>
      </c>
      <c r="S294">
        <f>VLOOKUP(N294,[1]Table1!$A$1:$I$85,7,FALSE)</f>
        <v>115</v>
      </c>
      <c r="T294">
        <f>VLOOKUP(N294,[1]Table1!$A$1:$I$85,8,FALSE)</f>
        <v>48791</v>
      </c>
    </row>
    <row r="295" spans="1:20" x14ac:dyDescent="0.2">
      <c r="A295" t="s">
        <v>827</v>
      </c>
      <c r="B295">
        <v>69</v>
      </c>
      <c r="C295" t="s">
        <v>2646</v>
      </c>
      <c r="D295" t="s">
        <v>1027</v>
      </c>
      <c r="E295" t="s">
        <v>1028</v>
      </c>
      <c r="F295" t="s">
        <v>17</v>
      </c>
      <c r="G295" t="s">
        <v>405</v>
      </c>
      <c r="H295" t="s">
        <v>14</v>
      </c>
      <c r="I295" t="s">
        <v>269</v>
      </c>
      <c r="J295" t="s">
        <v>1023</v>
      </c>
      <c r="L295" t="s">
        <v>2096</v>
      </c>
      <c r="N295" t="s">
        <v>2583</v>
      </c>
      <c r="O295" t="str">
        <f>VLOOKUP(N295,[1]Table1!$A$1:$I$85,2,FALSE)</f>
        <v>The University of California, Los Angeles</v>
      </c>
      <c r="P295" t="str">
        <f>VLOOKUP(N295,[1]Table1!$A$1:$I$85,3,FALSE)</f>
        <v>Los Angeles</v>
      </c>
      <c r="Q295" t="str">
        <f>VLOOKUP(N295,[1]Table1!$A$1:$I$85,4,FALSE)</f>
        <v>CA</v>
      </c>
      <c r="R295">
        <f>VLOOKUP(N295,[1]Table1!$A$1:$I$85,6,FALSE)</f>
        <v>176.2</v>
      </c>
      <c r="S295">
        <f>VLOOKUP(N295,[1]Table1!$A$1:$I$85,7,FALSE)</f>
        <v>20</v>
      </c>
      <c r="T295">
        <f>VLOOKUP(N295,[1]Table1!$A$1:$I$85,8,FALSE)</f>
        <v>76367</v>
      </c>
    </row>
    <row r="296" spans="1:20" x14ac:dyDescent="0.2">
      <c r="A296" t="s">
        <v>827</v>
      </c>
      <c r="B296">
        <v>70</v>
      </c>
      <c r="C296" t="s">
        <v>2646</v>
      </c>
      <c r="D296" t="s">
        <v>1029</v>
      </c>
      <c r="E296" t="s">
        <v>1030</v>
      </c>
      <c r="F296" t="s">
        <v>17</v>
      </c>
      <c r="G296" t="s">
        <v>401</v>
      </c>
      <c r="H296" t="s">
        <v>20</v>
      </c>
      <c r="I296" t="s">
        <v>525</v>
      </c>
      <c r="J296" t="s">
        <v>1031</v>
      </c>
      <c r="L296" t="s">
        <v>2097</v>
      </c>
      <c r="N296" t="s">
        <v>2583</v>
      </c>
      <c r="O296" t="str">
        <f>VLOOKUP(N296,[1]Table1!$A$1:$I$85,2,FALSE)</f>
        <v>The University of California, Los Angeles</v>
      </c>
      <c r="P296" t="str">
        <f>VLOOKUP(N296,[1]Table1!$A$1:$I$85,3,FALSE)</f>
        <v>Los Angeles</v>
      </c>
      <c r="Q296" t="str">
        <f>VLOOKUP(N296,[1]Table1!$A$1:$I$85,4,FALSE)</f>
        <v>CA</v>
      </c>
      <c r="R296">
        <f>VLOOKUP(N296,[1]Table1!$A$1:$I$85,6,FALSE)</f>
        <v>176.2</v>
      </c>
      <c r="S296">
        <f>VLOOKUP(N296,[1]Table1!$A$1:$I$85,7,FALSE)</f>
        <v>20</v>
      </c>
      <c r="T296">
        <f>VLOOKUP(N296,[1]Table1!$A$1:$I$85,8,FALSE)</f>
        <v>76367</v>
      </c>
    </row>
    <row r="297" spans="1:20" x14ac:dyDescent="0.2">
      <c r="A297" t="s">
        <v>827</v>
      </c>
      <c r="B297">
        <v>71</v>
      </c>
      <c r="C297" t="s">
        <v>2646</v>
      </c>
      <c r="D297" t="s">
        <v>1032</v>
      </c>
      <c r="E297" t="s">
        <v>1033</v>
      </c>
      <c r="F297" t="s">
        <v>17</v>
      </c>
      <c r="G297" t="s">
        <v>401</v>
      </c>
      <c r="H297" t="s">
        <v>14</v>
      </c>
      <c r="I297" t="s">
        <v>1034</v>
      </c>
      <c r="J297" t="s">
        <v>1031</v>
      </c>
      <c r="L297" t="s">
        <v>2098</v>
      </c>
      <c r="N297" t="s">
        <v>2569</v>
      </c>
      <c r="O297" t="str">
        <f>VLOOKUP(N297,[1]Table1!$A$1:$I$85,2,FALSE)</f>
        <v>University of Tennessee</v>
      </c>
      <c r="P297" t="str">
        <f>VLOOKUP(N297,[1]Table1!$A$1:$I$85,3,FALSE)</f>
        <v>Knoxville</v>
      </c>
      <c r="Q297" t="str">
        <f>VLOOKUP(N297,[1]Table1!$A$1:$I$85,4,FALSE)</f>
        <v>TN</v>
      </c>
      <c r="R297">
        <f>VLOOKUP(N297,[1]Table1!$A$1:$I$85,6,FALSE)</f>
        <v>89.6</v>
      </c>
      <c r="S297">
        <f>VLOOKUP(N297,[1]Table1!$A$1:$I$85,7,FALSE)</f>
        <v>115</v>
      </c>
      <c r="T297">
        <f>VLOOKUP(N297,[1]Table1!$A$1:$I$85,8,FALSE)</f>
        <v>44308</v>
      </c>
    </row>
    <row r="298" spans="1:20" x14ac:dyDescent="0.2">
      <c r="A298" t="s">
        <v>827</v>
      </c>
      <c r="B298">
        <v>72</v>
      </c>
      <c r="C298" t="s">
        <v>2646</v>
      </c>
      <c r="D298" t="s">
        <v>1035</v>
      </c>
      <c r="E298" t="s">
        <v>1036</v>
      </c>
      <c r="F298" t="s">
        <v>17</v>
      </c>
      <c r="G298" t="s">
        <v>422</v>
      </c>
      <c r="H298" t="s">
        <v>38</v>
      </c>
      <c r="I298" t="s">
        <v>714</v>
      </c>
      <c r="J298" t="s">
        <v>1031</v>
      </c>
      <c r="L298" t="s">
        <v>2099</v>
      </c>
      <c r="N298" t="s">
        <v>2580</v>
      </c>
      <c r="O298" t="str">
        <f>VLOOKUP(N298,[1]Table1!$A$1:$I$85,2,FALSE)</f>
        <v>Indiana University</v>
      </c>
      <c r="P298" t="str">
        <f>VLOOKUP(N298,[1]Table1!$A$1:$I$85,3,FALSE)</f>
        <v>Bloomington</v>
      </c>
      <c r="Q298" t="str">
        <f>VLOOKUP(N298,[1]Table1!$A$1:$I$85,4,FALSE)</f>
        <v>IN</v>
      </c>
      <c r="R298">
        <f>VLOOKUP(N298,[1]Table1!$A$1:$I$85,6,FALSE)</f>
        <v>88</v>
      </c>
      <c r="S298">
        <f>VLOOKUP(N298,[1]Table1!$A$1:$I$85,7,FALSE)</f>
        <v>72</v>
      </c>
      <c r="T298">
        <f>VLOOKUP(N298,[1]Table1!$A$1:$I$85,8,FALSE)</f>
        <v>41995</v>
      </c>
    </row>
    <row r="299" spans="1:20" x14ac:dyDescent="0.2">
      <c r="A299" t="s">
        <v>827</v>
      </c>
      <c r="B299">
        <v>73</v>
      </c>
      <c r="C299" t="s">
        <v>2646</v>
      </c>
      <c r="D299" t="s">
        <v>1037</v>
      </c>
      <c r="E299" t="s">
        <v>378</v>
      </c>
      <c r="F299" t="s">
        <v>17</v>
      </c>
      <c r="G299" t="s">
        <v>422</v>
      </c>
      <c r="H299" t="s">
        <v>14</v>
      </c>
      <c r="I299" t="s">
        <v>1038</v>
      </c>
      <c r="J299" t="s">
        <v>1031</v>
      </c>
      <c r="L299" t="s">
        <v>2523</v>
      </c>
      <c r="N299" t="s">
        <v>2581</v>
      </c>
      <c r="O299" t="str">
        <f>VLOOKUP(N299,[1]Table1!$A$1:$I$85,2,FALSE)</f>
        <v>The University of Texas</v>
      </c>
      <c r="P299" t="str">
        <f>VLOOKUP(N299,[1]Table1!$A$1:$I$85,3,FALSE)</f>
        <v>Austin</v>
      </c>
      <c r="Q299" t="str">
        <f>VLOOKUP(N299,[1]Table1!$A$1:$I$85,4,FALSE)</f>
        <v>TX</v>
      </c>
      <c r="R299">
        <f>VLOOKUP(N299,[1]Table1!$A$1:$I$85,6,FALSE)</f>
        <v>129</v>
      </c>
      <c r="S299">
        <f>VLOOKUP(N299,[1]Table1!$A$1:$I$85,7,FALSE)</f>
        <v>38</v>
      </c>
      <c r="T299">
        <f>VLOOKUP(N299,[1]Table1!$A$1:$I$85,8,FALSE)</f>
        <v>78965</v>
      </c>
    </row>
    <row r="300" spans="1:20" x14ac:dyDescent="0.2">
      <c r="A300" t="s">
        <v>827</v>
      </c>
      <c r="B300">
        <v>74</v>
      </c>
      <c r="C300" t="s">
        <v>2646</v>
      </c>
      <c r="D300" t="s">
        <v>1039</v>
      </c>
      <c r="E300" t="s">
        <v>1040</v>
      </c>
      <c r="F300" t="s">
        <v>17</v>
      </c>
      <c r="G300" t="s">
        <v>405</v>
      </c>
      <c r="H300" t="s">
        <v>14</v>
      </c>
      <c r="I300" t="s">
        <v>144</v>
      </c>
      <c r="J300" t="s">
        <v>1031</v>
      </c>
      <c r="L300" t="s">
        <v>2100</v>
      </c>
      <c r="N300" t="s">
        <v>2595</v>
      </c>
      <c r="O300" t="str">
        <f>VLOOKUP(N300,[1]Table1!$A$1:$I$85,2,FALSE)</f>
        <v>University of Oregon</v>
      </c>
      <c r="P300" t="str">
        <f>VLOOKUP(N300,[1]Table1!$A$1:$I$85,3,FALSE)</f>
        <v>Eugene</v>
      </c>
      <c r="Q300" t="str">
        <f>VLOOKUP(N300,[1]Table1!$A$1:$I$85,4,FALSE)</f>
        <v>OR</v>
      </c>
      <c r="R300">
        <f>VLOOKUP(N300,[1]Table1!$A$1:$I$85,6,FALSE)</f>
        <v>107.3</v>
      </c>
      <c r="S300">
        <f>VLOOKUP(N300,[1]Table1!$A$1:$I$85,7,FALSE)</f>
        <v>105</v>
      </c>
      <c r="T300">
        <f>VLOOKUP(N300,[1]Table1!$A$1:$I$85,8,FALSE)</f>
        <v>55776</v>
      </c>
    </row>
    <row r="301" spans="1:20" x14ac:dyDescent="0.2">
      <c r="A301" t="s">
        <v>827</v>
      </c>
      <c r="B301">
        <v>75</v>
      </c>
      <c r="C301" t="s">
        <v>2646</v>
      </c>
      <c r="D301" t="s">
        <v>1041</v>
      </c>
      <c r="E301" t="s">
        <v>1042</v>
      </c>
      <c r="F301" t="s">
        <v>17</v>
      </c>
      <c r="G301" t="s">
        <v>405</v>
      </c>
      <c r="H301" t="s">
        <v>26</v>
      </c>
      <c r="I301" t="s">
        <v>719</v>
      </c>
      <c r="J301" t="s">
        <v>1031</v>
      </c>
      <c r="L301" t="s">
        <v>2101</v>
      </c>
      <c r="N301" t="s">
        <v>2565</v>
      </c>
      <c r="O301" t="str">
        <f>VLOOKUP(N301,[1]Table1!$A$1:$I$85,2,FALSE)</f>
        <v>University of Louisville</v>
      </c>
      <c r="P301" t="str">
        <f>VLOOKUP(N301,[1]Table1!$A$1:$I$85,3,FALSE)</f>
        <v>Louisville</v>
      </c>
      <c r="Q301" t="str">
        <f>VLOOKUP(N301,[1]Table1!$A$1:$I$85,4,FALSE)</f>
        <v>KY</v>
      </c>
      <c r="R301">
        <f>VLOOKUP(N301,[1]Table1!$A$1:$I$85,6,FALSE)</f>
        <v>89.7</v>
      </c>
      <c r="S301">
        <f>VLOOKUP(N301,[1]Table1!$A$1:$I$85,7,FALSE)</f>
        <v>182</v>
      </c>
      <c r="T301">
        <f>VLOOKUP(N301,[1]Table1!$A$1:$I$85,8,FALSE)</f>
        <v>0</v>
      </c>
    </row>
    <row r="302" spans="1:20" x14ac:dyDescent="0.2">
      <c r="A302" t="s">
        <v>827</v>
      </c>
      <c r="B302">
        <v>76</v>
      </c>
      <c r="C302" t="s">
        <v>2646</v>
      </c>
      <c r="D302" t="s">
        <v>1043</v>
      </c>
      <c r="E302" t="s">
        <v>1044</v>
      </c>
      <c r="F302" t="s">
        <v>17</v>
      </c>
      <c r="G302" t="s">
        <v>401</v>
      </c>
      <c r="H302" t="s">
        <v>14</v>
      </c>
      <c r="I302" t="s">
        <v>1007</v>
      </c>
      <c r="J302" t="s">
        <v>1031</v>
      </c>
      <c r="L302" t="s">
        <v>2102</v>
      </c>
      <c r="N302" t="s">
        <v>2593</v>
      </c>
      <c r="O302" t="str">
        <f>VLOOKUP(N302,[1]Table1!$A$1:$I$85,2,FALSE)</f>
        <v>Ohio State University</v>
      </c>
      <c r="P302" t="str">
        <f>VLOOKUP(N302,[1]Table1!$A$1:$I$85,3,FALSE)</f>
        <v>Columbus</v>
      </c>
      <c r="Q302" t="str">
        <f>VLOOKUP(N302,[1]Table1!$A$1:$I$85,4,FALSE)</f>
        <v>OH</v>
      </c>
      <c r="R302">
        <f>VLOOKUP(N302,[1]Table1!$A$1:$I$85,6,FALSE)</f>
        <v>86.4</v>
      </c>
      <c r="S302">
        <f>VLOOKUP(N302,[1]Table1!$A$1:$I$85,7,FALSE)</f>
        <v>49</v>
      </c>
      <c r="T302">
        <f>VLOOKUP(N302,[1]Table1!$A$1:$I$85,8,FALSE)</f>
        <v>58575</v>
      </c>
    </row>
    <row r="303" spans="1:20" x14ac:dyDescent="0.2">
      <c r="A303" t="s">
        <v>827</v>
      </c>
      <c r="B303">
        <v>77</v>
      </c>
      <c r="C303" t="s">
        <v>2646</v>
      </c>
      <c r="D303" t="s">
        <v>1045</v>
      </c>
      <c r="E303" t="s">
        <v>1046</v>
      </c>
      <c r="F303" t="s">
        <v>17</v>
      </c>
      <c r="G303" t="s">
        <v>450</v>
      </c>
      <c r="H303" t="s">
        <v>14</v>
      </c>
      <c r="I303" t="s">
        <v>260</v>
      </c>
      <c r="J303" t="s">
        <v>1031</v>
      </c>
      <c r="L303" t="s">
        <v>2103</v>
      </c>
      <c r="N303" t="s">
        <v>2563</v>
      </c>
      <c r="O303" t="str">
        <f>VLOOKUP(N303,[1]Table1!$A$1:$I$85,2,FALSE)</f>
        <v>University of South Carolina</v>
      </c>
      <c r="P303" t="str">
        <f>VLOOKUP(N303,[1]Table1!$A$1:$I$85,3,FALSE)</f>
        <v>Columbia</v>
      </c>
      <c r="Q303" t="str">
        <f>VLOOKUP(N303,[1]Table1!$A$1:$I$85,4,FALSE)</f>
        <v>SC</v>
      </c>
      <c r="R303">
        <f>VLOOKUP(N303,[1]Table1!$A$1:$I$85,6,FALSE)</f>
        <v>84.5</v>
      </c>
      <c r="S303">
        <f>VLOOKUP(N303,[1]Table1!$A$1:$I$85,7,FALSE)</f>
        <v>115</v>
      </c>
      <c r="T303">
        <f>VLOOKUP(N303,[1]Table1!$A$1:$I$85,8,FALSE)</f>
        <v>48791</v>
      </c>
    </row>
    <row r="304" spans="1:20" x14ac:dyDescent="0.2">
      <c r="A304" t="s">
        <v>827</v>
      </c>
      <c r="B304">
        <v>78</v>
      </c>
      <c r="C304" t="s">
        <v>2646</v>
      </c>
      <c r="D304" t="s">
        <v>1047</v>
      </c>
      <c r="E304" t="s">
        <v>147</v>
      </c>
      <c r="F304" t="s">
        <v>17</v>
      </c>
      <c r="G304" t="s">
        <v>450</v>
      </c>
      <c r="H304" t="s">
        <v>14</v>
      </c>
      <c r="I304" t="s">
        <v>1048</v>
      </c>
      <c r="J304" t="s">
        <v>1049</v>
      </c>
      <c r="L304" t="s">
        <v>2104</v>
      </c>
      <c r="N304" t="s">
        <v>2595</v>
      </c>
      <c r="O304" t="str">
        <f>VLOOKUP(N304,[1]Table1!$A$1:$I$85,2,FALSE)</f>
        <v>University of Oregon</v>
      </c>
      <c r="P304" t="str">
        <f>VLOOKUP(N304,[1]Table1!$A$1:$I$85,3,FALSE)</f>
        <v>Eugene</v>
      </c>
      <c r="Q304" t="str">
        <f>VLOOKUP(N304,[1]Table1!$A$1:$I$85,4,FALSE)</f>
        <v>OR</v>
      </c>
      <c r="R304">
        <f>VLOOKUP(N304,[1]Table1!$A$1:$I$85,6,FALSE)</f>
        <v>107.3</v>
      </c>
      <c r="S304">
        <f>VLOOKUP(N304,[1]Table1!$A$1:$I$85,7,FALSE)</f>
        <v>105</v>
      </c>
      <c r="T304">
        <f>VLOOKUP(N304,[1]Table1!$A$1:$I$85,8,FALSE)</f>
        <v>55776</v>
      </c>
    </row>
    <row r="305" spans="1:20" x14ac:dyDescent="0.2">
      <c r="A305" t="s">
        <v>827</v>
      </c>
      <c r="B305">
        <v>79</v>
      </c>
      <c r="C305" t="s">
        <v>2646</v>
      </c>
      <c r="D305" t="s">
        <v>1050</v>
      </c>
      <c r="E305" t="s">
        <v>1051</v>
      </c>
      <c r="F305" t="s">
        <v>17</v>
      </c>
      <c r="G305" t="s">
        <v>396</v>
      </c>
      <c r="I305" t="s">
        <v>314</v>
      </c>
      <c r="J305" t="s">
        <v>1049</v>
      </c>
      <c r="L305" t="s">
        <v>2105</v>
      </c>
      <c r="N305" t="s">
        <v>2571</v>
      </c>
      <c r="O305" t="str">
        <f>VLOOKUP(N305,[1]Table1!$A$1:$I$85,2,FALSE)</f>
        <v>University of Mississippi</v>
      </c>
      <c r="P305" t="str">
        <f>VLOOKUP(N305,[1]Table1!$A$1:$I$85,3,FALSE)</f>
        <v>Oxford</v>
      </c>
      <c r="Q305" t="str">
        <f>VLOOKUP(N305,[1]Table1!$A$1:$I$85,4,FALSE)</f>
        <v>MS</v>
      </c>
      <c r="R305">
        <f>VLOOKUP(N305,[1]Table1!$A$1:$I$85,6,FALSE)</f>
        <v>82.7</v>
      </c>
      <c r="S305">
        <f>VLOOKUP(N305,[1]Table1!$A$1:$I$85,7,FALSE)</f>
        <v>151</v>
      </c>
      <c r="T305">
        <f>VLOOKUP(N305,[1]Table1!$A$1:$I$85,8,FALSE)</f>
        <v>84957</v>
      </c>
    </row>
    <row r="306" spans="1:20" x14ac:dyDescent="0.2">
      <c r="A306" t="s">
        <v>827</v>
      </c>
      <c r="B306">
        <v>80</v>
      </c>
      <c r="C306" t="s">
        <v>2646</v>
      </c>
      <c r="D306" t="s">
        <v>1052</v>
      </c>
      <c r="E306" t="s">
        <v>1053</v>
      </c>
      <c r="F306" t="s">
        <v>17</v>
      </c>
      <c r="G306" t="s">
        <v>396</v>
      </c>
      <c r="H306" t="s">
        <v>38</v>
      </c>
      <c r="I306" t="s">
        <v>375</v>
      </c>
      <c r="J306" t="s">
        <v>1049</v>
      </c>
      <c r="L306" t="s">
        <v>2106</v>
      </c>
      <c r="N306" t="s">
        <v>2573</v>
      </c>
      <c r="O306" t="str">
        <f>VLOOKUP(N306,[1]Table1!$A$1:$I$85,2,FALSE)</f>
        <v>North Carolina State University</v>
      </c>
      <c r="P306" t="str">
        <f>VLOOKUP(N306,[1]Table1!$A$1:$I$85,3,FALSE)</f>
        <v>Raleigh</v>
      </c>
      <c r="Q306" t="str">
        <f>VLOOKUP(N306,[1]Table1!$A$1:$I$85,4,FALSE)</f>
        <v>NC</v>
      </c>
      <c r="R306">
        <f>VLOOKUP(N306,[1]Table1!$A$1:$I$85,6,FALSE)</f>
        <v>102.4</v>
      </c>
      <c r="S306">
        <f>VLOOKUP(N306,[1]Table1!$A$1:$I$85,7,FALSE)</f>
        <v>72</v>
      </c>
      <c r="T306">
        <f>VLOOKUP(N306,[1]Table1!$A$1:$I$85,8,FALSE)</f>
        <v>72966</v>
      </c>
    </row>
    <row r="307" spans="1:20" x14ac:dyDescent="0.2">
      <c r="A307" t="s">
        <v>827</v>
      </c>
      <c r="B307">
        <v>81</v>
      </c>
      <c r="C307" t="s">
        <v>2646</v>
      </c>
      <c r="D307" t="s">
        <v>1054</v>
      </c>
      <c r="E307" t="s">
        <v>1055</v>
      </c>
      <c r="F307" t="s">
        <v>17</v>
      </c>
      <c r="G307" t="s">
        <v>401</v>
      </c>
      <c r="H307" t="s">
        <v>26</v>
      </c>
      <c r="I307" t="s">
        <v>556</v>
      </c>
      <c r="J307" t="s">
        <v>1049</v>
      </c>
      <c r="L307" t="s">
        <v>2107</v>
      </c>
      <c r="N307" t="s">
        <v>2566</v>
      </c>
      <c r="O307" t="str">
        <f>VLOOKUP(N307,[1]Table1!$A$1:$I$85,2,FALSE)</f>
        <v>University of Arkansas</v>
      </c>
      <c r="P307" t="str">
        <f>VLOOKUP(N307,[1]Table1!$A$1:$I$85,3,FALSE)</f>
        <v>Fayetteville</v>
      </c>
      <c r="Q307" t="str">
        <f>VLOOKUP(N307,[1]Table1!$A$1:$I$85,4,FALSE)</f>
        <v>AR</v>
      </c>
      <c r="R307">
        <f>VLOOKUP(N307,[1]Table1!$A$1:$I$85,6,FALSE)</f>
        <v>91.8</v>
      </c>
      <c r="S307">
        <f>VLOOKUP(N307,[1]Table1!$A$1:$I$85,7,FALSE)</f>
        <v>176</v>
      </c>
      <c r="T307">
        <f>VLOOKUP(N307,[1]Table1!$A$1:$I$85,8,FALSE)</f>
        <v>52111</v>
      </c>
    </row>
    <row r="308" spans="1:20" x14ac:dyDescent="0.2">
      <c r="A308" t="s">
        <v>827</v>
      </c>
      <c r="B308">
        <v>82</v>
      </c>
      <c r="C308" t="s">
        <v>2646</v>
      </c>
      <c r="D308" t="s">
        <v>1056</v>
      </c>
      <c r="E308" t="s">
        <v>1057</v>
      </c>
      <c r="F308" t="s">
        <v>17</v>
      </c>
      <c r="G308" t="s">
        <v>396</v>
      </c>
      <c r="H308" t="s">
        <v>14</v>
      </c>
      <c r="I308" t="s">
        <v>1058</v>
      </c>
      <c r="J308" t="s">
        <v>1049</v>
      </c>
      <c r="L308" t="s">
        <v>2108</v>
      </c>
      <c r="N308" t="s">
        <v>2569</v>
      </c>
      <c r="O308" t="str">
        <f>VLOOKUP(N308,[1]Table1!$A$1:$I$85,2,FALSE)</f>
        <v>University of Tennessee</v>
      </c>
      <c r="P308" t="str">
        <f>VLOOKUP(N308,[1]Table1!$A$1:$I$85,3,FALSE)</f>
        <v>Knoxville</v>
      </c>
      <c r="Q308" t="str">
        <f>VLOOKUP(N308,[1]Table1!$A$1:$I$85,4,FALSE)</f>
        <v>TN</v>
      </c>
      <c r="R308">
        <f>VLOOKUP(N308,[1]Table1!$A$1:$I$85,6,FALSE)</f>
        <v>89.6</v>
      </c>
      <c r="S308">
        <f>VLOOKUP(N308,[1]Table1!$A$1:$I$85,7,FALSE)</f>
        <v>115</v>
      </c>
      <c r="T308">
        <f>VLOOKUP(N308,[1]Table1!$A$1:$I$85,8,FALSE)</f>
        <v>44308</v>
      </c>
    </row>
    <row r="309" spans="1:20" x14ac:dyDescent="0.2">
      <c r="A309" t="s">
        <v>827</v>
      </c>
      <c r="B309">
        <v>83</v>
      </c>
      <c r="C309" t="s">
        <v>2646</v>
      </c>
      <c r="D309" t="s">
        <v>1059</v>
      </c>
      <c r="E309" t="s">
        <v>1060</v>
      </c>
      <c r="F309" t="s">
        <v>17</v>
      </c>
      <c r="G309" t="s">
        <v>396</v>
      </c>
      <c r="H309" t="s">
        <v>14</v>
      </c>
      <c r="I309" t="s">
        <v>1061</v>
      </c>
      <c r="J309" t="s">
        <v>1049</v>
      </c>
      <c r="L309" t="s">
        <v>2109</v>
      </c>
      <c r="N309" t="s">
        <v>2581</v>
      </c>
      <c r="O309" t="str">
        <f>VLOOKUP(N309,[1]Table1!$A$1:$I$85,2,FALSE)</f>
        <v>The University of Texas</v>
      </c>
      <c r="P309" t="str">
        <f>VLOOKUP(N309,[1]Table1!$A$1:$I$85,3,FALSE)</f>
        <v>Austin</v>
      </c>
      <c r="Q309" t="str">
        <f>VLOOKUP(N309,[1]Table1!$A$1:$I$85,4,FALSE)</f>
        <v>TX</v>
      </c>
      <c r="R309">
        <f>VLOOKUP(N309,[1]Table1!$A$1:$I$85,6,FALSE)</f>
        <v>129</v>
      </c>
      <c r="S309">
        <f>VLOOKUP(N309,[1]Table1!$A$1:$I$85,7,FALSE)</f>
        <v>38</v>
      </c>
      <c r="T309">
        <f>VLOOKUP(N309,[1]Table1!$A$1:$I$85,8,FALSE)</f>
        <v>78965</v>
      </c>
    </row>
    <row r="310" spans="1:20" x14ac:dyDescent="0.2">
      <c r="A310" t="s">
        <v>827</v>
      </c>
      <c r="B310">
        <v>84</v>
      </c>
      <c r="C310" t="s">
        <v>2646</v>
      </c>
      <c r="D310" t="s">
        <v>1062</v>
      </c>
      <c r="E310" t="s">
        <v>1063</v>
      </c>
      <c r="F310" t="s">
        <v>17</v>
      </c>
      <c r="G310" t="s">
        <v>401</v>
      </c>
      <c r="H310" t="s">
        <v>20</v>
      </c>
      <c r="I310" t="s">
        <v>679</v>
      </c>
      <c r="J310" t="s">
        <v>1049</v>
      </c>
      <c r="L310" t="s">
        <v>2110</v>
      </c>
      <c r="N310" t="s">
        <v>2594</v>
      </c>
      <c r="O310" t="str">
        <f>VLOOKUP(N310,[1]Table1!$A$1:$I$85,2,FALSE)</f>
        <v>Mississippi State University</v>
      </c>
      <c r="P310" t="str">
        <f>VLOOKUP(N310,[1]Table1!$A$1:$I$85,3,FALSE)</f>
        <v>Starkville</v>
      </c>
      <c r="Q310" t="str">
        <f>VLOOKUP(N310,[1]Table1!$A$1:$I$85,4,FALSE)</f>
        <v>MS</v>
      </c>
      <c r="R310">
        <f>VLOOKUP(N310,[1]Table1!$A$1:$I$85,6,FALSE)</f>
        <v>82</v>
      </c>
      <c r="S310">
        <f>VLOOKUP(N310,[1]Table1!$A$1:$I$85,7,FALSE)</f>
        <v>194</v>
      </c>
      <c r="T310">
        <f>VLOOKUP(N310,[1]Table1!$A$1:$I$85,8,FALSE)</f>
        <v>34392</v>
      </c>
    </row>
    <row r="311" spans="1:20" x14ac:dyDescent="0.2">
      <c r="A311" t="s">
        <v>827</v>
      </c>
      <c r="B311">
        <v>85</v>
      </c>
      <c r="C311" t="s">
        <v>2646</v>
      </c>
      <c r="D311" t="s">
        <v>1064</v>
      </c>
      <c r="E311" t="s">
        <v>1065</v>
      </c>
      <c r="F311" t="s">
        <v>17</v>
      </c>
      <c r="G311" t="s">
        <v>401</v>
      </c>
      <c r="H311" t="s">
        <v>38</v>
      </c>
      <c r="I311" t="s">
        <v>1066</v>
      </c>
      <c r="J311" t="s">
        <v>1049</v>
      </c>
      <c r="L311" t="s">
        <v>2111</v>
      </c>
      <c r="N311" t="s">
        <v>2571</v>
      </c>
      <c r="O311" t="str">
        <f>VLOOKUP(N311,[1]Table1!$A$1:$I$85,2,FALSE)</f>
        <v>University of Mississippi</v>
      </c>
      <c r="P311" t="str">
        <f>VLOOKUP(N311,[1]Table1!$A$1:$I$85,3,FALSE)</f>
        <v>Oxford</v>
      </c>
      <c r="Q311" t="str">
        <f>VLOOKUP(N311,[1]Table1!$A$1:$I$85,4,FALSE)</f>
        <v>MS</v>
      </c>
      <c r="R311">
        <f>VLOOKUP(N311,[1]Table1!$A$1:$I$85,6,FALSE)</f>
        <v>82.7</v>
      </c>
      <c r="S311">
        <f>VLOOKUP(N311,[1]Table1!$A$1:$I$85,7,FALSE)</f>
        <v>151</v>
      </c>
      <c r="T311">
        <f>VLOOKUP(N311,[1]Table1!$A$1:$I$85,8,FALSE)</f>
        <v>84957</v>
      </c>
    </row>
    <row r="312" spans="1:20" x14ac:dyDescent="0.2">
      <c r="A312" t="s">
        <v>827</v>
      </c>
      <c r="B312">
        <v>86</v>
      </c>
      <c r="C312" t="s">
        <v>2646</v>
      </c>
      <c r="D312" t="s">
        <v>1067</v>
      </c>
      <c r="E312" t="s">
        <v>1068</v>
      </c>
      <c r="F312" t="s">
        <v>17</v>
      </c>
      <c r="G312" t="s">
        <v>422</v>
      </c>
      <c r="H312" t="s">
        <v>38</v>
      </c>
      <c r="I312" t="s">
        <v>525</v>
      </c>
      <c r="J312" t="s">
        <v>1049</v>
      </c>
      <c r="L312" t="s">
        <v>2524</v>
      </c>
      <c r="N312" t="s">
        <v>2575</v>
      </c>
      <c r="O312" t="str">
        <f>VLOOKUP(N312,[1]Table1!$A$1:$I$85,2,FALSE)</f>
        <v>The University of Iowa</v>
      </c>
      <c r="P312" t="str">
        <f>VLOOKUP(N312,[1]Table1!$A$1:$I$85,3,FALSE)</f>
        <v>Iowa City</v>
      </c>
      <c r="Q312" t="str">
        <f>VLOOKUP(N312,[1]Table1!$A$1:$I$85,4,FALSE)</f>
        <v>IA</v>
      </c>
      <c r="R312">
        <f>VLOOKUP(N312,[1]Table1!$A$1:$I$85,6,FALSE)</f>
        <v>87.2</v>
      </c>
      <c r="S312">
        <f>VLOOKUP(N312,[1]Table1!$A$1:$I$85,7,FALSE)</f>
        <v>83</v>
      </c>
      <c r="T312">
        <f>VLOOKUP(N312,[1]Table1!$A$1:$I$85,8,FALSE)</f>
        <v>51925</v>
      </c>
    </row>
    <row r="313" spans="1:20" x14ac:dyDescent="0.2">
      <c r="A313" t="s">
        <v>827</v>
      </c>
      <c r="B313">
        <v>87</v>
      </c>
      <c r="C313" t="s">
        <v>2646</v>
      </c>
      <c r="D313" t="s">
        <v>1069</v>
      </c>
      <c r="E313" t="s">
        <v>1070</v>
      </c>
      <c r="F313" t="s">
        <v>17</v>
      </c>
      <c r="G313" t="s">
        <v>410</v>
      </c>
      <c r="H313" t="s">
        <v>20</v>
      </c>
      <c r="I313" t="s">
        <v>1071</v>
      </c>
      <c r="J313" t="s">
        <v>1072</v>
      </c>
      <c r="L313" t="s">
        <v>2112</v>
      </c>
      <c r="N313" t="s">
        <v>2596</v>
      </c>
      <c r="O313" t="str">
        <f>VLOOKUP(N313,[1]Table1!$A$1:$I$85,2,FALSE)</f>
        <v>The University of Nebraska</v>
      </c>
      <c r="P313" t="str">
        <f>VLOOKUP(N313,[1]Table1!$A$1:$I$85,3,FALSE)</f>
        <v>Lincoln</v>
      </c>
      <c r="Q313" t="str">
        <f>VLOOKUP(N313,[1]Table1!$A$1:$I$85,4,FALSE)</f>
        <v>NE</v>
      </c>
      <c r="R313">
        <f>VLOOKUP(N313,[1]Table1!$A$1:$I$85,6,FALSE)</f>
        <v>91.5</v>
      </c>
      <c r="S313">
        <f>VLOOKUP(N313,[1]Table1!$A$1:$I$85,7,FALSE)</f>
        <v>151</v>
      </c>
      <c r="T313">
        <f>VLOOKUP(N313,[1]Table1!$A$1:$I$85,8,FALSE)</f>
        <v>61309</v>
      </c>
    </row>
    <row r="314" spans="1:20" x14ac:dyDescent="0.2">
      <c r="A314" t="s">
        <v>827</v>
      </c>
      <c r="B314">
        <v>88</v>
      </c>
      <c r="C314" t="s">
        <v>2646</v>
      </c>
      <c r="D314" t="s">
        <v>1073</v>
      </c>
      <c r="E314" t="s">
        <v>1074</v>
      </c>
      <c r="F314" t="s">
        <v>17</v>
      </c>
      <c r="G314" t="s">
        <v>401</v>
      </c>
      <c r="H314" t="s">
        <v>38</v>
      </c>
      <c r="I314" t="s">
        <v>1075</v>
      </c>
      <c r="J314" t="s">
        <v>1072</v>
      </c>
      <c r="L314" t="s">
        <v>2113</v>
      </c>
      <c r="N314" t="s">
        <v>2593</v>
      </c>
      <c r="O314" t="str">
        <f>VLOOKUP(N314,[1]Table1!$A$1:$I$85,2,FALSE)</f>
        <v>Ohio State University</v>
      </c>
      <c r="P314" t="str">
        <f>VLOOKUP(N314,[1]Table1!$A$1:$I$85,3,FALSE)</f>
        <v>Columbus</v>
      </c>
      <c r="Q314" t="str">
        <f>VLOOKUP(N314,[1]Table1!$A$1:$I$85,4,FALSE)</f>
        <v>OH</v>
      </c>
      <c r="R314">
        <f>VLOOKUP(N314,[1]Table1!$A$1:$I$85,6,FALSE)</f>
        <v>86.4</v>
      </c>
      <c r="S314">
        <f>VLOOKUP(N314,[1]Table1!$A$1:$I$85,7,FALSE)</f>
        <v>49</v>
      </c>
      <c r="T314">
        <f>VLOOKUP(N314,[1]Table1!$A$1:$I$85,8,FALSE)</f>
        <v>58575</v>
      </c>
    </row>
    <row r="315" spans="1:20" x14ac:dyDescent="0.2">
      <c r="A315" t="s">
        <v>827</v>
      </c>
      <c r="B315">
        <v>89</v>
      </c>
      <c r="C315" t="s">
        <v>2646</v>
      </c>
      <c r="D315" t="s">
        <v>1076</v>
      </c>
      <c r="E315" t="s">
        <v>1077</v>
      </c>
      <c r="F315" t="s">
        <v>17</v>
      </c>
      <c r="G315" t="s">
        <v>405</v>
      </c>
      <c r="H315" t="s">
        <v>26</v>
      </c>
      <c r="I315" t="s">
        <v>273</v>
      </c>
      <c r="J315" t="s">
        <v>1072</v>
      </c>
      <c r="L315" t="s">
        <v>2525</v>
      </c>
      <c r="N315" t="s">
        <v>2581</v>
      </c>
      <c r="O315" t="str">
        <f>VLOOKUP(N315,[1]Table1!$A$1:$I$85,2,FALSE)</f>
        <v>The University of Texas</v>
      </c>
      <c r="P315" t="str">
        <f>VLOOKUP(N315,[1]Table1!$A$1:$I$85,3,FALSE)</f>
        <v>Austin</v>
      </c>
      <c r="Q315" t="str">
        <f>VLOOKUP(N315,[1]Table1!$A$1:$I$85,4,FALSE)</f>
        <v>TX</v>
      </c>
      <c r="R315">
        <f>VLOOKUP(N315,[1]Table1!$A$1:$I$85,6,FALSE)</f>
        <v>129</v>
      </c>
      <c r="S315">
        <f>VLOOKUP(N315,[1]Table1!$A$1:$I$85,7,FALSE)</f>
        <v>38</v>
      </c>
      <c r="T315">
        <f>VLOOKUP(N315,[1]Table1!$A$1:$I$85,8,FALSE)</f>
        <v>78965</v>
      </c>
    </row>
    <row r="316" spans="1:20" x14ac:dyDescent="0.2">
      <c r="A316" t="s">
        <v>827</v>
      </c>
      <c r="B316">
        <v>90</v>
      </c>
      <c r="C316" t="s">
        <v>2646</v>
      </c>
      <c r="D316" t="s">
        <v>1078</v>
      </c>
      <c r="E316" t="s">
        <v>1079</v>
      </c>
      <c r="F316" t="s">
        <v>17</v>
      </c>
      <c r="G316" t="s">
        <v>401</v>
      </c>
      <c r="H316" t="s">
        <v>38</v>
      </c>
      <c r="I316" t="s">
        <v>1080</v>
      </c>
      <c r="J316" t="s">
        <v>1072</v>
      </c>
      <c r="L316" t="s">
        <v>2114</v>
      </c>
      <c r="N316" t="s">
        <v>2569</v>
      </c>
      <c r="O316" t="str">
        <f>VLOOKUP(N316,[1]Table1!$A$1:$I$85,2,FALSE)</f>
        <v>University of Tennessee</v>
      </c>
      <c r="P316" t="str">
        <f>VLOOKUP(N316,[1]Table1!$A$1:$I$85,3,FALSE)</f>
        <v>Knoxville</v>
      </c>
      <c r="Q316" t="str">
        <f>VLOOKUP(N316,[1]Table1!$A$1:$I$85,4,FALSE)</f>
        <v>TN</v>
      </c>
      <c r="R316">
        <f>VLOOKUP(N316,[1]Table1!$A$1:$I$85,6,FALSE)</f>
        <v>89.6</v>
      </c>
      <c r="S316">
        <f>VLOOKUP(N316,[1]Table1!$A$1:$I$85,7,FALSE)</f>
        <v>115</v>
      </c>
      <c r="T316">
        <f>VLOOKUP(N316,[1]Table1!$A$1:$I$85,8,FALSE)</f>
        <v>44308</v>
      </c>
    </row>
    <row r="317" spans="1:20" x14ac:dyDescent="0.2">
      <c r="A317" t="s">
        <v>827</v>
      </c>
      <c r="B317">
        <v>91</v>
      </c>
      <c r="C317" t="s">
        <v>2646</v>
      </c>
      <c r="D317" t="s">
        <v>1081</v>
      </c>
      <c r="E317" t="s">
        <v>1082</v>
      </c>
      <c r="F317" t="s">
        <v>17</v>
      </c>
      <c r="G317" t="s">
        <v>422</v>
      </c>
      <c r="H317" t="s">
        <v>20</v>
      </c>
      <c r="I317" t="s">
        <v>1083</v>
      </c>
      <c r="J317" t="s">
        <v>1072</v>
      </c>
      <c r="L317" t="s">
        <v>2115</v>
      </c>
      <c r="N317" t="s">
        <v>2583</v>
      </c>
      <c r="O317" t="str">
        <f>VLOOKUP(N317,[1]Table1!$A$1:$I$85,2,FALSE)</f>
        <v>The University of California, Los Angeles</v>
      </c>
      <c r="P317" t="str">
        <f>VLOOKUP(N317,[1]Table1!$A$1:$I$85,3,FALSE)</f>
        <v>Los Angeles</v>
      </c>
      <c r="Q317" t="str">
        <f>VLOOKUP(N317,[1]Table1!$A$1:$I$85,4,FALSE)</f>
        <v>CA</v>
      </c>
      <c r="R317">
        <f>VLOOKUP(N317,[1]Table1!$A$1:$I$85,6,FALSE)</f>
        <v>176.2</v>
      </c>
      <c r="S317">
        <f>VLOOKUP(N317,[1]Table1!$A$1:$I$85,7,FALSE)</f>
        <v>20</v>
      </c>
      <c r="T317">
        <f>VLOOKUP(N317,[1]Table1!$A$1:$I$85,8,FALSE)</f>
        <v>76367</v>
      </c>
    </row>
    <row r="318" spans="1:20" x14ac:dyDescent="0.2">
      <c r="A318" t="s">
        <v>827</v>
      </c>
      <c r="B318">
        <v>92</v>
      </c>
      <c r="C318" t="s">
        <v>2646</v>
      </c>
      <c r="D318" t="s">
        <v>1084</v>
      </c>
      <c r="E318" t="s">
        <v>1085</v>
      </c>
      <c r="F318" t="s">
        <v>17</v>
      </c>
      <c r="G318" t="s">
        <v>401</v>
      </c>
      <c r="H318" t="s">
        <v>38</v>
      </c>
      <c r="I318" t="s">
        <v>1086</v>
      </c>
      <c r="J318" t="s">
        <v>1087</v>
      </c>
      <c r="L318" t="s">
        <v>2116</v>
      </c>
      <c r="N318" t="s">
        <v>2580</v>
      </c>
      <c r="O318" t="str">
        <f>VLOOKUP(N318,[1]Table1!$A$1:$I$85,2,FALSE)</f>
        <v>Indiana University</v>
      </c>
      <c r="P318" t="str">
        <f>VLOOKUP(N318,[1]Table1!$A$1:$I$85,3,FALSE)</f>
        <v>Bloomington</v>
      </c>
      <c r="Q318" t="str">
        <f>VLOOKUP(N318,[1]Table1!$A$1:$I$85,4,FALSE)</f>
        <v>IN</v>
      </c>
      <c r="R318">
        <f>VLOOKUP(N318,[1]Table1!$A$1:$I$85,6,FALSE)</f>
        <v>88</v>
      </c>
      <c r="S318">
        <f>VLOOKUP(N318,[1]Table1!$A$1:$I$85,7,FALSE)</f>
        <v>72</v>
      </c>
      <c r="T318">
        <f>VLOOKUP(N318,[1]Table1!$A$1:$I$85,8,FALSE)</f>
        <v>41995</v>
      </c>
    </row>
    <row r="319" spans="1:20" x14ac:dyDescent="0.2">
      <c r="A319" t="s">
        <v>827</v>
      </c>
      <c r="B319">
        <v>93</v>
      </c>
      <c r="C319" t="s">
        <v>2646</v>
      </c>
      <c r="D319" t="s">
        <v>1088</v>
      </c>
      <c r="E319" t="s">
        <v>1042</v>
      </c>
      <c r="F319" t="s">
        <v>17</v>
      </c>
      <c r="G319" t="s">
        <v>401</v>
      </c>
      <c r="H319" t="s">
        <v>14</v>
      </c>
      <c r="I319" t="s">
        <v>1089</v>
      </c>
      <c r="J319" t="s">
        <v>1087</v>
      </c>
      <c r="L319" t="s">
        <v>2117</v>
      </c>
      <c r="N319" t="s">
        <v>2593</v>
      </c>
      <c r="O319" t="str">
        <f>VLOOKUP(N319,[1]Table1!$A$1:$I$85,2,FALSE)</f>
        <v>Ohio State University</v>
      </c>
      <c r="P319" t="str">
        <f>VLOOKUP(N319,[1]Table1!$A$1:$I$85,3,FALSE)</f>
        <v>Columbus</v>
      </c>
      <c r="Q319" t="str">
        <f>VLOOKUP(N319,[1]Table1!$A$1:$I$85,4,FALSE)</f>
        <v>OH</v>
      </c>
      <c r="R319">
        <f>VLOOKUP(N319,[1]Table1!$A$1:$I$85,6,FALSE)</f>
        <v>86.4</v>
      </c>
      <c r="S319">
        <f>VLOOKUP(N319,[1]Table1!$A$1:$I$85,7,FALSE)</f>
        <v>49</v>
      </c>
      <c r="T319">
        <f>VLOOKUP(N319,[1]Table1!$A$1:$I$85,8,FALSE)</f>
        <v>58575</v>
      </c>
    </row>
    <row r="320" spans="1:20" x14ac:dyDescent="0.2">
      <c r="A320" t="s">
        <v>827</v>
      </c>
      <c r="B320">
        <v>94</v>
      </c>
      <c r="C320" t="s">
        <v>2646</v>
      </c>
      <c r="D320" t="s">
        <v>1090</v>
      </c>
      <c r="E320" t="s">
        <v>1091</v>
      </c>
      <c r="F320" t="s">
        <v>17</v>
      </c>
      <c r="G320" t="s">
        <v>401</v>
      </c>
      <c r="H320" t="s">
        <v>14</v>
      </c>
      <c r="I320" t="s">
        <v>88</v>
      </c>
      <c r="J320" t="s">
        <v>1092</v>
      </c>
      <c r="L320" t="s">
        <v>2118</v>
      </c>
      <c r="N320" t="s">
        <v>2597</v>
      </c>
      <c r="O320" t="str">
        <f>VLOOKUP(N320,[1]Table1!$A$1:$I$85,2,FALSE)</f>
        <v>University of Pittsburgh</v>
      </c>
      <c r="P320" t="str">
        <f>VLOOKUP(N320,[1]Table1!$A$1:$I$85,3,FALSE)</f>
        <v>Pittsburgh</v>
      </c>
      <c r="Q320" t="str">
        <f>VLOOKUP(N320,[1]Table1!$A$1:$I$85,4,FALSE)</f>
        <v>PA</v>
      </c>
      <c r="R320">
        <f>VLOOKUP(N320,[1]Table1!$A$1:$I$85,6,FALSE)</f>
        <v>91.9</v>
      </c>
      <c r="S320">
        <f>VLOOKUP(N320,[1]Table1!$A$1:$I$85,7,FALSE)</f>
        <v>62</v>
      </c>
      <c r="T320">
        <f>VLOOKUP(N320,[1]Table1!$A$1:$I$85,8,FALSE)</f>
        <v>54306</v>
      </c>
    </row>
    <row r="321" spans="1:20" x14ac:dyDescent="0.2">
      <c r="A321" t="s">
        <v>827</v>
      </c>
      <c r="B321">
        <v>95</v>
      </c>
      <c r="C321" t="s">
        <v>2646</v>
      </c>
      <c r="D321" t="s">
        <v>1093</v>
      </c>
      <c r="E321" t="s">
        <v>1094</v>
      </c>
      <c r="F321" t="s">
        <v>17</v>
      </c>
      <c r="G321" t="s">
        <v>401</v>
      </c>
      <c r="H321" t="s">
        <v>20</v>
      </c>
      <c r="I321" t="s">
        <v>1095</v>
      </c>
      <c r="J321" t="s">
        <v>1092</v>
      </c>
      <c r="L321" t="s">
        <v>2526</v>
      </c>
      <c r="N321" t="s">
        <v>2598</v>
      </c>
      <c r="O321" t="str">
        <f>VLOOKUP(N321,[1]Table1!$A$1:$I$85,2,FALSE)</f>
        <v>Iowa State University</v>
      </c>
      <c r="P321" t="str">
        <f>VLOOKUP(N321,[1]Table1!$A$1:$I$85,3,FALSE)</f>
        <v>Ames</v>
      </c>
      <c r="Q321" t="str">
        <f>VLOOKUP(N321,[1]Table1!$A$1:$I$85,4,FALSE)</f>
        <v>IA</v>
      </c>
      <c r="R321">
        <f>VLOOKUP(N321,[1]Table1!$A$1:$I$85,6,FALSE)</f>
        <v>90.3</v>
      </c>
      <c r="S321">
        <f>VLOOKUP(N321,[1]Table1!$A$1:$I$85,7,FALSE)</f>
        <v>127</v>
      </c>
      <c r="T321">
        <f>VLOOKUP(N321,[1]Table1!$A$1:$I$85,8,FALSE)</f>
        <v>54339</v>
      </c>
    </row>
    <row r="322" spans="1:20" x14ac:dyDescent="0.2">
      <c r="A322" t="s">
        <v>827</v>
      </c>
      <c r="B322">
        <v>96</v>
      </c>
      <c r="C322" t="s">
        <v>2646</v>
      </c>
      <c r="D322" t="s">
        <v>1096</v>
      </c>
      <c r="E322" t="s">
        <v>1097</v>
      </c>
      <c r="F322" t="s">
        <v>17</v>
      </c>
      <c r="G322" t="s">
        <v>401</v>
      </c>
      <c r="H322" t="s">
        <v>38</v>
      </c>
      <c r="I322" t="s">
        <v>299</v>
      </c>
      <c r="J322" t="s">
        <v>1092</v>
      </c>
      <c r="L322" t="s">
        <v>2119</v>
      </c>
      <c r="N322" t="s">
        <v>2599</v>
      </c>
      <c r="O322" t="str">
        <f>VLOOKUP(N322,[1]Table1!$A$1:$I$85,2,FALSE)</f>
        <v>University of North Carolina at Charlotte</v>
      </c>
      <c r="P322" t="str">
        <f>VLOOKUP(N322,[1]Table1!$A$1:$I$85,3,FALSE)</f>
        <v>Charlotte</v>
      </c>
      <c r="Q322" t="str">
        <f>VLOOKUP(N322,[1]Table1!$A$1:$I$85,4,FALSE)</f>
        <v>NC</v>
      </c>
      <c r="R322">
        <f>VLOOKUP(N322,[1]Table1!$A$1:$I$85,6,FALSE)</f>
        <v>99.7</v>
      </c>
      <c r="S322">
        <f>VLOOKUP(N322,[1]Table1!$A$1:$I$85,7,FALSE)</f>
        <v>219</v>
      </c>
      <c r="T322">
        <f>VLOOKUP(N322,[1]Table1!$A$1:$I$85,8,FALSE)</f>
        <v>68367</v>
      </c>
    </row>
    <row r="323" spans="1:20" x14ac:dyDescent="0.2">
      <c r="A323" t="s">
        <v>827</v>
      </c>
      <c r="B323">
        <v>97</v>
      </c>
      <c r="C323" t="s">
        <v>2646</v>
      </c>
      <c r="D323" t="s">
        <v>1098</v>
      </c>
      <c r="E323" t="s">
        <v>1099</v>
      </c>
      <c r="F323" t="s">
        <v>17</v>
      </c>
      <c r="G323" t="s">
        <v>410</v>
      </c>
      <c r="H323" t="s">
        <v>17</v>
      </c>
      <c r="I323" t="s">
        <v>375</v>
      </c>
      <c r="J323" t="s">
        <v>1100</v>
      </c>
      <c r="L323" t="s">
        <v>2120</v>
      </c>
      <c r="N323" t="s">
        <v>2579</v>
      </c>
      <c r="O323" t="str">
        <f>VLOOKUP(N323,[1]Table1!$A$1:$I$85,2,FALSE)</f>
        <v>Stanford University</v>
      </c>
      <c r="P323" t="str">
        <f>VLOOKUP(N323,[1]Table1!$A$1:$I$85,3,FALSE)</f>
        <v>Palo Alto</v>
      </c>
      <c r="Q323" t="str">
        <f>VLOOKUP(N323,[1]Table1!$A$1:$I$85,4,FALSE)</f>
        <v>CA</v>
      </c>
      <c r="R323">
        <f>VLOOKUP(N323,[1]Table1!$A$1:$I$85,6,FALSE)</f>
        <v>432.8</v>
      </c>
      <c r="S323">
        <f>VLOOKUP(N323,[1]Table1!$A$1:$I$85,7,FALSE)</f>
        <v>3</v>
      </c>
      <c r="T323">
        <f>VLOOKUP(N323,[1]Table1!$A$1:$I$85,8,FALSE)</f>
        <v>194782</v>
      </c>
    </row>
    <row r="324" spans="1:20" x14ac:dyDescent="0.2">
      <c r="A324" t="s">
        <v>827</v>
      </c>
      <c r="B324">
        <v>98</v>
      </c>
      <c r="C324" t="s">
        <v>2646</v>
      </c>
      <c r="D324" t="s">
        <v>1101</v>
      </c>
      <c r="E324" t="s">
        <v>916</v>
      </c>
      <c r="F324" t="s">
        <v>17</v>
      </c>
      <c r="G324" t="s">
        <v>396</v>
      </c>
      <c r="H324" t="s">
        <v>14</v>
      </c>
      <c r="I324" t="s">
        <v>1102</v>
      </c>
      <c r="J324" t="s">
        <v>1103</v>
      </c>
      <c r="L324" t="s">
        <v>2527</v>
      </c>
      <c r="N324" t="s">
        <v>2567</v>
      </c>
      <c r="O324" t="str">
        <f>VLOOKUP(N324,[1]Table1!$A$1:$I$85,2,FALSE)</f>
        <v>Florida State University</v>
      </c>
      <c r="P324" t="str">
        <f>VLOOKUP(N324,[1]Table1!$A$1:$I$85,3,FALSE)</f>
        <v>Tallahassee</v>
      </c>
      <c r="Q324" t="str">
        <f>VLOOKUP(N324,[1]Table1!$A$1:$I$85,4,FALSE)</f>
        <v>FL</v>
      </c>
      <c r="R324">
        <f>VLOOKUP(N324,[1]Table1!$A$1:$I$85,6,FALSE)</f>
        <v>90.6</v>
      </c>
      <c r="S324">
        <f>VLOOKUP(N324,[1]Table1!$A$1:$I$85,7,FALSE)</f>
        <v>55</v>
      </c>
      <c r="T324">
        <f>VLOOKUP(N324,[1]Table1!$A$1:$I$85,8,FALSE)</f>
        <v>49077</v>
      </c>
    </row>
    <row r="325" spans="1:20" x14ac:dyDescent="0.2">
      <c r="A325" t="s">
        <v>827</v>
      </c>
      <c r="B325">
        <v>99</v>
      </c>
      <c r="C325" t="s">
        <v>2646</v>
      </c>
      <c r="D325" t="s">
        <v>1104</v>
      </c>
      <c r="E325" t="s">
        <v>1105</v>
      </c>
      <c r="F325" t="s">
        <v>17</v>
      </c>
      <c r="G325" t="s">
        <v>401</v>
      </c>
      <c r="H325" t="s">
        <v>20</v>
      </c>
      <c r="I325" t="s">
        <v>1106</v>
      </c>
      <c r="J325" t="s">
        <v>1103</v>
      </c>
      <c r="L325" t="s">
        <v>2121</v>
      </c>
      <c r="N325" t="s">
        <v>2573</v>
      </c>
      <c r="O325" t="str">
        <f>VLOOKUP(N325,[1]Table1!$A$1:$I$85,2,FALSE)</f>
        <v>North Carolina State University</v>
      </c>
      <c r="P325" t="str">
        <f>VLOOKUP(N325,[1]Table1!$A$1:$I$85,3,FALSE)</f>
        <v>Raleigh</v>
      </c>
      <c r="Q325" t="str">
        <f>VLOOKUP(N325,[1]Table1!$A$1:$I$85,4,FALSE)</f>
        <v>NC</v>
      </c>
      <c r="R325">
        <f>VLOOKUP(N325,[1]Table1!$A$1:$I$85,6,FALSE)</f>
        <v>102.4</v>
      </c>
      <c r="S325">
        <f>VLOOKUP(N325,[1]Table1!$A$1:$I$85,7,FALSE)</f>
        <v>72</v>
      </c>
      <c r="T325">
        <f>VLOOKUP(N325,[1]Table1!$A$1:$I$85,8,FALSE)</f>
        <v>72966</v>
      </c>
    </row>
    <row r="326" spans="1:20" x14ac:dyDescent="0.2">
      <c r="A326" t="s">
        <v>827</v>
      </c>
      <c r="B326">
        <v>100</v>
      </c>
      <c r="C326" t="s">
        <v>2646</v>
      </c>
      <c r="D326" t="s">
        <v>1107</v>
      </c>
      <c r="E326" t="s">
        <v>1108</v>
      </c>
      <c r="F326" t="s">
        <v>17</v>
      </c>
      <c r="G326" t="s">
        <v>405</v>
      </c>
      <c r="H326" t="s">
        <v>14</v>
      </c>
      <c r="I326" t="s">
        <v>749</v>
      </c>
      <c r="J326" t="s">
        <v>1109</v>
      </c>
      <c r="L326" t="s">
        <v>2122</v>
      </c>
      <c r="N326" t="s">
        <v>2565</v>
      </c>
      <c r="O326" t="str">
        <f>VLOOKUP(N326,[1]Table1!$A$1:$I$85,2,FALSE)</f>
        <v>University of Louisville</v>
      </c>
      <c r="P326" t="str">
        <f>VLOOKUP(N326,[1]Table1!$A$1:$I$85,3,FALSE)</f>
        <v>Louisville</v>
      </c>
      <c r="Q326" t="str">
        <f>VLOOKUP(N326,[1]Table1!$A$1:$I$85,4,FALSE)</f>
        <v>KY</v>
      </c>
      <c r="R326">
        <f>VLOOKUP(N326,[1]Table1!$A$1:$I$85,6,FALSE)</f>
        <v>89.7</v>
      </c>
      <c r="S326">
        <f>VLOOKUP(N326,[1]Table1!$A$1:$I$85,7,FALSE)</f>
        <v>182</v>
      </c>
      <c r="T326">
        <f>VLOOKUP(N326,[1]Table1!$A$1:$I$85,8,FALSE)</f>
        <v>0</v>
      </c>
    </row>
    <row r="327" spans="1:20" x14ac:dyDescent="0.2">
      <c r="A327" t="s">
        <v>1110</v>
      </c>
      <c r="B327">
        <v>1</v>
      </c>
      <c r="C327" t="s">
        <v>2646</v>
      </c>
      <c r="D327" t="s">
        <v>1111</v>
      </c>
      <c r="E327" t="s">
        <v>1112</v>
      </c>
      <c r="F327" t="s">
        <v>17</v>
      </c>
      <c r="G327" t="s">
        <v>1113</v>
      </c>
      <c r="H327" t="s">
        <v>38</v>
      </c>
      <c r="I327" t="s">
        <v>1114</v>
      </c>
      <c r="J327" t="s">
        <v>641</v>
      </c>
      <c r="L327" t="s">
        <v>2123</v>
      </c>
      <c r="N327" t="s">
        <v>2565</v>
      </c>
      <c r="O327" t="str">
        <f>VLOOKUP(N327,[1]Table1!$A$1:$I$85,2,FALSE)</f>
        <v>University of Louisville</v>
      </c>
      <c r="P327" t="str">
        <f>VLOOKUP(N327,[1]Table1!$A$1:$I$85,3,FALSE)</f>
        <v>Louisville</v>
      </c>
      <c r="Q327" t="str">
        <f>VLOOKUP(N327,[1]Table1!$A$1:$I$85,4,FALSE)</f>
        <v>KY</v>
      </c>
      <c r="R327">
        <f>VLOOKUP(N327,[1]Table1!$A$1:$I$85,6,FALSE)</f>
        <v>89.7</v>
      </c>
      <c r="S327">
        <f>VLOOKUP(N327,[1]Table1!$A$1:$I$85,7,FALSE)</f>
        <v>182</v>
      </c>
      <c r="T327">
        <f>VLOOKUP(N327,[1]Table1!$A$1:$I$85,8,FALSE)</f>
        <v>0</v>
      </c>
    </row>
    <row r="328" spans="1:20" x14ac:dyDescent="0.2">
      <c r="A328" t="s">
        <v>1110</v>
      </c>
      <c r="B328">
        <v>2</v>
      </c>
      <c r="C328" t="s">
        <v>2646</v>
      </c>
      <c r="D328" t="s">
        <v>1115</v>
      </c>
      <c r="E328" t="s">
        <v>1116</v>
      </c>
      <c r="F328" t="s">
        <v>17</v>
      </c>
      <c r="G328" t="s">
        <v>1117</v>
      </c>
      <c r="H328" t="s">
        <v>38</v>
      </c>
      <c r="I328" t="s">
        <v>1118</v>
      </c>
      <c r="J328" t="s">
        <v>731</v>
      </c>
      <c r="L328" t="s">
        <v>2124</v>
      </c>
      <c r="N328" t="s">
        <v>2600</v>
      </c>
      <c r="O328" t="str">
        <f>VLOOKUP(N328,[1]Table1!$A$1:$I$85,2,FALSE)</f>
        <v>Georgia Tech</v>
      </c>
      <c r="P328" t="str">
        <f>VLOOKUP(N328,[1]Table1!$A$1:$I$85,3,FALSE)</f>
        <v>Atlanta</v>
      </c>
      <c r="Q328" t="str">
        <f>VLOOKUP(N328,[1]Table1!$A$1:$I$85,4,FALSE)</f>
        <v>GA</v>
      </c>
      <c r="R328">
        <f>VLOOKUP(N328,[1]Table1!$A$1:$I$85,6,FALSE)</f>
        <v>109.4</v>
      </c>
      <c r="S328">
        <f>VLOOKUP(N328,[1]Table1!$A$1:$I$85,7,FALSE)</f>
        <v>44</v>
      </c>
      <c r="T328">
        <f>VLOOKUP(N328,[1]Table1!$A$1:$I$85,8,FALSE)</f>
        <v>69164</v>
      </c>
    </row>
    <row r="329" spans="1:20" x14ac:dyDescent="0.2">
      <c r="A329" t="s">
        <v>1110</v>
      </c>
      <c r="B329">
        <v>3</v>
      </c>
      <c r="C329" t="s">
        <v>2646</v>
      </c>
      <c r="D329" t="s">
        <v>1119</v>
      </c>
      <c r="E329" t="s">
        <v>1120</v>
      </c>
      <c r="F329" t="s">
        <v>17</v>
      </c>
      <c r="G329" t="s">
        <v>1117</v>
      </c>
      <c r="H329" t="s">
        <v>38</v>
      </c>
      <c r="I329" t="s">
        <v>569</v>
      </c>
      <c r="J329" t="s">
        <v>1121</v>
      </c>
      <c r="L329" t="s">
        <v>2125</v>
      </c>
      <c r="N329" t="s">
        <v>2581</v>
      </c>
      <c r="O329" t="str">
        <f>VLOOKUP(N329,[1]Table1!$A$1:$I$85,2,FALSE)</f>
        <v>The University of Texas</v>
      </c>
      <c r="P329" t="str">
        <f>VLOOKUP(N329,[1]Table1!$A$1:$I$85,3,FALSE)</f>
        <v>Austin</v>
      </c>
      <c r="Q329" t="str">
        <f>VLOOKUP(N329,[1]Table1!$A$1:$I$85,4,FALSE)</f>
        <v>TX</v>
      </c>
      <c r="R329">
        <f>VLOOKUP(N329,[1]Table1!$A$1:$I$85,6,FALSE)</f>
        <v>129</v>
      </c>
      <c r="S329">
        <f>VLOOKUP(N329,[1]Table1!$A$1:$I$85,7,FALSE)</f>
        <v>38</v>
      </c>
      <c r="T329">
        <f>VLOOKUP(N329,[1]Table1!$A$1:$I$85,8,FALSE)</f>
        <v>78965</v>
      </c>
    </row>
    <row r="330" spans="1:20" x14ac:dyDescent="0.2">
      <c r="A330" t="s">
        <v>1110</v>
      </c>
      <c r="B330">
        <v>4</v>
      </c>
      <c r="C330" t="s">
        <v>2646</v>
      </c>
      <c r="D330" t="s">
        <v>1122</v>
      </c>
      <c r="E330" t="s">
        <v>1123</v>
      </c>
      <c r="F330" t="s">
        <v>17</v>
      </c>
      <c r="G330" t="s">
        <v>1117</v>
      </c>
      <c r="H330" t="s">
        <v>38</v>
      </c>
      <c r="I330" t="s">
        <v>379</v>
      </c>
      <c r="J330" t="s">
        <v>1124</v>
      </c>
      <c r="L330" t="s">
        <v>2126</v>
      </c>
      <c r="N330" t="s">
        <v>2595</v>
      </c>
      <c r="O330" t="str">
        <f>VLOOKUP(N330,[1]Table1!$A$1:$I$85,2,FALSE)</f>
        <v>University of Oregon</v>
      </c>
      <c r="P330" t="str">
        <f>VLOOKUP(N330,[1]Table1!$A$1:$I$85,3,FALSE)</f>
        <v>Eugene</v>
      </c>
      <c r="Q330" t="str">
        <f>VLOOKUP(N330,[1]Table1!$A$1:$I$85,4,FALSE)</f>
        <v>OR</v>
      </c>
      <c r="R330">
        <f>VLOOKUP(N330,[1]Table1!$A$1:$I$85,6,FALSE)</f>
        <v>107.3</v>
      </c>
      <c r="S330">
        <f>VLOOKUP(N330,[1]Table1!$A$1:$I$85,7,FALSE)</f>
        <v>105</v>
      </c>
      <c r="T330">
        <f>VLOOKUP(N330,[1]Table1!$A$1:$I$85,8,FALSE)</f>
        <v>55776</v>
      </c>
    </row>
    <row r="331" spans="1:20" x14ac:dyDescent="0.2">
      <c r="A331" t="s">
        <v>1110</v>
      </c>
      <c r="B331">
        <v>5</v>
      </c>
      <c r="C331" t="s">
        <v>2646</v>
      </c>
      <c r="D331" t="s">
        <v>1125</v>
      </c>
      <c r="E331" t="s">
        <v>1126</v>
      </c>
      <c r="F331" t="s">
        <v>17</v>
      </c>
      <c r="G331" t="s">
        <v>174</v>
      </c>
      <c r="H331" t="s">
        <v>38</v>
      </c>
      <c r="I331" t="s">
        <v>1127</v>
      </c>
      <c r="J331" t="s">
        <v>1128</v>
      </c>
      <c r="L331" t="s">
        <v>2127</v>
      </c>
      <c r="N331" t="s">
        <v>2596</v>
      </c>
      <c r="O331" t="str">
        <f>VLOOKUP(N331,[1]Table1!$A$1:$I$85,2,FALSE)</f>
        <v>The University of Nebraska</v>
      </c>
      <c r="P331" t="str">
        <f>VLOOKUP(N331,[1]Table1!$A$1:$I$85,3,FALSE)</f>
        <v>Lincoln</v>
      </c>
      <c r="Q331" t="str">
        <f>VLOOKUP(N331,[1]Table1!$A$1:$I$85,4,FALSE)</f>
        <v>NE</v>
      </c>
      <c r="R331">
        <f>VLOOKUP(N331,[1]Table1!$A$1:$I$85,6,FALSE)</f>
        <v>91.5</v>
      </c>
      <c r="S331">
        <f>VLOOKUP(N331,[1]Table1!$A$1:$I$85,7,FALSE)</f>
        <v>151</v>
      </c>
      <c r="T331">
        <f>VLOOKUP(N331,[1]Table1!$A$1:$I$85,8,FALSE)</f>
        <v>61309</v>
      </c>
    </row>
    <row r="332" spans="1:20" x14ac:dyDescent="0.2">
      <c r="A332" t="s">
        <v>1110</v>
      </c>
      <c r="B332">
        <v>6</v>
      </c>
      <c r="C332" t="s">
        <v>2646</v>
      </c>
      <c r="D332" t="s">
        <v>1129</v>
      </c>
      <c r="E332" t="s">
        <v>1130</v>
      </c>
      <c r="F332" t="s">
        <v>17</v>
      </c>
      <c r="G332" t="s">
        <v>1131</v>
      </c>
      <c r="H332" t="s">
        <v>26</v>
      </c>
      <c r="I332" t="s">
        <v>1132</v>
      </c>
      <c r="J332" t="s">
        <v>1133</v>
      </c>
      <c r="L332" t="s">
        <v>2128</v>
      </c>
      <c r="N332" t="s">
        <v>2596</v>
      </c>
      <c r="O332" t="str">
        <f>VLOOKUP(N332,[1]Table1!$A$1:$I$85,2,FALSE)</f>
        <v>The University of Nebraska</v>
      </c>
      <c r="P332" t="str">
        <f>VLOOKUP(N332,[1]Table1!$A$1:$I$85,3,FALSE)</f>
        <v>Lincoln</v>
      </c>
      <c r="Q332" t="str">
        <f>VLOOKUP(N332,[1]Table1!$A$1:$I$85,4,FALSE)</f>
        <v>NE</v>
      </c>
      <c r="R332">
        <f>VLOOKUP(N332,[1]Table1!$A$1:$I$85,6,FALSE)</f>
        <v>91.5</v>
      </c>
      <c r="S332">
        <f>VLOOKUP(N332,[1]Table1!$A$1:$I$85,7,FALSE)</f>
        <v>151</v>
      </c>
      <c r="T332">
        <f>VLOOKUP(N332,[1]Table1!$A$1:$I$85,8,FALSE)</f>
        <v>61309</v>
      </c>
    </row>
    <row r="333" spans="1:20" x14ac:dyDescent="0.2">
      <c r="A333" t="s">
        <v>1110</v>
      </c>
      <c r="B333">
        <v>7</v>
      </c>
      <c r="C333" t="s">
        <v>2646</v>
      </c>
      <c r="D333" t="s">
        <v>1134</v>
      </c>
      <c r="E333" t="s">
        <v>1135</v>
      </c>
      <c r="F333" t="s">
        <v>17</v>
      </c>
      <c r="G333" t="s">
        <v>1113</v>
      </c>
      <c r="H333" t="s">
        <v>17</v>
      </c>
      <c r="I333" t="s">
        <v>1136</v>
      </c>
      <c r="J333" t="s">
        <v>910</v>
      </c>
      <c r="L333" t="s">
        <v>2129</v>
      </c>
      <c r="N333" t="s">
        <v>2596</v>
      </c>
      <c r="O333" t="str">
        <f>VLOOKUP(N333,[1]Table1!$A$1:$I$85,2,FALSE)</f>
        <v>The University of Nebraska</v>
      </c>
      <c r="P333" t="str">
        <f>VLOOKUP(N333,[1]Table1!$A$1:$I$85,3,FALSE)</f>
        <v>Lincoln</v>
      </c>
      <c r="Q333" t="str">
        <f>VLOOKUP(N333,[1]Table1!$A$1:$I$85,4,FALSE)</f>
        <v>NE</v>
      </c>
      <c r="R333">
        <f>VLOOKUP(N333,[1]Table1!$A$1:$I$85,6,FALSE)</f>
        <v>91.5</v>
      </c>
      <c r="S333">
        <f>VLOOKUP(N333,[1]Table1!$A$1:$I$85,7,FALSE)</f>
        <v>151</v>
      </c>
      <c r="T333">
        <f>VLOOKUP(N333,[1]Table1!$A$1:$I$85,8,FALSE)</f>
        <v>61309</v>
      </c>
    </row>
    <row r="334" spans="1:20" x14ac:dyDescent="0.2">
      <c r="A334" t="s">
        <v>1110</v>
      </c>
      <c r="B334">
        <v>8</v>
      </c>
      <c r="C334" t="s">
        <v>2646</v>
      </c>
      <c r="D334" t="s">
        <v>1137</v>
      </c>
      <c r="E334" t="s">
        <v>1138</v>
      </c>
      <c r="F334" t="s">
        <v>17</v>
      </c>
      <c r="G334" t="s">
        <v>1117</v>
      </c>
      <c r="H334" t="s">
        <v>38</v>
      </c>
      <c r="I334" t="s">
        <v>281</v>
      </c>
      <c r="J334" t="s">
        <v>1139</v>
      </c>
      <c r="L334" t="s">
        <v>2130</v>
      </c>
      <c r="N334" t="s">
        <v>2601</v>
      </c>
      <c r="O334" t="str">
        <f>VLOOKUP(N334,[1]Table1!$A$1:$I$85,2,FALSE)</f>
        <v>University of Wisconsin</v>
      </c>
      <c r="P334" t="str">
        <f>VLOOKUP(N334,[1]Table1!$A$1:$I$85,3,FALSE)</f>
        <v>Madison</v>
      </c>
      <c r="Q334" t="str">
        <f>VLOOKUP(N334,[1]Table1!$A$1:$I$85,4,FALSE)</f>
        <v>WI</v>
      </c>
      <c r="R334">
        <f>VLOOKUP(N334,[1]Table1!$A$1:$I$85,6,FALSE)</f>
        <v>101.4</v>
      </c>
      <c r="S334">
        <f>VLOOKUP(N334,[1]Table1!$A$1:$I$85,7,FALSE)</f>
        <v>250</v>
      </c>
      <c r="T334">
        <f>VLOOKUP(N334,[1]Table1!$A$1:$I$85,8,FALSE)</f>
        <v>49928</v>
      </c>
    </row>
    <row r="335" spans="1:20" x14ac:dyDescent="0.2">
      <c r="A335" t="s">
        <v>1110</v>
      </c>
      <c r="B335">
        <v>9</v>
      </c>
      <c r="C335" t="s">
        <v>2646</v>
      </c>
      <c r="D335" t="s">
        <v>1140</v>
      </c>
      <c r="E335" t="s">
        <v>1141</v>
      </c>
      <c r="F335" t="s">
        <v>17</v>
      </c>
      <c r="G335" t="s">
        <v>1142</v>
      </c>
      <c r="H335" t="s">
        <v>20</v>
      </c>
      <c r="I335" t="s">
        <v>1143</v>
      </c>
      <c r="J335" t="s">
        <v>1139</v>
      </c>
      <c r="L335" t="s">
        <v>2131</v>
      </c>
      <c r="N335" t="s">
        <v>2601</v>
      </c>
      <c r="O335" t="str">
        <f>VLOOKUP(N335,[1]Table1!$A$1:$I$85,2,FALSE)</f>
        <v>University of Wisconsin</v>
      </c>
      <c r="P335" t="str">
        <f>VLOOKUP(N335,[1]Table1!$A$1:$I$85,3,FALSE)</f>
        <v>Madison</v>
      </c>
      <c r="Q335" t="str">
        <f>VLOOKUP(N335,[1]Table1!$A$1:$I$85,4,FALSE)</f>
        <v>WI</v>
      </c>
      <c r="R335">
        <f>VLOOKUP(N335,[1]Table1!$A$1:$I$85,6,FALSE)</f>
        <v>101.4</v>
      </c>
      <c r="S335">
        <f>VLOOKUP(N335,[1]Table1!$A$1:$I$85,7,FALSE)</f>
        <v>250</v>
      </c>
      <c r="T335">
        <f>VLOOKUP(N335,[1]Table1!$A$1:$I$85,8,FALSE)</f>
        <v>49928</v>
      </c>
    </row>
    <row r="336" spans="1:20" x14ac:dyDescent="0.2">
      <c r="A336" t="s">
        <v>1110</v>
      </c>
      <c r="B336">
        <v>10</v>
      </c>
      <c r="C336" t="s">
        <v>2646</v>
      </c>
      <c r="D336" t="s">
        <v>1144</v>
      </c>
      <c r="E336" t="s">
        <v>1145</v>
      </c>
      <c r="F336" t="s">
        <v>17</v>
      </c>
      <c r="G336" t="s">
        <v>1117</v>
      </c>
      <c r="H336" t="s">
        <v>14</v>
      </c>
      <c r="I336" t="s">
        <v>1146</v>
      </c>
      <c r="J336" t="s">
        <v>1139</v>
      </c>
      <c r="L336" t="s">
        <v>2132</v>
      </c>
      <c r="N336" t="s">
        <v>2596</v>
      </c>
      <c r="O336" t="str">
        <f>VLOOKUP(N336,[1]Table1!$A$1:$I$85,2,FALSE)</f>
        <v>The University of Nebraska</v>
      </c>
      <c r="P336" t="str">
        <f>VLOOKUP(N336,[1]Table1!$A$1:$I$85,3,FALSE)</f>
        <v>Lincoln</v>
      </c>
      <c r="Q336" t="str">
        <f>VLOOKUP(N336,[1]Table1!$A$1:$I$85,4,FALSE)</f>
        <v>NE</v>
      </c>
      <c r="R336">
        <f>VLOOKUP(N336,[1]Table1!$A$1:$I$85,6,FALSE)</f>
        <v>91.5</v>
      </c>
      <c r="S336">
        <f>VLOOKUP(N336,[1]Table1!$A$1:$I$85,7,FALSE)</f>
        <v>151</v>
      </c>
      <c r="T336">
        <f>VLOOKUP(N336,[1]Table1!$A$1:$I$85,8,FALSE)</f>
        <v>61309</v>
      </c>
    </row>
    <row r="337" spans="1:20" x14ac:dyDescent="0.2">
      <c r="A337" t="s">
        <v>1110</v>
      </c>
      <c r="B337">
        <v>11</v>
      </c>
      <c r="C337" t="s">
        <v>2646</v>
      </c>
      <c r="D337" t="s">
        <v>1147</v>
      </c>
      <c r="E337" t="s">
        <v>1148</v>
      </c>
      <c r="F337" t="s">
        <v>17</v>
      </c>
      <c r="G337" t="s">
        <v>1117</v>
      </c>
      <c r="H337" t="s">
        <v>26</v>
      </c>
      <c r="I337" t="s">
        <v>663</v>
      </c>
      <c r="J337" t="s">
        <v>920</v>
      </c>
      <c r="L337" t="s">
        <v>2133</v>
      </c>
      <c r="N337" t="s">
        <v>2581</v>
      </c>
      <c r="O337" t="str">
        <f>VLOOKUP(N337,[1]Table1!$A$1:$I$85,2,FALSE)</f>
        <v>The University of Texas</v>
      </c>
      <c r="P337" t="str">
        <f>VLOOKUP(N337,[1]Table1!$A$1:$I$85,3,FALSE)</f>
        <v>Austin</v>
      </c>
      <c r="Q337" t="str">
        <f>VLOOKUP(N337,[1]Table1!$A$1:$I$85,4,FALSE)</f>
        <v>TX</v>
      </c>
      <c r="R337">
        <f>VLOOKUP(N337,[1]Table1!$A$1:$I$85,6,FALSE)</f>
        <v>129</v>
      </c>
      <c r="S337">
        <f>VLOOKUP(N337,[1]Table1!$A$1:$I$85,7,FALSE)</f>
        <v>38</v>
      </c>
      <c r="T337">
        <f>VLOOKUP(N337,[1]Table1!$A$1:$I$85,8,FALSE)</f>
        <v>78965</v>
      </c>
    </row>
    <row r="338" spans="1:20" x14ac:dyDescent="0.2">
      <c r="A338" t="s">
        <v>1110</v>
      </c>
      <c r="B338">
        <v>12</v>
      </c>
      <c r="C338" t="s">
        <v>2646</v>
      </c>
      <c r="D338" t="s">
        <v>1149</v>
      </c>
      <c r="E338" t="s">
        <v>1150</v>
      </c>
      <c r="F338" t="s">
        <v>17</v>
      </c>
      <c r="G338" t="s">
        <v>1117</v>
      </c>
      <c r="H338" t="s">
        <v>38</v>
      </c>
      <c r="I338" t="s">
        <v>1151</v>
      </c>
      <c r="J338" t="s">
        <v>923</v>
      </c>
      <c r="L338" t="s">
        <v>2134</v>
      </c>
      <c r="N338" t="s">
        <v>2596</v>
      </c>
      <c r="O338" t="str">
        <f>VLOOKUP(N338,[1]Table1!$A$1:$I$85,2,FALSE)</f>
        <v>The University of Nebraska</v>
      </c>
      <c r="P338" t="str">
        <f>VLOOKUP(N338,[1]Table1!$A$1:$I$85,3,FALSE)</f>
        <v>Lincoln</v>
      </c>
      <c r="Q338" t="str">
        <f>VLOOKUP(N338,[1]Table1!$A$1:$I$85,4,FALSE)</f>
        <v>NE</v>
      </c>
      <c r="R338">
        <f>VLOOKUP(N338,[1]Table1!$A$1:$I$85,6,FALSE)</f>
        <v>91.5</v>
      </c>
      <c r="S338">
        <f>VLOOKUP(N338,[1]Table1!$A$1:$I$85,7,FALSE)</f>
        <v>151</v>
      </c>
      <c r="T338">
        <f>VLOOKUP(N338,[1]Table1!$A$1:$I$85,8,FALSE)</f>
        <v>61309</v>
      </c>
    </row>
    <row r="339" spans="1:20" x14ac:dyDescent="0.2">
      <c r="A339" t="s">
        <v>1110</v>
      </c>
      <c r="B339">
        <v>13</v>
      </c>
      <c r="C339" t="s">
        <v>2646</v>
      </c>
      <c r="D339" t="s">
        <v>1152</v>
      </c>
      <c r="E339" t="s">
        <v>1153</v>
      </c>
      <c r="F339" t="s">
        <v>17</v>
      </c>
      <c r="G339" t="s">
        <v>1117</v>
      </c>
      <c r="H339" t="s">
        <v>38</v>
      </c>
      <c r="I339" t="s">
        <v>1132</v>
      </c>
      <c r="J339" t="s">
        <v>1154</v>
      </c>
      <c r="L339" t="s">
        <v>2135</v>
      </c>
      <c r="N339" t="s">
        <v>2565</v>
      </c>
      <c r="O339" t="str">
        <f>VLOOKUP(N339,[1]Table1!$A$1:$I$85,2,FALSE)</f>
        <v>University of Louisville</v>
      </c>
      <c r="P339" t="str">
        <f>VLOOKUP(N339,[1]Table1!$A$1:$I$85,3,FALSE)</f>
        <v>Louisville</v>
      </c>
      <c r="Q339" t="str">
        <f>VLOOKUP(N339,[1]Table1!$A$1:$I$85,4,FALSE)</f>
        <v>KY</v>
      </c>
      <c r="R339">
        <f>VLOOKUP(N339,[1]Table1!$A$1:$I$85,6,FALSE)</f>
        <v>89.7</v>
      </c>
      <c r="S339">
        <f>VLOOKUP(N339,[1]Table1!$A$1:$I$85,7,FALSE)</f>
        <v>182</v>
      </c>
      <c r="T339">
        <f>VLOOKUP(N339,[1]Table1!$A$1:$I$85,8,FALSE)</f>
        <v>0</v>
      </c>
    </row>
    <row r="340" spans="1:20" x14ac:dyDescent="0.2">
      <c r="A340" t="s">
        <v>1110</v>
      </c>
      <c r="B340">
        <v>14</v>
      </c>
      <c r="C340" t="s">
        <v>2646</v>
      </c>
      <c r="D340" t="s">
        <v>1155</v>
      </c>
      <c r="E340" t="s">
        <v>1156</v>
      </c>
      <c r="F340" t="s">
        <v>17</v>
      </c>
      <c r="G340" t="s">
        <v>1142</v>
      </c>
      <c r="H340" t="s">
        <v>26</v>
      </c>
      <c r="I340" t="s">
        <v>1157</v>
      </c>
      <c r="J340" t="s">
        <v>1154</v>
      </c>
      <c r="L340" t="s">
        <v>2528</v>
      </c>
      <c r="N340" t="s">
        <v>2601</v>
      </c>
      <c r="O340" t="str">
        <f>VLOOKUP(N340,[1]Table1!$A$1:$I$85,2,FALSE)</f>
        <v>University of Wisconsin</v>
      </c>
      <c r="P340" t="str">
        <f>VLOOKUP(N340,[1]Table1!$A$1:$I$85,3,FALSE)</f>
        <v>Madison</v>
      </c>
      <c r="Q340" t="str">
        <f>VLOOKUP(N340,[1]Table1!$A$1:$I$85,4,FALSE)</f>
        <v>WI</v>
      </c>
      <c r="R340">
        <f>VLOOKUP(N340,[1]Table1!$A$1:$I$85,6,FALSE)</f>
        <v>101.4</v>
      </c>
      <c r="S340">
        <f>VLOOKUP(N340,[1]Table1!$A$1:$I$85,7,FALSE)</f>
        <v>250</v>
      </c>
      <c r="T340">
        <f>VLOOKUP(N340,[1]Table1!$A$1:$I$85,8,FALSE)</f>
        <v>49928</v>
      </c>
    </row>
    <row r="341" spans="1:20" x14ac:dyDescent="0.2">
      <c r="A341" t="s">
        <v>1110</v>
      </c>
      <c r="B341">
        <v>15</v>
      </c>
      <c r="C341" t="s">
        <v>2646</v>
      </c>
      <c r="D341" t="s">
        <v>1158</v>
      </c>
      <c r="E341" t="s">
        <v>1159</v>
      </c>
      <c r="F341" t="s">
        <v>17</v>
      </c>
      <c r="G341" t="s">
        <v>1117</v>
      </c>
      <c r="H341" t="s">
        <v>26</v>
      </c>
      <c r="I341" t="s">
        <v>1160</v>
      </c>
      <c r="J341" t="s">
        <v>929</v>
      </c>
      <c r="L341" t="s">
        <v>2136</v>
      </c>
      <c r="N341" t="s">
        <v>2567</v>
      </c>
      <c r="O341" t="str">
        <f>VLOOKUP(N341,[1]Table1!$A$1:$I$85,2,FALSE)</f>
        <v>Florida State University</v>
      </c>
      <c r="P341" t="str">
        <f>VLOOKUP(N341,[1]Table1!$A$1:$I$85,3,FALSE)</f>
        <v>Tallahassee</v>
      </c>
      <c r="Q341" t="str">
        <f>VLOOKUP(N341,[1]Table1!$A$1:$I$85,4,FALSE)</f>
        <v>FL</v>
      </c>
      <c r="R341">
        <f>VLOOKUP(N341,[1]Table1!$A$1:$I$85,6,FALSE)</f>
        <v>90.6</v>
      </c>
      <c r="S341">
        <f>VLOOKUP(N341,[1]Table1!$A$1:$I$85,7,FALSE)</f>
        <v>55</v>
      </c>
      <c r="T341">
        <f>VLOOKUP(N341,[1]Table1!$A$1:$I$85,8,FALSE)</f>
        <v>49077</v>
      </c>
    </row>
    <row r="342" spans="1:20" x14ac:dyDescent="0.2">
      <c r="A342" t="s">
        <v>1110</v>
      </c>
      <c r="B342">
        <v>16</v>
      </c>
      <c r="C342" t="s">
        <v>2646</v>
      </c>
      <c r="D342" t="s">
        <v>1161</v>
      </c>
      <c r="E342" t="s">
        <v>1162</v>
      </c>
      <c r="F342" t="s">
        <v>17</v>
      </c>
      <c r="G342" t="s">
        <v>1142</v>
      </c>
      <c r="I342" t="s">
        <v>314</v>
      </c>
      <c r="J342" t="s">
        <v>747</v>
      </c>
      <c r="L342" t="s">
        <v>2137</v>
      </c>
      <c r="N342" t="s">
        <v>2581</v>
      </c>
      <c r="O342" t="str">
        <f>VLOOKUP(N342,[1]Table1!$A$1:$I$85,2,FALSE)</f>
        <v>The University of Texas</v>
      </c>
      <c r="P342" t="str">
        <f>VLOOKUP(N342,[1]Table1!$A$1:$I$85,3,FALSE)</f>
        <v>Austin</v>
      </c>
      <c r="Q342" t="str">
        <f>VLOOKUP(N342,[1]Table1!$A$1:$I$85,4,FALSE)</f>
        <v>TX</v>
      </c>
      <c r="R342">
        <f>VLOOKUP(N342,[1]Table1!$A$1:$I$85,6,FALSE)</f>
        <v>129</v>
      </c>
      <c r="S342">
        <f>VLOOKUP(N342,[1]Table1!$A$1:$I$85,7,FALSE)</f>
        <v>38</v>
      </c>
      <c r="T342">
        <f>VLOOKUP(N342,[1]Table1!$A$1:$I$85,8,FALSE)</f>
        <v>78965</v>
      </c>
    </row>
    <row r="343" spans="1:20" x14ac:dyDescent="0.2">
      <c r="A343" t="s">
        <v>1110</v>
      </c>
      <c r="B343">
        <v>17</v>
      </c>
      <c r="C343" t="s">
        <v>2646</v>
      </c>
      <c r="D343" t="s">
        <v>1163</v>
      </c>
      <c r="E343" t="s">
        <v>1112</v>
      </c>
      <c r="F343" t="s">
        <v>17</v>
      </c>
      <c r="G343" t="s">
        <v>1117</v>
      </c>
      <c r="H343" t="s">
        <v>20</v>
      </c>
      <c r="I343" t="s">
        <v>633</v>
      </c>
      <c r="J343" t="s">
        <v>952</v>
      </c>
      <c r="L343" t="s">
        <v>2529</v>
      </c>
      <c r="N343" t="s">
        <v>2565</v>
      </c>
      <c r="O343" t="str">
        <f>VLOOKUP(N343,[1]Table1!$A$1:$I$85,2,FALSE)</f>
        <v>University of Louisville</v>
      </c>
      <c r="P343" t="str">
        <f>VLOOKUP(N343,[1]Table1!$A$1:$I$85,3,FALSE)</f>
        <v>Louisville</v>
      </c>
      <c r="Q343" t="str">
        <f>VLOOKUP(N343,[1]Table1!$A$1:$I$85,4,FALSE)</f>
        <v>KY</v>
      </c>
      <c r="R343">
        <f>VLOOKUP(N343,[1]Table1!$A$1:$I$85,6,FALSE)</f>
        <v>89.7</v>
      </c>
      <c r="S343">
        <f>VLOOKUP(N343,[1]Table1!$A$1:$I$85,7,FALSE)</f>
        <v>182</v>
      </c>
      <c r="T343">
        <f>VLOOKUP(N343,[1]Table1!$A$1:$I$85,8,FALSE)</f>
        <v>0</v>
      </c>
    </row>
    <row r="344" spans="1:20" x14ac:dyDescent="0.2">
      <c r="A344" t="s">
        <v>1110</v>
      </c>
      <c r="B344">
        <v>18</v>
      </c>
      <c r="C344" t="s">
        <v>2646</v>
      </c>
      <c r="D344" t="s">
        <v>1164</v>
      </c>
      <c r="E344" t="s">
        <v>1165</v>
      </c>
      <c r="F344" t="s">
        <v>17</v>
      </c>
      <c r="G344" t="s">
        <v>1117</v>
      </c>
      <c r="H344" t="s">
        <v>14</v>
      </c>
      <c r="I344" t="s">
        <v>1118</v>
      </c>
      <c r="J344" t="s">
        <v>1166</v>
      </c>
      <c r="L344" t="s">
        <v>2138</v>
      </c>
      <c r="N344" t="s">
        <v>2568</v>
      </c>
      <c r="O344" t="str">
        <f>VLOOKUP(N344,[1]Table1!$A$1:$I$85,2,FALSE)</f>
        <v>Clemson University</v>
      </c>
      <c r="P344" t="str">
        <f>VLOOKUP(N344,[1]Table1!$A$1:$I$85,3,FALSE)</f>
        <v>Clemson</v>
      </c>
      <c r="Q344" t="str">
        <f>VLOOKUP(N344,[1]Table1!$A$1:$I$85,4,FALSE)</f>
        <v>SC</v>
      </c>
      <c r="R344">
        <f>VLOOKUP(N344,[1]Table1!$A$1:$I$85,6,FALSE)</f>
        <v>93.9</v>
      </c>
      <c r="S344">
        <f>VLOOKUP(N344,[1]Table1!$A$1:$I$85,7,FALSE)</f>
        <v>77</v>
      </c>
      <c r="T344">
        <f>VLOOKUP(N344,[1]Table1!$A$1:$I$85,8,FALSE)</f>
        <v>48335</v>
      </c>
    </row>
    <row r="345" spans="1:20" x14ac:dyDescent="0.2">
      <c r="A345" t="s">
        <v>1110</v>
      </c>
      <c r="B345">
        <v>19</v>
      </c>
      <c r="C345" t="s">
        <v>2646</v>
      </c>
      <c r="D345" t="s">
        <v>1167</v>
      </c>
      <c r="E345" t="s">
        <v>1168</v>
      </c>
      <c r="F345" t="s">
        <v>17</v>
      </c>
      <c r="G345" t="s">
        <v>1117</v>
      </c>
      <c r="H345" t="s">
        <v>17</v>
      </c>
      <c r="I345" t="s">
        <v>113</v>
      </c>
      <c r="J345" t="s">
        <v>968</v>
      </c>
      <c r="L345" t="s">
        <v>2139</v>
      </c>
      <c r="N345" t="s">
        <v>2596</v>
      </c>
      <c r="O345" t="str">
        <f>VLOOKUP(N345,[1]Table1!$A$1:$I$85,2,FALSE)</f>
        <v>The University of Nebraska</v>
      </c>
      <c r="P345" t="str">
        <f>VLOOKUP(N345,[1]Table1!$A$1:$I$85,3,FALSE)</f>
        <v>Lincoln</v>
      </c>
      <c r="Q345" t="str">
        <f>VLOOKUP(N345,[1]Table1!$A$1:$I$85,4,FALSE)</f>
        <v>NE</v>
      </c>
      <c r="R345">
        <f>VLOOKUP(N345,[1]Table1!$A$1:$I$85,6,FALSE)</f>
        <v>91.5</v>
      </c>
      <c r="S345">
        <f>VLOOKUP(N345,[1]Table1!$A$1:$I$85,7,FALSE)</f>
        <v>151</v>
      </c>
      <c r="T345">
        <f>VLOOKUP(N345,[1]Table1!$A$1:$I$85,8,FALSE)</f>
        <v>61309</v>
      </c>
    </row>
    <row r="346" spans="1:20" x14ac:dyDescent="0.2">
      <c r="A346" t="s">
        <v>1110</v>
      </c>
      <c r="B346">
        <v>20</v>
      </c>
      <c r="C346" t="s">
        <v>2646</v>
      </c>
      <c r="D346" t="s">
        <v>1169</v>
      </c>
      <c r="E346" t="s">
        <v>1170</v>
      </c>
      <c r="F346" t="s">
        <v>17</v>
      </c>
      <c r="G346" t="s">
        <v>1117</v>
      </c>
      <c r="H346" t="s">
        <v>26</v>
      </c>
      <c r="I346" t="s">
        <v>198</v>
      </c>
      <c r="J346" t="s">
        <v>979</v>
      </c>
      <c r="L346" t="s">
        <v>2140</v>
      </c>
      <c r="N346" t="s">
        <v>2596</v>
      </c>
      <c r="O346" t="str">
        <f>VLOOKUP(N346,[1]Table1!$A$1:$I$85,2,FALSE)</f>
        <v>The University of Nebraska</v>
      </c>
      <c r="P346" t="str">
        <f>VLOOKUP(N346,[1]Table1!$A$1:$I$85,3,FALSE)</f>
        <v>Lincoln</v>
      </c>
      <c r="Q346" t="str">
        <f>VLOOKUP(N346,[1]Table1!$A$1:$I$85,4,FALSE)</f>
        <v>NE</v>
      </c>
      <c r="R346">
        <f>VLOOKUP(N346,[1]Table1!$A$1:$I$85,6,FALSE)</f>
        <v>91.5</v>
      </c>
      <c r="S346">
        <f>VLOOKUP(N346,[1]Table1!$A$1:$I$85,7,FALSE)</f>
        <v>151</v>
      </c>
      <c r="T346">
        <f>VLOOKUP(N346,[1]Table1!$A$1:$I$85,8,FALSE)</f>
        <v>61309</v>
      </c>
    </row>
    <row r="347" spans="1:20" x14ac:dyDescent="0.2">
      <c r="A347" t="s">
        <v>1110</v>
      </c>
      <c r="B347">
        <v>21</v>
      </c>
      <c r="C347" t="s">
        <v>2646</v>
      </c>
      <c r="D347" t="s">
        <v>1171</v>
      </c>
      <c r="E347" t="s">
        <v>1172</v>
      </c>
      <c r="F347" t="s">
        <v>17</v>
      </c>
      <c r="G347" t="s">
        <v>1142</v>
      </c>
      <c r="I347" t="s">
        <v>1173</v>
      </c>
      <c r="J347" t="s">
        <v>993</v>
      </c>
      <c r="L347" t="s">
        <v>2141</v>
      </c>
      <c r="N347" t="s">
        <v>2601</v>
      </c>
      <c r="O347" t="str">
        <f>VLOOKUP(N347,[1]Table1!$A$1:$I$85,2,FALSE)</f>
        <v>University of Wisconsin</v>
      </c>
      <c r="P347" t="str">
        <f>VLOOKUP(N347,[1]Table1!$A$1:$I$85,3,FALSE)</f>
        <v>Madison</v>
      </c>
      <c r="Q347" t="str">
        <f>VLOOKUP(N347,[1]Table1!$A$1:$I$85,4,FALSE)</f>
        <v>WI</v>
      </c>
      <c r="R347">
        <f>VLOOKUP(N347,[1]Table1!$A$1:$I$85,6,FALSE)</f>
        <v>101.4</v>
      </c>
      <c r="S347">
        <f>VLOOKUP(N347,[1]Table1!$A$1:$I$85,7,FALSE)</f>
        <v>250</v>
      </c>
      <c r="T347">
        <f>VLOOKUP(N347,[1]Table1!$A$1:$I$85,8,FALSE)</f>
        <v>49928</v>
      </c>
    </row>
    <row r="348" spans="1:20" x14ac:dyDescent="0.2">
      <c r="A348" t="s">
        <v>1110</v>
      </c>
      <c r="B348">
        <v>22</v>
      </c>
      <c r="C348" t="s">
        <v>2646</v>
      </c>
      <c r="D348" t="s">
        <v>1174</v>
      </c>
      <c r="E348" t="s">
        <v>1175</v>
      </c>
      <c r="F348" t="s">
        <v>17</v>
      </c>
      <c r="G348" t="s">
        <v>1142</v>
      </c>
      <c r="H348" t="s">
        <v>14</v>
      </c>
      <c r="I348" t="s">
        <v>277</v>
      </c>
      <c r="J348" t="s">
        <v>999</v>
      </c>
      <c r="L348" t="s">
        <v>2142</v>
      </c>
      <c r="N348" t="s">
        <v>2596</v>
      </c>
      <c r="O348" t="str">
        <f>VLOOKUP(N348,[1]Table1!$A$1:$I$85,2,FALSE)</f>
        <v>The University of Nebraska</v>
      </c>
      <c r="P348" t="str">
        <f>VLOOKUP(N348,[1]Table1!$A$1:$I$85,3,FALSE)</f>
        <v>Lincoln</v>
      </c>
      <c r="Q348" t="str">
        <f>VLOOKUP(N348,[1]Table1!$A$1:$I$85,4,FALSE)</f>
        <v>NE</v>
      </c>
      <c r="R348">
        <f>VLOOKUP(N348,[1]Table1!$A$1:$I$85,6,FALSE)</f>
        <v>91.5</v>
      </c>
      <c r="S348">
        <f>VLOOKUP(N348,[1]Table1!$A$1:$I$85,7,FALSE)</f>
        <v>151</v>
      </c>
      <c r="T348">
        <f>VLOOKUP(N348,[1]Table1!$A$1:$I$85,8,FALSE)</f>
        <v>61309</v>
      </c>
    </row>
    <row r="349" spans="1:20" x14ac:dyDescent="0.2">
      <c r="A349" t="s">
        <v>1110</v>
      </c>
      <c r="B349">
        <v>23</v>
      </c>
      <c r="C349" t="s">
        <v>2646</v>
      </c>
      <c r="D349" t="s">
        <v>1176</v>
      </c>
      <c r="E349" t="s">
        <v>1177</v>
      </c>
      <c r="F349" t="s">
        <v>17</v>
      </c>
      <c r="G349" t="s">
        <v>1178</v>
      </c>
      <c r="H349" t="s">
        <v>17</v>
      </c>
      <c r="I349" t="s">
        <v>1179</v>
      </c>
      <c r="J349" t="s">
        <v>999</v>
      </c>
      <c r="L349" t="s">
        <v>2143</v>
      </c>
      <c r="N349" t="s">
        <v>2596</v>
      </c>
      <c r="O349" t="str">
        <f>VLOOKUP(N349,[1]Table1!$A$1:$I$85,2,FALSE)</f>
        <v>The University of Nebraska</v>
      </c>
      <c r="P349" t="str">
        <f>VLOOKUP(N349,[1]Table1!$A$1:$I$85,3,FALSE)</f>
        <v>Lincoln</v>
      </c>
      <c r="Q349" t="str">
        <f>VLOOKUP(N349,[1]Table1!$A$1:$I$85,4,FALSE)</f>
        <v>NE</v>
      </c>
      <c r="R349">
        <f>VLOOKUP(N349,[1]Table1!$A$1:$I$85,6,FALSE)</f>
        <v>91.5</v>
      </c>
      <c r="S349">
        <f>VLOOKUP(N349,[1]Table1!$A$1:$I$85,7,FALSE)</f>
        <v>151</v>
      </c>
      <c r="T349">
        <f>VLOOKUP(N349,[1]Table1!$A$1:$I$85,8,FALSE)</f>
        <v>61309</v>
      </c>
    </row>
    <row r="350" spans="1:20" x14ac:dyDescent="0.2">
      <c r="A350" t="s">
        <v>1110</v>
      </c>
      <c r="B350">
        <v>24</v>
      </c>
      <c r="C350" t="s">
        <v>2646</v>
      </c>
      <c r="D350" t="s">
        <v>1180</v>
      </c>
      <c r="E350" t="s">
        <v>1181</v>
      </c>
      <c r="F350" t="s">
        <v>17</v>
      </c>
      <c r="G350" t="s">
        <v>1117</v>
      </c>
      <c r="H350" t="s">
        <v>38</v>
      </c>
      <c r="I350" t="s">
        <v>241</v>
      </c>
      <c r="J350" t="s">
        <v>999</v>
      </c>
      <c r="L350" t="s">
        <v>2144</v>
      </c>
      <c r="N350" t="s">
        <v>2602</v>
      </c>
      <c r="O350" t="str">
        <f>VLOOKUP(N350,[1]Table1!$A$1:$I$85,2,FALSE)</f>
        <v>University of Southern California</v>
      </c>
      <c r="P350" t="str">
        <f>VLOOKUP(N350,[1]Table1!$A$1:$I$85,3,FALSE)</f>
        <v>Los Angeles</v>
      </c>
      <c r="Q350" t="str">
        <f>VLOOKUP(N350,[1]Table1!$A$1:$I$85,4,FALSE)</f>
        <v>CA</v>
      </c>
      <c r="R350">
        <f>VLOOKUP(N350,[1]Table1!$A$1:$I$85,6,FALSE)</f>
        <v>176.2</v>
      </c>
      <c r="S350">
        <f>VLOOKUP(N350,[1]Table1!$A$1:$I$85,7,FALSE)</f>
        <v>25</v>
      </c>
      <c r="T350">
        <f>VLOOKUP(N350,[1]Table1!$A$1:$I$85,8,FALSE)</f>
        <v>69778</v>
      </c>
    </row>
    <row r="351" spans="1:20" x14ac:dyDescent="0.2">
      <c r="A351" t="s">
        <v>1110</v>
      </c>
      <c r="B351">
        <v>25</v>
      </c>
      <c r="C351" t="s">
        <v>2646</v>
      </c>
      <c r="D351" t="s">
        <v>1182</v>
      </c>
      <c r="E351" t="s">
        <v>1183</v>
      </c>
      <c r="F351" t="s">
        <v>17</v>
      </c>
      <c r="G351" t="s">
        <v>1113</v>
      </c>
      <c r="H351" t="s">
        <v>17</v>
      </c>
      <c r="I351" t="s">
        <v>229</v>
      </c>
      <c r="J351" t="s">
        <v>999</v>
      </c>
      <c r="L351" t="s">
        <v>2145</v>
      </c>
      <c r="N351" t="s">
        <v>2596</v>
      </c>
      <c r="O351" t="str">
        <f>VLOOKUP(N351,[1]Table1!$A$1:$I$85,2,FALSE)</f>
        <v>The University of Nebraska</v>
      </c>
      <c r="P351" t="str">
        <f>VLOOKUP(N351,[1]Table1!$A$1:$I$85,3,FALSE)</f>
        <v>Lincoln</v>
      </c>
      <c r="Q351" t="str">
        <f>VLOOKUP(N351,[1]Table1!$A$1:$I$85,4,FALSE)</f>
        <v>NE</v>
      </c>
      <c r="R351">
        <f>VLOOKUP(N351,[1]Table1!$A$1:$I$85,6,FALSE)</f>
        <v>91.5</v>
      </c>
      <c r="S351">
        <f>VLOOKUP(N351,[1]Table1!$A$1:$I$85,7,FALSE)</f>
        <v>151</v>
      </c>
      <c r="T351">
        <f>VLOOKUP(N351,[1]Table1!$A$1:$I$85,8,FALSE)</f>
        <v>61309</v>
      </c>
    </row>
    <row r="352" spans="1:20" x14ac:dyDescent="0.2">
      <c r="A352" t="s">
        <v>1110</v>
      </c>
      <c r="B352">
        <v>26</v>
      </c>
      <c r="C352" t="s">
        <v>2646</v>
      </c>
      <c r="D352" t="s">
        <v>1184</v>
      </c>
      <c r="E352" t="s">
        <v>1185</v>
      </c>
      <c r="F352" t="s">
        <v>17</v>
      </c>
      <c r="G352" t="s">
        <v>174</v>
      </c>
      <c r="H352" t="s">
        <v>17</v>
      </c>
      <c r="I352" t="s">
        <v>525</v>
      </c>
      <c r="J352" t="s">
        <v>999</v>
      </c>
      <c r="L352" t="s">
        <v>2146</v>
      </c>
      <c r="N352" t="s">
        <v>2596</v>
      </c>
      <c r="O352" t="str">
        <f>VLOOKUP(N352,[1]Table1!$A$1:$I$85,2,FALSE)</f>
        <v>The University of Nebraska</v>
      </c>
      <c r="P352" t="str">
        <f>VLOOKUP(N352,[1]Table1!$A$1:$I$85,3,FALSE)</f>
        <v>Lincoln</v>
      </c>
      <c r="Q352" t="str">
        <f>VLOOKUP(N352,[1]Table1!$A$1:$I$85,4,FALSE)</f>
        <v>NE</v>
      </c>
      <c r="R352">
        <f>VLOOKUP(N352,[1]Table1!$A$1:$I$85,6,FALSE)</f>
        <v>91.5</v>
      </c>
      <c r="S352">
        <f>VLOOKUP(N352,[1]Table1!$A$1:$I$85,7,FALSE)</f>
        <v>151</v>
      </c>
      <c r="T352">
        <f>VLOOKUP(N352,[1]Table1!$A$1:$I$85,8,FALSE)</f>
        <v>61309</v>
      </c>
    </row>
    <row r="353" spans="1:20" x14ac:dyDescent="0.2">
      <c r="A353" t="s">
        <v>1110</v>
      </c>
      <c r="B353">
        <v>27</v>
      </c>
      <c r="C353" t="s">
        <v>2646</v>
      </c>
      <c r="D353" t="s">
        <v>1186</v>
      </c>
      <c r="E353" t="s">
        <v>1187</v>
      </c>
      <c r="F353" t="s">
        <v>17</v>
      </c>
      <c r="G353" t="s">
        <v>1117</v>
      </c>
      <c r="H353" t="s">
        <v>20</v>
      </c>
      <c r="I353" t="s">
        <v>54</v>
      </c>
      <c r="J353" t="s">
        <v>1023</v>
      </c>
      <c r="L353" t="s">
        <v>2530</v>
      </c>
      <c r="N353" t="s">
        <v>2597</v>
      </c>
      <c r="O353" t="str">
        <f>VLOOKUP(N353,[1]Table1!$A$1:$I$85,2,FALSE)</f>
        <v>University of Pittsburgh</v>
      </c>
      <c r="P353" t="str">
        <f>VLOOKUP(N353,[1]Table1!$A$1:$I$85,3,FALSE)</f>
        <v>Pittsburgh</v>
      </c>
      <c r="Q353" t="str">
        <f>VLOOKUP(N353,[1]Table1!$A$1:$I$85,4,FALSE)</f>
        <v>PA</v>
      </c>
      <c r="R353">
        <f>VLOOKUP(N353,[1]Table1!$A$1:$I$85,6,FALSE)</f>
        <v>91.9</v>
      </c>
      <c r="S353">
        <f>VLOOKUP(N353,[1]Table1!$A$1:$I$85,7,FALSE)</f>
        <v>62</v>
      </c>
      <c r="T353">
        <f>VLOOKUP(N353,[1]Table1!$A$1:$I$85,8,FALSE)</f>
        <v>54306</v>
      </c>
    </row>
    <row r="354" spans="1:20" x14ac:dyDescent="0.2">
      <c r="A354" t="s">
        <v>1110</v>
      </c>
      <c r="B354">
        <v>28</v>
      </c>
      <c r="C354" t="s">
        <v>2646</v>
      </c>
      <c r="D354" t="s">
        <v>1188</v>
      </c>
      <c r="E354" t="s">
        <v>799</v>
      </c>
      <c r="F354" t="s">
        <v>17</v>
      </c>
      <c r="G354" t="s">
        <v>1142</v>
      </c>
      <c r="H354" t="s">
        <v>14</v>
      </c>
      <c r="I354" t="s">
        <v>682</v>
      </c>
      <c r="J354" t="s">
        <v>1031</v>
      </c>
      <c r="L354" t="s">
        <v>2147</v>
      </c>
      <c r="N354" t="s">
        <v>2571</v>
      </c>
      <c r="O354" t="str">
        <f>VLOOKUP(N354,[1]Table1!$A$1:$I$85,2,FALSE)</f>
        <v>University of Mississippi</v>
      </c>
      <c r="P354" t="str">
        <f>VLOOKUP(N354,[1]Table1!$A$1:$I$85,3,FALSE)</f>
        <v>Oxford</v>
      </c>
      <c r="Q354" t="str">
        <f>VLOOKUP(N354,[1]Table1!$A$1:$I$85,4,FALSE)</f>
        <v>MS</v>
      </c>
      <c r="R354">
        <f>VLOOKUP(N354,[1]Table1!$A$1:$I$85,6,FALSE)</f>
        <v>82.7</v>
      </c>
      <c r="S354">
        <f>VLOOKUP(N354,[1]Table1!$A$1:$I$85,7,FALSE)</f>
        <v>151</v>
      </c>
      <c r="T354">
        <f>VLOOKUP(N354,[1]Table1!$A$1:$I$85,8,FALSE)</f>
        <v>84957</v>
      </c>
    </row>
    <row r="355" spans="1:20" x14ac:dyDescent="0.2">
      <c r="A355" t="s">
        <v>1110</v>
      </c>
      <c r="B355">
        <v>29</v>
      </c>
      <c r="C355" t="s">
        <v>2646</v>
      </c>
      <c r="D355" t="s">
        <v>1189</v>
      </c>
      <c r="E355" t="s">
        <v>1112</v>
      </c>
      <c r="F355" t="s">
        <v>17</v>
      </c>
      <c r="G355" t="s">
        <v>1142</v>
      </c>
      <c r="H355" t="s">
        <v>20</v>
      </c>
      <c r="I355" t="s">
        <v>800</v>
      </c>
      <c r="J355" t="s">
        <v>1049</v>
      </c>
      <c r="L355" t="s">
        <v>2148</v>
      </c>
      <c r="N355" t="s">
        <v>2593</v>
      </c>
      <c r="O355" t="str">
        <f>VLOOKUP(N355,[1]Table1!$A$1:$I$85,2,FALSE)</f>
        <v>Ohio State University</v>
      </c>
      <c r="P355" t="str">
        <f>VLOOKUP(N355,[1]Table1!$A$1:$I$85,3,FALSE)</f>
        <v>Columbus</v>
      </c>
      <c r="Q355" t="str">
        <f>VLOOKUP(N355,[1]Table1!$A$1:$I$85,4,FALSE)</f>
        <v>OH</v>
      </c>
      <c r="R355">
        <f>VLOOKUP(N355,[1]Table1!$A$1:$I$85,6,FALSE)</f>
        <v>86.4</v>
      </c>
      <c r="S355">
        <f>VLOOKUP(N355,[1]Table1!$A$1:$I$85,7,FALSE)</f>
        <v>49</v>
      </c>
      <c r="T355">
        <f>VLOOKUP(N355,[1]Table1!$A$1:$I$85,8,FALSE)</f>
        <v>58575</v>
      </c>
    </row>
    <row r="356" spans="1:20" x14ac:dyDescent="0.2">
      <c r="A356" t="s">
        <v>1110</v>
      </c>
      <c r="B356">
        <v>30</v>
      </c>
      <c r="C356" t="s">
        <v>2646</v>
      </c>
      <c r="D356" t="s">
        <v>1190</v>
      </c>
      <c r="E356" t="s">
        <v>1191</v>
      </c>
      <c r="F356" t="s">
        <v>17</v>
      </c>
      <c r="G356" t="s">
        <v>174</v>
      </c>
      <c r="H356" t="s">
        <v>17</v>
      </c>
      <c r="I356" t="s">
        <v>1192</v>
      </c>
      <c r="J356" t="s">
        <v>1049</v>
      </c>
      <c r="L356" t="s">
        <v>2149</v>
      </c>
      <c r="N356" t="s">
        <v>2582</v>
      </c>
      <c r="O356" t="str">
        <f>VLOOKUP(N356,[1]Table1!$A$1:$I$85,2,FALSE)</f>
        <v>Pennsylvania State University</v>
      </c>
      <c r="P356" t="str">
        <f>VLOOKUP(N356,[1]Table1!$A$1:$I$85,3,FALSE)</f>
        <v>State College</v>
      </c>
      <c r="Q356" t="str">
        <f>VLOOKUP(N356,[1]Table1!$A$1:$I$85,4,FALSE)</f>
        <v>PA</v>
      </c>
      <c r="R356">
        <f>VLOOKUP(N356,[1]Table1!$A$1:$I$85,6,FALSE)</f>
        <v>100.4</v>
      </c>
      <c r="S356">
        <f>VLOOKUP(N356,[1]Table1!$A$1:$I$85,7,FALSE)</f>
        <v>77</v>
      </c>
      <c r="T356">
        <f>VLOOKUP(N356,[1]Table1!$A$1:$I$85,8,FALSE)</f>
        <v>43015</v>
      </c>
    </row>
    <row r="357" spans="1:20" x14ac:dyDescent="0.2">
      <c r="A357" t="s">
        <v>1110</v>
      </c>
      <c r="B357">
        <v>31</v>
      </c>
      <c r="C357" t="s">
        <v>2646</v>
      </c>
      <c r="D357" t="s">
        <v>1193</v>
      </c>
      <c r="E357" t="s">
        <v>1194</v>
      </c>
      <c r="F357" t="s">
        <v>17</v>
      </c>
      <c r="G357" t="s">
        <v>1178</v>
      </c>
      <c r="H357" t="s">
        <v>20</v>
      </c>
      <c r="I357" t="s">
        <v>365</v>
      </c>
      <c r="J357" t="s">
        <v>1049</v>
      </c>
      <c r="L357" t="s">
        <v>2150</v>
      </c>
      <c r="N357" t="s">
        <v>2596</v>
      </c>
      <c r="O357" t="str">
        <f>VLOOKUP(N357,[1]Table1!$A$1:$I$85,2,FALSE)</f>
        <v>The University of Nebraska</v>
      </c>
      <c r="P357" t="str">
        <f>VLOOKUP(N357,[1]Table1!$A$1:$I$85,3,FALSE)</f>
        <v>Lincoln</v>
      </c>
      <c r="Q357" t="str">
        <f>VLOOKUP(N357,[1]Table1!$A$1:$I$85,4,FALSE)</f>
        <v>NE</v>
      </c>
      <c r="R357">
        <f>VLOOKUP(N357,[1]Table1!$A$1:$I$85,6,FALSE)</f>
        <v>91.5</v>
      </c>
      <c r="S357">
        <f>VLOOKUP(N357,[1]Table1!$A$1:$I$85,7,FALSE)</f>
        <v>151</v>
      </c>
      <c r="T357">
        <f>VLOOKUP(N357,[1]Table1!$A$1:$I$85,8,FALSE)</f>
        <v>61309</v>
      </c>
    </row>
    <row r="358" spans="1:20" x14ac:dyDescent="0.2">
      <c r="A358" t="s">
        <v>1110</v>
      </c>
      <c r="B358">
        <v>32</v>
      </c>
      <c r="C358" t="s">
        <v>2646</v>
      </c>
      <c r="D358" t="s">
        <v>1195</v>
      </c>
      <c r="E358" t="s">
        <v>1196</v>
      </c>
      <c r="F358" t="s">
        <v>17</v>
      </c>
      <c r="G358" t="s">
        <v>1142</v>
      </c>
      <c r="H358" t="s">
        <v>38</v>
      </c>
      <c r="I358" t="s">
        <v>1022</v>
      </c>
      <c r="J358" t="s">
        <v>1072</v>
      </c>
      <c r="L358" t="s">
        <v>2151</v>
      </c>
      <c r="N358" t="s">
        <v>2596</v>
      </c>
      <c r="O358" t="str">
        <f>VLOOKUP(N358,[1]Table1!$A$1:$I$85,2,FALSE)</f>
        <v>The University of Nebraska</v>
      </c>
      <c r="P358" t="str">
        <f>VLOOKUP(N358,[1]Table1!$A$1:$I$85,3,FALSE)</f>
        <v>Lincoln</v>
      </c>
      <c r="Q358" t="str">
        <f>VLOOKUP(N358,[1]Table1!$A$1:$I$85,4,FALSE)</f>
        <v>NE</v>
      </c>
      <c r="R358">
        <f>VLOOKUP(N358,[1]Table1!$A$1:$I$85,6,FALSE)</f>
        <v>91.5</v>
      </c>
      <c r="S358">
        <f>VLOOKUP(N358,[1]Table1!$A$1:$I$85,7,FALSE)</f>
        <v>151</v>
      </c>
      <c r="T358">
        <f>VLOOKUP(N358,[1]Table1!$A$1:$I$85,8,FALSE)</f>
        <v>61309</v>
      </c>
    </row>
    <row r="359" spans="1:20" x14ac:dyDescent="0.2">
      <c r="A359" t="s">
        <v>1110</v>
      </c>
      <c r="B359">
        <v>33</v>
      </c>
      <c r="C359" t="s">
        <v>2646</v>
      </c>
      <c r="D359" t="s">
        <v>1197</v>
      </c>
      <c r="E359" t="s">
        <v>1198</v>
      </c>
      <c r="F359" t="s">
        <v>17</v>
      </c>
      <c r="G359" t="s">
        <v>1131</v>
      </c>
      <c r="H359" t="s">
        <v>38</v>
      </c>
      <c r="I359" t="s">
        <v>1199</v>
      </c>
      <c r="J359" t="s">
        <v>1072</v>
      </c>
      <c r="L359" t="s">
        <v>2152</v>
      </c>
      <c r="N359" t="s">
        <v>2603</v>
      </c>
      <c r="O359" t="str">
        <f>VLOOKUP(N359,[1]Table1!$A$1:$I$85,2,FALSE)</f>
        <v>Arizona State University</v>
      </c>
      <c r="P359" t="str">
        <f>VLOOKUP(N359,[1]Table1!$A$1:$I$85,3,FALSE)</f>
        <v>Tempe</v>
      </c>
      <c r="Q359" t="str">
        <f>VLOOKUP(N359,[1]Table1!$A$1:$I$85,4,FALSE)</f>
        <v>AZ</v>
      </c>
      <c r="R359">
        <f>VLOOKUP(N359,[1]Table1!$A$1:$I$85,6,FALSE)</f>
        <v>112.6</v>
      </c>
      <c r="S359">
        <f>VLOOKUP(N359,[1]Table1!$A$1:$I$85,7,FALSE)</f>
        <v>121</v>
      </c>
      <c r="T359">
        <f>VLOOKUP(N359,[1]Table1!$A$1:$I$85,8,FALSE)</f>
        <v>64080</v>
      </c>
    </row>
    <row r="360" spans="1:20" x14ac:dyDescent="0.2">
      <c r="A360" t="s">
        <v>1110</v>
      </c>
      <c r="B360">
        <v>34</v>
      </c>
      <c r="C360" t="s">
        <v>2646</v>
      </c>
      <c r="D360" t="s">
        <v>1200</v>
      </c>
      <c r="E360" t="s">
        <v>1201</v>
      </c>
      <c r="F360" t="s">
        <v>17</v>
      </c>
      <c r="G360" t="s">
        <v>1142</v>
      </c>
      <c r="H360" t="s">
        <v>14</v>
      </c>
      <c r="I360" t="s">
        <v>556</v>
      </c>
      <c r="J360" t="s">
        <v>1092</v>
      </c>
      <c r="L360" t="s">
        <v>2153</v>
      </c>
      <c r="N360" t="s">
        <v>2596</v>
      </c>
      <c r="O360" t="str">
        <f>VLOOKUP(N360,[1]Table1!$A$1:$I$85,2,FALSE)</f>
        <v>The University of Nebraska</v>
      </c>
      <c r="P360" t="str">
        <f>VLOOKUP(N360,[1]Table1!$A$1:$I$85,3,FALSE)</f>
        <v>Lincoln</v>
      </c>
      <c r="Q360" t="str">
        <f>VLOOKUP(N360,[1]Table1!$A$1:$I$85,4,FALSE)</f>
        <v>NE</v>
      </c>
      <c r="R360">
        <f>VLOOKUP(N360,[1]Table1!$A$1:$I$85,6,FALSE)</f>
        <v>91.5</v>
      </c>
      <c r="S360">
        <f>VLOOKUP(N360,[1]Table1!$A$1:$I$85,7,FALSE)</f>
        <v>151</v>
      </c>
      <c r="T360">
        <f>VLOOKUP(N360,[1]Table1!$A$1:$I$85,8,FALSE)</f>
        <v>61309</v>
      </c>
    </row>
    <row r="361" spans="1:20" x14ac:dyDescent="0.2">
      <c r="A361" t="s">
        <v>1110</v>
      </c>
      <c r="B361">
        <v>35</v>
      </c>
      <c r="C361" t="s">
        <v>2646</v>
      </c>
      <c r="D361" t="s">
        <v>1202</v>
      </c>
      <c r="E361" t="s">
        <v>1203</v>
      </c>
      <c r="F361" t="s">
        <v>17</v>
      </c>
      <c r="G361" t="s">
        <v>1117</v>
      </c>
      <c r="H361" t="s">
        <v>20</v>
      </c>
      <c r="I361" t="s">
        <v>581</v>
      </c>
      <c r="J361" t="s">
        <v>1109</v>
      </c>
      <c r="L361" t="s">
        <v>2154</v>
      </c>
      <c r="N361" t="s">
        <v>2601</v>
      </c>
      <c r="O361" t="str">
        <f>VLOOKUP(N361,[1]Table1!$A$1:$I$85,2,FALSE)</f>
        <v>University of Wisconsin</v>
      </c>
      <c r="P361" t="str">
        <f>VLOOKUP(N361,[1]Table1!$A$1:$I$85,3,FALSE)</f>
        <v>Madison</v>
      </c>
      <c r="Q361" t="str">
        <f>VLOOKUP(N361,[1]Table1!$A$1:$I$85,4,FALSE)</f>
        <v>WI</v>
      </c>
      <c r="R361">
        <f>VLOOKUP(N361,[1]Table1!$A$1:$I$85,6,FALSE)</f>
        <v>101.4</v>
      </c>
      <c r="S361">
        <f>VLOOKUP(N361,[1]Table1!$A$1:$I$85,7,FALSE)</f>
        <v>250</v>
      </c>
      <c r="T361">
        <f>VLOOKUP(N361,[1]Table1!$A$1:$I$85,8,FALSE)</f>
        <v>49928</v>
      </c>
    </row>
    <row r="362" spans="1:20" x14ac:dyDescent="0.2">
      <c r="A362" t="s">
        <v>1110</v>
      </c>
      <c r="B362">
        <v>36</v>
      </c>
      <c r="C362" t="s">
        <v>2646</v>
      </c>
      <c r="D362" t="s">
        <v>1204</v>
      </c>
      <c r="E362" t="s">
        <v>1150</v>
      </c>
      <c r="F362" t="s">
        <v>17</v>
      </c>
      <c r="G362" t="s">
        <v>1117</v>
      </c>
      <c r="H362" t="s">
        <v>17</v>
      </c>
      <c r="I362" t="s">
        <v>584</v>
      </c>
      <c r="J362" t="s">
        <v>1205</v>
      </c>
      <c r="L362" t="s">
        <v>2155</v>
      </c>
      <c r="N362" t="s">
        <v>2596</v>
      </c>
      <c r="O362" t="str">
        <f>VLOOKUP(N362,[1]Table1!$A$1:$I$85,2,FALSE)</f>
        <v>The University of Nebraska</v>
      </c>
      <c r="P362" t="str">
        <f>VLOOKUP(N362,[1]Table1!$A$1:$I$85,3,FALSE)</f>
        <v>Lincoln</v>
      </c>
      <c r="Q362" t="str">
        <f>VLOOKUP(N362,[1]Table1!$A$1:$I$85,4,FALSE)</f>
        <v>NE</v>
      </c>
      <c r="R362">
        <f>VLOOKUP(N362,[1]Table1!$A$1:$I$85,6,FALSE)</f>
        <v>91.5</v>
      </c>
      <c r="S362">
        <f>VLOOKUP(N362,[1]Table1!$A$1:$I$85,7,FALSE)</f>
        <v>151</v>
      </c>
      <c r="T362">
        <f>VLOOKUP(N362,[1]Table1!$A$1:$I$85,8,FALSE)</f>
        <v>61309</v>
      </c>
    </row>
    <row r="363" spans="1:20" x14ac:dyDescent="0.2">
      <c r="A363" t="s">
        <v>1110</v>
      </c>
      <c r="B363">
        <v>37</v>
      </c>
      <c r="C363" t="s">
        <v>2646</v>
      </c>
      <c r="D363" t="s">
        <v>1206</v>
      </c>
      <c r="E363" t="s">
        <v>1207</v>
      </c>
      <c r="F363" t="s">
        <v>17</v>
      </c>
      <c r="G363" t="s">
        <v>174</v>
      </c>
      <c r="H363" t="s">
        <v>17</v>
      </c>
      <c r="I363" t="s">
        <v>1208</v>
      </c>
      <c r="J363" t="s">
        <v>1209</v>
      </c>
      <c r="L363" t="s">
        <v>2156</v>
      </c>
      <c r="N363" t="s">
        <v>2596</v>
      </c>
      <c r="O363" t="str">
        <f>VLOOKUP(N363,[1]Table1!$A$1:$I$85,2,FALSE)</f>
        <v>The University of Nebraska</v>
      </c>
      <c r="P363" t="str">
        <f>VLOOKUP(N363,[1]Table1!$A$1:$I$85,3,FALSE)</f>
        <v>Lincoln</v>
      </c>
      <c r="Q363" t="str">
        <f>VLOOKUP(N363,[1]Table1!$A$1:$I$85,4,FALSE)</f>
        <v>NE</v>
      </c>
      <c r="R363">
        <f>VLOOKUP(N363,[1]Table1!$A$1:$I$85,6,FALSE)</f>
        <v>91.5</v>
      </c>
      <c r="S363">
        <f>VLOOKUP(N363,[1]Table1!$A$1:$I$85,7,FALSE)</f>
        <v>151</v>
      </c>
      <c r="T363">
        <f>VLOOKUP(N363,[1]Table1!$A$1:$I$85,8,FALSE)</f>
        <v>61309</v>
      </c>
    </row>
    <row r="364" spans="1:20" x14ac:dyDescent="0.2">
      <c r="A364" t="s">
        <v>1110</v>
      </c>
      <c r="B364">
        <v>38</v>
      </c>
      <c r="C364" t="s">
        <v>2646</v>
      </c>
      <c r="D364" t="s">
        <v>1210</v>
      </c>
      <c r="E364" t="s">
        <v>1211</v>
      </c>
      <c r="F364" t="s">
        <v>17</v>
      </c>
      <c r="G364" t="s">
        <v>1113</v>
      </c>
      <c r="H364" t="s">
        <v>14</v>
      </c>
      <c r="I364" t="s">
        <v>358</v>
      </c>
      <c r="J364" t="s">
        <v>1212</v>
      </c>
      <c r="L364" t="s">
        <v>2157</v>
      </c>
      <c r="N364" t="s">
        <v>2596</v>
      </c>
      <c r="O364" t="str">
        <f>VLOOKUP(N364,[1]Table1!$A$1:$I$85,2,FALSE)</f>
        <v>The University of Nebraska</v>
      </c>
      <c r="P364" t="str">
        <f>VLOOKUP(N364,[1]Table1!$A$1:$I$85,3,FALSE)</f>
        <v>Lincoln</v>
      </c>
      <c r="Q364" t="str">
        <f>VLOOKUP(N364,[1]Table1!$A$1:$I$85,4,FALSE)</f>
        <v>NE</v>
      </c>
      <c r="R364">
        <f>VLOOKUP(N364,[1]Table1!$A$1:$I$85,6,FALSE)</f>
        <v>91.5</v>
      </c>
      <c r="S364">
        <f>VLOOKUP(N364,[1]Table1!$A$1:$I$85,7,FALSE)</f>
        <v>151</v>
      </c>
      <c r="T364">
        <f>VLOOKUP(N364,[1]Table1!$A$1:$I$85,8,FALSE)</f>
        <v>61309</v>
      </c>
    </row>
    <row r="365" spans="1:20" x14ac:dyDescent="0.2">
      <c r="A365" t="s">
        <v>1110</v>
      </c>
      <c r="B365">
        <v>39</v>
      </c>
      <c r="C365" t="s">
        <v>2646</v>
      </c>
      <c r="D365" t="s">
        <v>1213</v>
      </c>
      <c r="E365" t="s">
        <v>1214</v>
      </c>
      <c r="F365" t="s">
        <v>17</v>
      </c>
      <c r="G365" t="s">
        <v>1178</v>
      </c>
      <c r="H365" t="s">
        <v>17</v>
      </c>
      <c r="I365" t="s">
        <v>787</v>
      </c>
      <c r="J365" t="s">
        <v>1215</v>
      </c>
      <c r="L365" t="s">
        <v>2158</v>
      </c>
      <c r="N365" t="s">
        <v>2596</v>
      </c>
      <c r="O365" t="str">
        <f>VLOOKUP(N365,[1]Table1!$A$1:$I$85,2,FALSE)</f>
        <v>The University of Nebraska</v>
      </c>
      <c r="P365" t="str">
        <f>VLOOKUP(N365,[1]Table1!$A$1:$I$85,3,FALSE)</f>
        <v>Lincoln</v>
      </c>
      <c r="Q365" t="str">
        <f>VLOOKUP(N365,[1]Table1!$A$1:$I$85,4,FALSE)</f>
        <v>NE</v>
      </c>
      <c r="R365">
        <f>VLOOKUP(N365,[1]Table1!$A$1:$I$85,6,FALSE)</f>
        <v>91.5</v>
      </c>
      <c r="S365">
        <f>VLOOKUP(N365,[1]Table1!$A$1:$I$85,7,FALSE)</f>
        <v>151</v>
      </c>
      <c r="T365">
        <f>VLOOKUP(N365,[1]Table1!$A$1:$I$85,8,FALSE)</f>
        <v>61309</v>
      </c>
    </row>
    <row r="366" spans="1:20" x14ac:dyDescent="0.2">
      <c r="A366" t="s">
        <v>1110</v>
      </c>
      <c r="B366">
        <v>40</v>
      </c>
      <c r="C366" t="s">
        <v>2646</v>
      </c>
      <c r="D366" t="s">
        <v>1216</v>
      </c>
      <c r="E366" t="s">
        <v>1217</v>
      </c>
      <c r="F366" t="s">
        <v>17</v>
      </c>
      <c r="G366" t="s">
        <v>1117</v>
      </c>
      <c r="H366" t="s">
        <v>17</v>
      </c>
      <c r="I366" t="s">
        <v>1218</v>
      </c>
      <c r="J366" t="s">
        <v>753</v>
      </c>
      <c r="L366" t="s">
        <v>2159</v>
      </c>
      <c r="N366" t="s">
        <v>2604</v>
      </c>
      <c r="O366" t="str">
        <f>VLOOKUP(N366,[1]Table1!$A$1:$I$85,2,FALSE)</f>
        <v>University of Minnesota</v>
      </c>
      <c r="P366" t="str">
        <f>VLOOKUP(N366,[1]Table1!$A$1:$I$85,3,FALSE)</f>
        <v>Minneapolis</v>
      </c>
      <c r="Q366" t="str">
        <f>VLOOKUP(N366,[1]Table1!$A$1:$I$85,4,FALSE)</f>
        <v>MN</v>
      </c>
      <c r="R366">
        <f>VLOOKUP(N366,[1]Table1!$A$1:$I$85,6,FALSE)</f>
        <v>105</v>
      </c>
      <c r="S366">
        <f>VLOOKUP(N366,[1]Table1!$A$1:$I$85,7,FALSE)</f>
        <v>62</v>
      </c>
      <c r="T366">
        <f>VLOOKUP(N366,[1]Table1!$A$1:$I$85,8,FALSE)</f>
        <v>70099</v>
      </c>
    </row>
    <row r="367" spans="1:20" x14ac:dyDescent="0.2">
      <c r="A367" t="s">
        <v>1110</v>
      </c>
      <c r="B367">
        <v>41</v>
      </c>
      <c r="C367" t="s">
        <v>2646</v>
      </c>
      <c r="D367" t="s">
        <v>1219</v>
      </c>
      <c r="E367" t="s">
        <v>1220</v>
      </c>
      <c r="F367" t="s">
        <v>17</v>
      </c>
      <c r="G367" t="s">
        <v>1142</v>
      </c>
      <c r="H367" t="s">
        <v>38</v>
      </c>
      <c r="I367" t="s">
        <v>1221</v>
      </c>
      <c r="J367" t="s">
        <v>1222</v>
      </c>
      <c r="L367" t="s">
        <v>2160</v>
      </c>
      <c r="N367" t="s">
        <v>2565</v>
      </c>
      <c r="O367" t="str">
        <f>VLOOKUP(N367,[1]Table1!$A$1:$I$85,2,FALSE)</f>
        <v>University of Louisville</v>
      </c>
      <c r="P367" t="str">
        <f>VLOOKUP(N367,[1]Table1!$A$1:$I$85,3,FALSE)</f>
        <v>Louisville</v>
      </c>
      <c r="Q367" t="str">
        <f>VLOOKUP(N367,[1]Table1!$A$1:$I$85,4,FALSE)</f>
        <v>KY</v>
      </c>
      <c r="R367">
        <f>VLOOKUP(N367,[1]Table1!$A$1:$I$85,6,FALSE)</f>
        <v>89.7</v>
      </c>
      <c r="S367">
        <f>VLOOKUP(N367,[1]Table1!$A$1:$I$85,7,FALSE)</f>
        <v>182</v>
      </c>
      <c r="T367">
        <f>VLOOKUP(N367,[1]Table1!$A$1:$I$85,8,FALSE)</f>
        <v>0</v>
      </c>
    </row>
    <row r="368" spans="1:20" x14ac:dyDescent="0.2">
      <c r="A368" t="s">
        <v>1110</v>
      </c>
      <c r="B368">
        <v>42</v>
      </c>
      <c r="C368" t="s">
        <v>2646</v>
      </c>
      <c r="D368" t="s">
        <v>1223</v>
      </c>
      <c r="E368" t="s">
        <v>1224</v>
      </c>
      <c r="F368" t="s">
        <v>17</v>
      </c>
      <c r="G368" t="s">
        <v>1142</v>
      </c>
      <c r="H368" t="s">
        <v>14</v>
      </c>
      <c r="I368" t="s">
        <v>756</v>
      </c>
      <c r="J368" t="s">
        <v>757</v>
      </c>
      <c r="L368" t="s">
        <v>2161</v>
      </c>
      <c r="N368" t="s">
        <v>2596</v>
      </c>
      <c r="O368" t="str">
        <f>VLOOKUP(N368,[1]Table1!$A$1:$I$85,2,FALSE)</f>
        <v>The University of Nebraska</v>
      </c>
      <c r="P368" t="str">
        <f>VLOOKUP(N368,[1]Table1!$A$1:$I$85,3,FALSE)</f>
        <v>Lincoln</v>
      </c>
      <c r="Q368" t="str">
        <f>VLOOKUP(N368,[1]Table1!$A$1:$I$85,4,FALSE)</f>
        <v>NE</v>
      </c>
      <c r="R368">
        <f>VLOOKUP(N368,[1]Table1!$A$1:$I$85,6,FALSE)</f>
        <v>91.5</v>
      </c>
      <c r="S368">
        <f>VLOOKUP(N368,[1]Table1!$A$1:$I$85,7,FALSE)</f>
        <v>151</v>
      </c>
      <c r="T368">
        <f>VLOOKUP(N368,[1]Table1!$A$1:$I$85,8,FALSE)</f>
        <v>61309</v>
      </c>
    </row>
    <row r="369" spans="1:20" x14ac:dyDescent="0.2">
      <c r="A369" t="s">
        <v>1110</v>
      </c>
      <c r="B369">
        <v>43</v>
      </c>
      <c r="C369" t="s">
        <v>2646</v>
      </c>
      <c r="D369" t="s">
        <v>1225</v>
      </c>
      <c r="E369" t="s">
        <v>1226</v>
      </c>
      <c r="F369" t="s">
        <v>17</v>
      </c>
      <c r="G369" t="s">
        <v>1142</v>
      </c>
      <c r="H369" t="s">
        <v>14</v>
      </c>
      <c r="I369" t="s">
        <v>1227</v>
      </c>
      <c r="J369" t="s">
        <v>769</v>
      </c>
      <c r="L369" t="s">
        <v>2162</v>
      </c>
      <c r="N369" t="s">
        <v>2580</v>
      </c>
      <c r="O369" t="str">
        <f>VLOOKUP(N369,[1]Table1!$A$1:$I$85,2,FALSE)</f>
        <v>Indiana University</v>
      </c>
      <c r="P369" t="str">
        <f>VLOOKUP(N369,[1]Table1!$A$1:$I$85,3,FALSE)</f>
        <v>Bloomington</v>
      </c>
      <c r="Q369" t="str">
        <f>VLOOKUP(N369,[1]Table1!$A$1:$I$85,4,FALSE)</f>
        <v>IN</v>
      </c>
      <c r="R369">
        <f>VLOOKUP(N369,[1]Table1!$A$1:$I$85,6,FALSE)</f>
        <v>88</v>
      </c>
      <c r="S369">
        <f>VLOOKUP(N369,[1]Table1!$A$1:$I$85,7,FALSE)</f>
        <v>72</v>
      </c>
      <c r="T369">
        <f>VLOOKUP(N369,[1]Table1!$A$1:$I$85,8,FALSE)</f>
        <v>41995</v>
      </c>
    </row>
    <row r="370" spans="1:20" x14ac:dyDescent="0.2">
      <c r="A370" t="s">
        <v>1110</v>
      </c>
      <c r="B370">
        <v>44</v>
      </c>
      <c r="C370" t="s">
        <v>2646</v>
      </c>
      <c r="D370" t="s">
        <v>1228</v>
      </c>
      <c r="E370" t="s">
        <v>1229</v>
      </c>
      <c r="F370" t="s">
        <v>17</v>
      </c>
      <c r="G370" t="s">
        <v>1117</v>
      </c>
      <c r="H370" t="s">
        <v>26</v>
      </c>
      <c r="I370" t="s">
        <v>1230</v>
      </c>
      <c r="J370" t="s">
        <v>1231</v>
      </c>
      <c r="L370" t="s">
        <v>2163</v>
      </c>
      <c r="N370" t="s">
        <v>2605</v>
      </c>
      <c r="O370" t="str">
        <f>VLOOKUP(N370,[1]Table1!$A$1:$I$85,2,FALSE)</f>
        <v>University of Kansas</v>
      </c>
      <c r="P370" t="str">
        <f>VLOOKUP(N370,[1]Table1!$A$1:$I$85,3,FALSE)</f>
        <v>Lawrence</v>
      </c>
      <c r="Q370" t="str">
        <f>VLOOKUP(N370,[1]Table1!$A$1:$I$85,4,FALSE)</f>
        <v>KS</v>
      </c>
      <c r="R370">
        <f>VLOOKUP(N370,[1]Table1!$A$1:$I$85,6,FALSE)</f>
        <v>93.2</v>
      </c>
      <c r="S370">
        <f>VLOOKUP(N370,[1]Table1!$A$1:$I$85,7,FALSE)</f>
        <v>121</v>
      </c>
      <c r="T370">
        <f>VLOOKUP(N370,[1]Table1!$A$1:$I$85,8,FALSE)</f>
        <v>56536</v>
      </c>
    </row>
    <row r="371" spans="1:20" x14ac:dyDescent="0.2">
      <c r="A371" t="s">
        <v>1110</v>
      </c>
      <c r="B371">
        <v>45</v>
      </c>
      <c r="C371" t="s">
        <v>2646</v>
      </c>
      <c r="D371" t="s">
        <v>1232</v>
      </c>
      <c r="E371" t="s">
        <v>1233</v>
      </c>
      <c r="F371" t="s">
        <v>17</v>
      </c>
      <c r="G371" t="s">
        <v>174</v>
      </c>
      <c r="H371" t="s">
        <v>26</v>
      </c>
      <c r="I371" t="s">
        <v>765</v>
      </c>
      <c r="J371" t="s">
        <v>777</v>
      </c>
      <c r="L371" t="s">
        <v>2531</v>
      </c>
      <c r="N371" t="s">
        <v>2566</v>
      </c>
      <c r="O371" t="str">
        <f>VLOOKUP(N371,[1]Table1!$A$1:$I$85,2,FALSE)</f>
        <v>University of Arkansas</v>
      </c>
      <c r="P371" t="str">
        <f>VLOOKUP(N371,[1]Table1!$A$1:$I$85,3,FALSE)</f>
        <v>Fayetteville</v>
      </c>
      <c r="Q371" t="str">
        <f>VLOOKUP(N371,[1]Table1!$A$1:$I$85,4,FALSE)</f>
        <v>AR</v>
      </c>
      <c r="R371">
        <f>VLOOKUP(N371,[1]Table1!$A$1:$I$85,6,FALSE)</f>
        <v>91.8</v>
      </c>
      <c r="S371">
        <f>VLOOKUP(N371,[1]Table1!$A$1:$I$85,7,FALSE)</f>
        <v>176</v>
      </c>
      <c r="T371">
        <f>VLOOKUP(N371,[1]Table1!$A$1:$I$85,8,FALSE)</f>
        <v>52111</v>
      </c>
    </row>
    <row r="372" spans="1:20" x14ac:dyDescent="0.2">
      <c r="A372" t="s">
        <v>1110</v>
      </c>
      <c r="B372">
        <v>46</v>
      </c>
      <c r="C372" t="s">
        <v>2646</v>
      </c>
      <c r="D372" t="s">
        <v>1234</v>
      </c>
      <c r="E372" t="s">
        <v>1235</v>
      </c>
      <c r="F372" t="s">
        <v>17</v>
      </c>
      <c r="G372" t="s">
        <v>1117</v>
      </c>
      <c r="H372" t="s">
        <v>38</v>
      </c>
      <c r="I372" t="s">
        <v>1151</v>
      </c>
      <c r="J372" t="s">
        <v>1236</v>
      </c>
      <c r="L372" t="s">
        <v>2164</v>
      </c>
      <c r="N372" t="s">
        <v>2606</v>
      </c>
      <c r="O372" t="str">
        <f>VLOOKUP(N372,[1]Table1!$A$1:$I$85,2,FALSE)</f>
        <v>Creighton University</v>
      </c>
      <c r="P372" t="str">
        <f>VLOOKUP(N372,[1]Table1!$A$1:$I$85,3,FALSE)</f>
        <v>Omaha</v>
      </c>
      <c r="Q372" t="str">
        <f>VLOOKUP(N372,[1]Table1!$A$1:$I$85,4,FALSE)</f>
        <v>NE</v>
      </c>
      <c r="R372">
        <f>VLOOKUP(N372,[1]Table1!$A$1:$I$85,6,FALSE)</f>
        <v>89.8</v>
      </c>
      <c r="S372">
        <f>VLOOKUP(N372,[1]Table1!$A$1:$I$85,7,FALSE)</f>
        <v>115</v>
      </c>
      <c r="T372">
        <f>VLOOKUP(N372,[1]Table1!$A$1:$I$85,8,FALSE)</f>
        <v>65359</v>
      </c>
    </row>
    <row r="373" spans="1:20" x14ac:dyDescent="0.2">
      <c r="A373" t="s">
        <v>1110</v>
      </c>
      <c r="B373">
        <v>47</v>
      </c>
      <c r="C373" t="s">
        <v>2646</v>
      </c>
      <c r="D373" t="s">
        <v>1237</v>
      </c>
      <c r="E373" t="s">
        <v>1238</v>
      </c>
      <c r="F373" t="s">
        <v>17</v>
      </c>
      <c r="G373" t="s">
        <v>1117</v>
      </c>
      <c r="H373" t="s">
        <v>17</v>
      </c>
      <c r="I373" t="s">
        <v>1239</v>
      </c>
      <c r="J373" t="s">
        <v>1240</v>
      </c>
      <c r="L373" t="s">
        <v>2165</v>
      </c>
      <c r="N373" t="s">
        <v>2607</v>
      </c>
      <c r="O373" t="str">
        <f>VLOOKUP(N373,[1]Table1!$A$1:$I$85,2,FALSE)</f>
        <v>Purdue University</v>
      </c>
      <c r="P373" t="str">
        <f>VLOOKUP(N373,[1]Table1!$A$1:$I$85,3,FALSE)</f>
        <v>West Lafayette</v>
      </c>
      <c r="Q373" t="str">
        <f>VLOOKUP(N373,[1]Table1!$A$1:$I$85,4,FALSE)</f>
        <v>IN</v>
      </c>
      <c r="R373">
        <f>VLOOKUP(N373,[1]Table1!$A$1:$I$85,6,FALSE)</f>
        <v>90.4</v>
      </c>
      <c r="S373">
        <f>VLOOKUP(N373,[1]Table1!$A$1:$I$85,7,FALSE)</f>
        <v>202</v>
      </c>
      <c r="T373">
        <f>VLOOKUP(N373,[1]Table1!$A$1:$I$85,8,FALSE)</f>
        <v>28744</v>
      </c>
    </row>
    <row r="374" spans="1:20" x14ac:dyDescent="0.2">
      <c r="A374" t="s">
        <v>1110</v>
      </c>
      <c r="B374">
        <v>48</v>
      </c>
      <c r="C374" t="s">
        <v>2646</v>
      </c>
      <c r="D374" t="s">
        <v>1241</v>
      </c>
      <c r="E374" t="s">
        <v>1242</v>
      </c>
      <c r="F374" t="s">
        <v>17</v>
      </c>
      <c r="G374" t="s">
        <v>1142</v>
      </c>
      <c r="H374" t="s">
        <v>38</v>
      </c>
      <c r="I374" t="s">
        <v>1243</v>
      </c>
      <c r="J374" t="s">
        <v>1244</v>
      </c>
      <c r="L374" t="s">
        <v>2166</v>
      </c>
      <c r="N374" t="s">
        <v>2608</v>
      </c>
      <c r="O374" t="str">
        <f>VLOOKUP(N374,[1]Table1!$A$1:$I$85,2,FALSE)</f>
        <v>Southern Methodist University</v>
      </c>
      <c r="P374" t="str">
        <f>VLOOKUP(N374,[1]Table1!$A$1:$I$85,3,FALSE)</f>
        <v>Dallas</v>
      </c>
      <c r="Q374" t="str">
        <f>VLOOKUP(N374,[1]Table1!$A$1:$I$85,4,FALSE)</f>
        <v>TX</v>
      </c>
      <c r="R374">
        <f>VLOOKUP(N374,[1]Table1!$A$1:$I$85,6,FALSE)</f>
        <v>101</v>
      </c>
      <c r="S374">
        <f>VLOOKUP(N374,[1]Table1!$A$1:$I$85,7,FALSE)</f>
        <v>72</v>
      </c>
      <c r="T374">
        <f>VLOOKUP(N374,[1]Table1!$A$1:$I$85,8,FALSE)</f>
        <v>65011</v>
      </c>
    </row>
    <row r="375" spans="1:20" x14ac:dyDescent="0.2">
      <c r="A375" t="s">
        <v>1110</v>
      </c>
      <c r="B375">
        <v>49</v>
      </c>
      <c r="C375" t="s">
        <v>2646</v>
      </c>
      <c r="D375" t="s">
        <v>1245</v>
      </c>
      <c r="E375" t="s">
        <v>120</v>
      </c>
      <c r="F375" t="s">
        <v>17</v>
      </c>
      <c r="G375" t="s">
        <v>1142</v>
      </c>
      <c r="H375" t="s">
        <v>38</v>
      </c>
      <c r="I375" t="s">
        <v>265</v>
      </c>
      <c r="J375" t="s">
        <v>1246</v>
      </c>
      <c r="L375" t="s">
        <v>2167</v>
      </c>
      <c r="N375" t="s">
        <v>2609</v>
      </c>
      <c r="O375" t="str">
        <f>VLOOKUP(N375,[1]Table1!$A$1:$I$85,2,FALSE)</f>
        <v xml:space="preserve">University of Houston </v>
      </c>
      <c r="P375" t="str">
        <f>VLOOKUP(N375,[1]Table1!$A$1:$I$85,3,FALSE)</f>
        <v>Houston</v>
      </c>
      <c r="Q375" t="str">
        <f>VLOOKUP(N375,[1]Table1!$A$1:$I$85,4,FALSE)</f>
        <v>TX</v>
      </c>
      <c r="R375">
        <f>VLOOKUP(N375,[1]Table1!$A$1:$I$85,6,FALSE)</f>
        <v>95.5</v>
      </c>
      <c r="S375">
        <f>VLOOKUP(N375,[1]Table1!$A$1:$I$85,7,FALSE)</f>
        <v>182</v>
      </c>
      <c r="T375">
        <f>VLOOKUP(N375,[1]Table1!$A$1:$I$85,8,FALSE)</f>
        <v>56019</v>
      </c>
    </row>
    <row r="376" spans="1:20" x14ac:dyDescent="0.2">
      <c r="A376" t="s">
        <v>1110</v>
      </c>
      <c r="B376">
        <v>50</v>
      </c>
      <c r="C376" t="s">
        <v>2646</v>
      </c>
      <c r="D376" t="s">
        <v>1247</v>
      </c>
      <c r="E376" t="s">
        <v>1248</v>
      </c>
      <c r="F376" t="s">
        <v>17</v>
      </c>
      <c r="G376" t="s">
        <v>1142</v>
      </c>
      <c r="H376" t="s">
        <v>26</v>
      </c>
      <c r="I376" t="s">
        <v>273</v>
      </c>
      <c r="J376" t="s">
        <v>1246</v>
      </c>
      <c r="L376" t="s">
        <v>2168</v>
      </c>
      <c r="N376" t="s">
        <v>2609</v>
      </c>
      <c r="O376" t="str">
        <f>VLOOKUP(N376,[1]Table1!$A$1:$I$85,2,FALSE)</f>
        <v xml:space="preserve">University of Houston </v>
      </c>
      <c r="P376" t="str">
        <f>VLOOKUP(N376,[1]Table1!$A$1:$I$85,3,FALSE)</f>
        <v>Houston</v>
      </c>
      <c r="Q376" t="str">
        <f>VLOOKUP(N376,[1]Table1!$A$1:$I$85,4,FALSE)</f>
        <v>TX</v>
      </c>
      <c r="R376">
        <f>VLOOKUP(N376,[1]Table1!$A$1:$I$85,6,FALSE)</f>
        <v>95.5</v>
      </c>
      <c r="S376">
        <f>VLOOKUP(N376,[1]Table1!$A$1:$I$85,7,FALSE)</f>
        <v>182</v>
      </c>
      <c r="T376">
        <f>VLOOKUP(N376,[1]Table1!$A$1:$I$85,8,FALSE)</f>
        <v>56019</v>
      </c>
    </row>
    <row r="377" spans="1:20" x14ac:dyDescent="0.2">
      <c r="A377" t="s">
        <v>1110</v>
      </c>
      <c r="B377">
        <v>51</v>
      </c>
      <c r="C377" t="s">
        <v>2646</v>
      </c>
      <c r="D377" t="s">
        <v>1249</v>
      </c>
      <c r="E377" t="s">
        <v>1250</v>
      </c>
      <c r="F377" t="s">
        <v>17</v>
      </c>
      <c r="G377" t="s">
        <v>1131</v>
      </c>
      <c r="H377" t="s">
        <v>20</v>
      </c>
      <c r="I377" t="s">
        <v>772</v>
      </c>
      <c r="J377" t="s">
        <v>1251</v>
      </c>
      <c r="L377" t="s">
        <v>2169</v>
      </c>
      <c r="N377" t="s">
        <v>2609</v>
      </c>
      <c r="O377" t="str">
        <f>VLOOKUP(N377,[1]Table1!$A$1:$I$85,2,FALSE)</f>
        <v xml:space="preserve">University of Houston </v>
      </c>
      <c r="P377" t="str">
        <f>VLOOKUP(N377,[1]Table1!$A$1:$I$85,3,FALSE)</f>
        <v>Houston</v>
      </c>
      <c r="Q377" t="str">
        <f>VLOOKUP(N377,[1]Table1!$A$1:$I$85,4,FALSE)</f>
        <v>TX</v>
      </c>
      <c r="R377">
        <f>VLOOKUP(N377,[1]Table1!$A$1:$I$85,6,FALSE)</f>
        <v>95.5</v>
      </c>
      <c r="S377">
        <f>VLOOKUP(N377,[1]Table1!$A$1:$I$85,7,FALSE)</f>
        <v>182</v>
      </c>
      <c r="T377">
        <f>VLOOKUP(N377,[1]Table1!$A$1:$I$85,8,FALSE)</f>
        <v>56019</v>
      </c>
    </row>
    <row r="378" spans="1:20" x14ac:dyDescent="0.2">
      <c r="A378" t="s">
        <v>1110</v>
      </c>
      <c r="B378">
        <v>52</v>
      </c>
      <c r="C378" t="s">
        <v>2646</v>
      </c>
      <c r="D378" t="s">
        <v>1252</v>
      </c>
      <c r="E378" t="s">
        <v>1253</v>
      </c>
      <c r="F378" t="s">
        <v>17</v>
      </c>
      <c r="G378" t="s">
        <v>1142</v>
      </c>
      <c r="H378" t="s">
        <v>26</v>
      </c>
      <c r="I378" t="s">
        <v>1254</v>
      </c>
      <c r="J378" t="s">
        <v>784</v>
      </c>
      <c r="L378" t="s">
        <v>2170</v>
      </c>
      <c r="N378" t="s">
        <v>2609</v>
      </c>
      <c r="O378" t="str">
        <f>VLOOKUP(N378,[1]Table1!$A$1:$I$85,2,FALSE)</f>
        <v xml:space="preserve">University of Houston </v>
      </c>
      <c r="P378" t="str">
        <f>VLOOKUP(N378,[1]Table1!$A$1:$I$85,3,FALSE)</f>
        <v>Houston</v>
      </c>
      <c r="Q378" t="str">
        <f>VLOOKUP(N378,[1]Table1!$A$1:$I$85,4,FALSE)</f>
        <v>TX</v>
      </c>
      <c r="R378">
        <f>VLOOKUP(N378,[1]Table1!$A$1:$I$85,6,FALSE)</f>
        <v>95.5</v>
      </c>
      <c r="S378">
        <f>VLOOKUP(N378,[1]Table1!$A$1:$I$85,7,FALSE)</f>
        <v>182</v>
      </c>
      <c r="T378">
        <f>VLOOKUP(N378,[1]Table1!$A$1:$I$85,8,FALSE)</f>
        <v>56019</v>
      </c>
    </row>
    <row r="379" spans="1:20" x14ac:dyDescent="0.2">
      <c r="A379" t="s">
        <v>1110</v>
      </c>
      <c r="B379">
        <v>53</v>
      </c>
      <c r="C379" t="s">
        <v>2646</v>
      </c>
      <c r="D379" t="s">
        <v>1255</v>
      </c>
      <c r="E379" t="s">
        <v>1256</v>
      </c>
      <c r="F379" t="s">
        <v>17</v>
      </c>
      <c r="G379" t="s">
        <v>1117</v>
      </c>
      <c r="H379" t="s">
        <v>20</v>
      </c>
      <c r="I379" t="s">
        <v>1254</v>
      </c>
      <c r="J379" t="s">
        <v>1257</v>
      </c>
      <c r="L379" t="s">
        <v>2171</v>
      </c>
      <c r="N379" t="s">
        <v>2610</v>
      </c>
      <c r="O379" t="str">
        <f>VLOOKUP(N379,[1]Table1!$A$1:$I$85,2,FALSE)</f>
        <v>Kansas State University</v>
      </c>
      <c r="P379" t="str">
        <f>VLOOKUP(N379,[1]Table1!$A$1:$I$85,3,FALSE)</f>
        <v>Manhattan</v>
      </c>
      <c r="Q379" t="str">
        <f>VLOOKUP(N379,[1]Table1!$A$1:$I$85,4,FALSE)</f>
        <v>KS</v>
      </c>
      <c r="R379">
        <f>VLOOKUP(N379,[1]Table1!$A$1:$I$85,6,FALSE)</f>
        <v>85.3</v>
      </c>
      <c r="S379">
        <f>VLOOKUP(N379,[1]Table1!$A$1:$I$85,7,FALSE)</f>
        <v>166</v>
      </c>
      <c r="T379">
        <f>VLOOKUP(N379,[1]Table1!$A$1:$I$85,8,FALSE)</f>
        <v>52747</v>
      </c>
    </row>
    <row r="380" spans="1:20" x14ac:dyDescent="0.2">
      <c r="A380" t="s">
        <v>1110</v>
      </c>
      <c r="B380">
        <v>54</v>
      </c>
      <c r="C380" t="s">
        <v>2646</v>
      </c>
      <c r="D380" t="s">
        <v>1258</v>
      </c>
      <c r="E380" t="s">
        <v>1259</v>
      </c>
      <c r="F380" t="s">
        <v>17</v>
      </c>
      <c r="G380" t="s">
        <v>174</v>
      </c>
      <c r="H380" t="s">
        <v>20</v>
      </c>
      <c r="I380" t="s">
        <v>1260</v>
      </c>
      <c r="J380" t="s">
        <v>1257</v>
      </c>
      <c r="L380" t="s">
        <v>2172</v>
      </c>
      <c r="N380" t="s">
        <v>2609</v>
      </c>
      <c r="O380" t="str">
        <f>VLOOKUP(N380,[1]Table1!$A$1:$I$85,2,FALSE)</f>
        <v xml:space="preserve">University of Houston </v>
      </c>
      <c r="P380" t="str">
        <f>VLOOKUP(N380,[1]Table1!$A$1:$I$85,3,FALSE)</f>
        <v>Houston</v>
      </c>
      <c r="Q380" t="str">
        <f>VLOOKUP(N380,[1]Table1!$A$1:$I$85,4,FALSE)</f>
        <v>TX</v>
      </c>
      <c r="R380">
        <f>VLOOKUP(N380,[1]Table1!$A$1:$I$85,6,FALSE)</f>
        <v>95.5</v>
      </c>
      <c r="S380">
        <f>VLOOKUP(N380,[1]Table1!$A$1:$I$85,7,FALSE)</f>
        <v>182</v>
      </c>
      <c r="T380">
        <f>VLOOKUP(N380,[1]Table1!$A$1:$I$85,8,FALSE)</f>
        <v>56019</v>
      </c>
    </row>
    <row r="381" spans="1:20" x14ac:dyDescent="0.2">
      <c r="A381" t="s">
        <v>1110</v>
      </c>
      <c r="B381">
        <v>55</v>
      </c>
      <c r="C381" t="s">
        <v>2646</v>
      </c>
      <c r="D381" t="s">
        <v>1261</v>
      </c>
      <c r="E381" t="s">
        <v>1262</v>
      </c>
      <c r="F381" t="s">
        <v>17</v>
      </c>
      <c r="G381" t="s">
        <v>1117</v>
      </c>
      <c r="H381" t="s">
        <v>14</v>
      </c>
      <c r="I381" t="s">
        <v>1263</v>
      </c>
      <c r="J381" t="s">
        <v>1257</v>
      </c>
      <c r="L381" t="s">
        <v>2532</v>
      </c>
      <c r="N381" t="s">
        <v>2609</v>
      </c>
      <c r="O381" t="str">
        <f>VLOOKUP(N381,[1]Table1!$A$1:$I$85,2,FALSE)</f>
        <v xml:space="preserve">University of Houston </v>
      </c>
      <c r="P381" t="str">
        <f>VLOOKUP(N381,[1]Table1!$A$1:$I$85,3,FALSE)</f>
        <v>Houston</v>
      </c>
      <c r="Q381" t="str">
        <f>VLOOKUP(N381,[1]Table1!$A$1:$I$85,4,FALSE)</f>
        <v>TX</v>
      </c>
      <c r="R381">
        <f>VLOOKUP(N381,[1]Table1!$A$1:$I$85,6,FALSE)</f>
        <v>95.5</v>
      </c>
      <c r="S381">
        <f>VLOOKUP(N381,[1]Table1!$A$1:$I$85,7,FALSE)</f>
        <v>182</v>
      </c>
      <c r="T381">
        <f>VLOOKUP(N381,[1]Table1!$A$1:$I$85,8,FALSE)</f>
        <v>56019</v>
      </c>
    </row>
    <row r="382" spans="1:20" x14ac:dyDescent="0.2">
      <c r="A382" t="s">
        <v>1110</v>
      </c>
      <c r="B382">
        <v>56</v>
      </c>
      <c r="C382" t="s">
        <v>2646</v>
      </c>
      <c r="D382" t="s">
        <v>1264</v>
      </c>
      <c r="E382" t="s">
        <v>1265</v>
      </c>
      <c r="F382" t="s">
        <v>17</v>
      </c>
      <c r="G382" t="s">
        <v>174</v>
      </c>
      <c r="H382" t="s">
        <v>38</v>
      </c>
      <c r="I382" t="s">
        <v>1254</v>
      </c>
      <c r="J382" t="s">
        <v>794</v>
      </c>
      <c r="L382" t="s">
        <v>2173</v>
      </c>
      <c r="N382" t="s">
        <v>2609</v>
      </c>
      <c r="O382" t="str">
        <f>VLOOKUP(N382,[1]Table1!$A$1:$I$85,2,FALSE)</f>
        <v xml:space="preserve">University of Houston </v>
      </c>
      <c r="P382" t="str">
        <f>VLOOKUP(N382,[1]Table1!$A$1:$I$85,3,FALSE)</f>
        <v>Houston</v>
      </c>
      <c r="Q382" t="str">
        <f>VLOOKUP(N382,[1]Table1!$A$1:$I$85,4,FALSE)</f>
        <v>TX</v>
      </c>
      <c r="R382">
        <f>VLOOKUP(N382,[1]Table1!$A$1:$I$85,6,FALSE)</f>
        <v>95.5</v>
      </c>
      <c r="S382">
        <f>VLOOKUP(N382,[1]Table1!$A$1:$I$85,7,FALSE)</f>
        <v>182</v>
      </c>
      <c r="T382">
        <f>VLOOKUP(N382,[1]Table1!$A$1:$I$85,8,FALSE)</f>
        <v>56019</v>
      </c>
    </row>
    <row r="383" spans="1:20" x14ac:dyDescent="0.2">
      <c r="A383" t="s">
        <v>1110</v>
      </c>
      <c r="B383">
        <v>57</v>
      </c>
      <c r="C383" t="s">
        <v>2646</v>
      </c>
      <c r="D383" t="s">
        <v>1266</v>
      </c>
      <c r="E383" t="s">
        <v>1267</v>
      </c>
      <c r="F383" t="s">
        <v>17</v>
      </c>
      <c r="G383" t="s">
        <v>174</v>
      </c>
      <c r="H383" t="s">
        <v>17</v>
      </c>
      <c r="I383" t="s">
        <v>291</v>
      </c>
      <c r="J383" t="s">
        <v>1268</v>
      </c>
      <c r="L383" t="s">
        <v>2174</v>
      </c>
      <c r="N383" t="s">
        <v>2611</v>
      </c>
      <c r="O383" t="str">
        <f>VLOOKUP(N383,[1]Table1!$A$1:$I$85,2,FALSE)</f>
        <v>Rice University</v>
      </c>
      <c r="P383" t="str">
        <f>VLOOKUP(N383,[1]Table1!$A$1:$I$85,3,FALSE)</f>
        <v>Houston</v>
      </c>
      <c r="Q383" t="str">
        <f>VLOOKUP(N383,[1]Table1!$A$1:$I$85,4,FALSE)</f>
        <v>TX</v>
      </c>
      <c r="R383">
        <f>VLOOKUP(N383,[1]Table1!$A$1:$I$85,6,FALSE)</f>
        <v>95.5</v>
      </c>
      <c r="S383">
        <f>VLOOKUP(N383,[1]Table1!$A$1:$I$85,7,FALSE)</f>
        <v>15</v>
      </c>
      <c r="T383">
        <f>VLOOKUP(N383,[1]Table1!$A$1:$I$85,8,FALSE)</f>
        <v>43644</v>
      </c>
    </row>
    <row r="384" spans="1:20" x14ac:dyDescent="0.2">
      <c r="A384" t="s">
        <v>1110</v>
      </c>
      <c r="B384">
        <v>58</v>
      </c>
      <c r="C384" t="s">
        <v>2646</v>
      </c>
      <c r="D384" t="s">
        <v>1269</v>
      </c>
      <c r="E384" t="s">
        <v>1170</v>
      </c>
      <c r="F384" t="s">
        <v>17</v>
      </c>
      <c r="G384" t="s">
        <v>1117</v>
      </c>
      <c r="H384" t="s">
        <v>20</v>
      </c>
      <c r="I384" t="s">
        <v>1270</v>
      </c>
      <c r="J384" t="s">
        <v>797</v>
      </c>
      <c r="L384" t="s">
        <v>2175</v>
      </c>
      <c r="N384" t="s">
        <v>2606</v>
      </c>
      <c r="O384" t="str">
        <f>VLOOKUP(N384,[1]Table1!$A$1:$I$85,2,FALSE)</f>
        <v>Creighton University</v>
      </c>
      <c r="P384" t="str">
        <f>VLOOKUP(N384,[1]Table1!$A$1:$I$85,3,FALSE)</f>
        <v>Omaha</v>
      </c>
      <c r="Q384" t="str">
        <f>VLOOKUP(N384,[1]Table1!$A$1:$I$85,4,FALSE)</f>
        <v>NE</v>
      </c>
      <c r="R384">
        <f>VLOOKUP(N384,[1]Table1!$A$1:$I$85,6,FALSE)</f>
        <v>89.8</v>
      </c>
      <c r="S384">
        <f>VLOOKUP(N384,[1]Table1!$A$1:$I$85,7,FALSE)</f>
        <v>115</v>
      </c>
      <c r="T384">
        <f>VLOOKUP(N384,[1]Table1!$A$1:$I$85,8,FALSE)</f>
        <v>65359</v>
      </c>
    </row>
    <row r="385" spans="1:20" x14ac:dyDescent="0.2">
      <c r="A385" t="s">
        <v>1110</v>
      </c>
      <c r="B385">
        <v>59</v>
      </c>
      <c r="C385" t="s">
        <v>2646</v>
      </c>
      <c r="D385" t="s">
        <v>1271</v>
      </c>
      <c r="E385" t="s">
        <v>1272</v>
      </c>
      <c r="F385" t="s">
        <v>17</v>
      </c>
      <c r="G385" t="s">
        <v>1113</v>
      </c>
      <c r="H385" t="s">
        <v>14</v>
      </c>
      <c r="I385" t="s">
        <v>375</v>
      </c>
      <c r="J385" t="s">
        <v>1273</v>
      </c>
      <c r="L385" t="s">
        <v>2176</v>
      </c>
      <c r="N385" t="s">
        <v>2591</v>
      </c>
      <c r="O385" t="str">
        <f>VLOOKUP(N385,[1]Table1!$A$1:$I$85,2,FALSE)</f>
        <v>University of Notre Dame</v>
      </c>
      <c r="P385" t="str">
        <f>VLOOKUP(N385,[1]Table1!$A$1:$I$85,3,FALSE)</f>
        <v>South Bend</v>
      </c>
      <c r="Q385" t="str">
        <f>VLOOKUP(N385,[1]Table1!$A$1:$I$85,4,FALSE)</f>
        <v>IN</v>
      </c>
      <c r="R385">
        <f>VLOOKUP(N385,[1]Table1!$A$1:$I$85,6,FALSE)</f>
        <v>75</v>
      </c>
      <c r="S385">
        <f>VLOOKUP(N385,[1]Table1!$A$1:$I$85,7,FALSE)</f>
        <v>18</v>
      </c>
      <c r="T385">
        <f>VLOOKUP(N385,[1]Table1!$A$1:$I$85,8,FALSE)</f>
        <v>46002</v>
      </c>
    </row>
    <row r="386" spans="1:20" x14ac:dyDescent="0.2">
      <c r="A386" t="s">
        <v>1110</v>
      </c>
      <c r="B386">
        <v>60</v>
      </c>
      <c r="C386" t="s">
        <v>2646</v>
      </c>
      <c r="D386" t="s">
        <v>1274</v>
      </c>
      <c r="E386" t="s">
        <v>1275</v>
      </c>
      <c r="F386" t="s">
        <v>17</v>
      </c>
      <c r="G386" t="s">
        <v>1117</v>
      </c>
      <c r="H386" t="s">
        <v>14</v>
      </c>
      <c r="I386">
        <v>956</v>
      </c>
      <c r="J386" t="s">
        <v>1273</v>
      </c>
      <c r="L386" t="s">
        <v>2177</v>
      </c>
      <c r="N386" t="s">
        <v>2609</v>
      </c>
      <c r="O386" t="str">
        <f>VLOOKUP(N386,[1]Table1!$A$1:$I$85,2,FALSE)</f>
        <v xml:space="preserve">University of Houston </v>
      </c>
      <c r="P386" t="str">
        <f>VLOOKUP(N386,[1]Table1!$A$1:$I$85,3,FALSE)</f>
        <v>Houston</v>
      </c>
      <c r="Q386" t="str">
        <f>VLOOKUP(N386,[1]Table1!$A$1:$I$85,4,FALSE)</f>
        <v>TX</v>
      </c>
      <c r="R386">
        <f>VLOOKUP(N386,[1]Table1!$A$1:$I$85,6,FALSE)</f>
        <v>95.5</v>
      </c>
      <c r="S386">
        <f>VLOOKUP(N386,[1]Table1!$A$1:$I$85,7,FALSE)</f>
        <v>182</v>
      </c>
      <c r="T386">
        <f>VLOOKUP(N386,[1]Table1!$A$1:$I$85,8,FALSE)</f>
        <v>56019</v>
      </c>
    </row>
    <row r="387" spans="1:20" x14ac:dyDescent="0.2">
      <c r="A387" t="s">
        <v>1110</v>
      </c>
      <c r="B387">
        <v>61</v>
      </c>
      <c r="C387" t="s">
        <v>2646</v>
      </c>
      <c r="D387" t="s">
        <v>1276</v>
      </c>
      <c r="E387" t="s">
        <v>1277</v>
      </c>
      <c r="F387" t="s">
        <v>17</v>
      </c>
      <c r="G387" t="s">
        <v>1142</v>
      </c>
      <c r="H387" t="s">
        <v>14</v>
      </c>
      <c r="I387">
        <v>708</v>
      </c>
      <c r="J387" t="s">
        <v>1278</v>
      </c>
      <c r="L387" t="s">
        <v>2178</v>
      </c>
      <c r="N387" t="s">
        <v>2609</v>
      </c>
      <c r="O387" t="str">
        <f>VLOOKUP(N387,[1]Table1!$A$1:$I$85,2,FALSE)</f>
        <v xml:space="preserve">University of Houston </v>
      </c>
      <c r="P387" t="str">
        <f>VLOOKUP(N387,[1]Table1!$A$1:$I$85,3,FALSE)</f>
        <v>Houston</v>
      </c>
      <c r="Q387" t="str">
        <f>VLOOKUP(N387,[1]Table1!$A$1:$I$85,4,FALSE)</f>
        <v>TX</v>
      </c>
      <c r="R387">
        <f>VLOOKUP(N387,[1]Table1!$A$1:$I$85,6,FALSE)</f>
        <v>95.5</v>
      </c>
      <c r="S387">
        <f>VLOOKUP(N387,[1]Table1!$A$1:$I$85,7,FALSE)</f>
        <v>182</v>
      </c>
      <c r="T387">
        <f>VLOOKUP(N387,[1]Table1!$A$1:$I$85,8,FALSE)</f>
        <v>56019</v>
      </c>
    </row>
    <row r="388" spans="1:20" x14ac:dyDescent="0.2">
      <c r="A388" t="s">
        <v>1110</v>
      </c>
      <c r="B388">
        <v>62</v>
      </c>
      <c r="C388" t="s">
        <v>2646</v>
      </c>
      <c r="D388" t="s">
        <v>1279</v>
      </c>
      <c r="E388" t="s">
        <v>1280</v>
      </c>
      <c r="F388" t="s">
        <v>17</v>
      </c>
      <c r="G388" t="s">
        <v>1117</v>
      </c>
      <c r="H388" t="s">
        <v>26</v>
      </c>
      <c r="I388">
        <v>582</v>
      </c>
      <c r="J388" t="s">
        <v>1281</v>
      </c>
      <c r="L388" t="s">
        <v>2533</v>
      </c>
      <c r="N388" t="s">
        <v>2609</v>
      </c>
      <c r="O388" t="str">
        <f>VLOOKUP(N388,[1]Table1!$A$1:$I$85,2,FALSE)</f>
        <v xml:space="preserve">University of Houston </v>
      </c>
      <c r="P388" t="str">
        <f>VLOOKUP(N388,[1]Table1!$A$1:$I$85,3,FALSE)</f>
        <v>Houston</v>
      </c>
      <c r="Q388" t="str">
        <f>VLOOKUP(N388,[1]Table1!$A$1:$I$85,4,FALSE)</f>
        <v>TX</v>
      </c>
      <c r="R388">
        <f>VLOOKUP(N388,[1]Table1!$A$1:$I$85,6,FALSE)</f>
        <v>95.5</v>
      </c>
      <c r="S388">
        <f>VLOOKUP(N388,[1]Table1!$A$1:$I$85,7,FALSE)</f>
        <v>182</v>
      </c>
      <c r="T388">
        <f>VLOOKUP(N388,[1]Table1!$A$1:$I$85,8,FALSE)</f>
        <v>56019</v>
      </c>
    </row>
    <row r="389" spans="1:20" x14ac:dyDescent="0.2">
      <c r="A389" t="s">
        <v>1110</v>
      </c>
      <c r="B389">
        <v>63</v>
      </c>
      <c r="C389" t="s">
        <v>2646</v>
      </c>
      <c r="D389" t="s">
        <v>1282</v>
      </c>
      <c r="E389" t="s">
        <v>1283</v>
      </c>
      <c r="F389" t="s">
        <v>17</v>
      </c>
      <c r="G389" t="s">
        <v>1117</v>
      </c>
      <c r="H389" t="s">
        <v>38</v>
      </c>
      <c r="I389" t="s">
        <v>1284</v>
      </c>
      <c r="J389" t="s">
        <v>1285</v>
      </c>
      <c r="L389" t="s">
        <v>2179</v>
      </c>
      <c r="N389" t="s">
        <v>2606</v>
      </c>
      <c r="O389" t="str">
        <f>VLOOKUP(N389,[1]Table1!$A$1:$I$85,2,FALSE)</f>
        <v>Creighton University</v>
      </c>
      <c r="P389" t="str">
        <f>VLOOKUP(N389,[1]Table1!$A$1:$I$85,3,FALSE)</f>
        <v>Omaha</v>
      </c>
      <c r="Q389" t="str">
        <f>VLOOKUP(N389,[1]Table1!$A$1:$I$85,4,FALSE)</f>
        <v>NE</v>
      </c>
      <c r="R389">
        <f>VLOOKUP(N389,[1]Table1!$A$1:$I$85,6,FALSE)</f>
        <v>89.8</v>
      </c>
      <c r="S389">
        <f>VLOOKUP(N389,[1]Table1!$A$1:$I$85,7,FALSE)</f>
        <v>115</v>
      </c>
      <c r="T389">
        <f>VLOOKUP(N389,[1]Table1!$A$1:$I$85,8,FALSE)</f>
        <v>65359</v>
      </c>
    </row>
    <row r="390" spans="1:20" x14ac:dyDescent="0.2">
      <c r="A390" t="s">
        <v>1110</v>
      </c>
      <c r="B390">
        <v>64</v>
      </c>
      <c r="C390" t="s">
        <v>2646</v>
      </c>
      <c r="D390" t="s">
        <v>1286</v>
      </c>
      <c r="E390" t="s">
        <v>1287</v>
      </c>
      <c r="F390" t="s">
        <v>17</v>
      </c>
      <c r="G390" t="s">
        <v>1113</v>
      </c>
      <c r="H390" t="s">
        <v>14</v>
      </c>
      <c r="I390" t="s">
        <v>1061</v>
      </c>
      <c r="J390" t="s">
        <v>1285</v>
      </c>
      <c r="L390" t="s">
        <v>2180</v>
      </c>
      <c r="N390" t="s">
        <v>2606</v>
      </c>
      <c r="O390" t="str">
        <f>VLOOKUP(N390,[1]Table1!$A$1:$I$85,2,FALSE)</f>
        <v>Creighton University</v>
      </c>
      <c r="P390" t="str">
        <f>VLOOKUP(N390,[1]Table1!$A$1:$I$85,3,FALSE)</f>
        <v>Omaha</v>
      </c>
      <c r="Q390" t="str">
        <f>VLOOKUP(N390,[1]Table1!$A$1:$I$85,4,FALSE)</f>
        <v>NE</v>
      </c>
      <c r="R390">
        <f>VLOOKUP(N390,[1]Table1!$A$1:$I$85,6,FALSE)</f>
        <v>89.8</v>
      </c>
      <c r="S390">
        <f>VLOOKUP(N390,[1]Table1!$A$1:$I$85,7,FALSE)</f>
        <v>115</v>
      </c>
      <c r="T390">
        <f>VLOOKUP(N390,[1]Table1!$A$1:$I$85,8,FALSE)</f>
        <v>65359</v>
      </c>
    </row>
    <row r="391" spans="1:20" x14ac:dyDescent="0.2">
      <c r="A391" t="s">
        <v>1110</v>
      </c>
      <c r="B391">
        <v>65</v>
      </c>
      <c r="C391" t="s">
        <v>2646</v>
      </c>
      <c r="D391" t="s">
        <v>1288</v>
      </c>
      <c r="E391" t="s">
        <v>1289</v>
      </c>
      <c r="F391" t="s">
        <v>17</v>
      </c>
      <c r="G391" t="s">
        <v>1113</v>
      </c>
      <c r="H391" t="s">
        <v>20</v>
      </c>
      <c r="I391" t="s">
        <v>1230</v>
      </c>
      <c r="J391" t="s">
        <v>1290</v>
      </c>
      <c r="L391" t="s">
        <v>2181</v>
      </c>
      <c r="N391" t="s">
        <v>2606</v>
      </c>
      <c r="O391" t="str">
        <f>VLOOKUP(N391,[1]Table1!$A$1:$I$85,2,FALSE)</f>
        <v>Creighton University</v>
      </c>
      <c r="P391" t="str">
        <f>VLOOKUP(N391,[1]Table1!$A$1:$I$85,3,FALSE)</f>
        <v>Omaha</v>
      </c>
      <c r="Q391" t="str">
        <f>VLOOKUP(N391,[1]Table1!$A$1:$I$85,4,FALSE)</f>
        <v>NE</v>
      </c>
      <c r="R391">
        <f>VLOOKUP(N391,[1]Table1!$A$1:$I$85,6,FALSE)</f>
        <v>89.8</v>
      </c>
      <c r="S391">
        <f>VLOOKUP(N391,[1]Table1!$A$1:$I$85,7,FALSE)</f>
        <v>115</v>
      </c>
      <c r="T391">
        <f>VLOOKUP(N391,[1]Table1!$A$1:$I$85,8,FALSE)</f>
        <v>65359</v>
      </c>
    </row>
    <row r="392" spans="1:20" x14ac:dyDescent="0.2">
      <c r="A392" t="s">
        <v>1110</v>
      </c>
      <c r="B392">
        <v>66</v>
      </c>
      <c r="C392" t="s">
        <v>2646</v>
      </c>
      <c r="D392" t="s">
        <v>1291</v>
      </c>
      <c r="E392" t="s">
        <v>1292</v>
      </c>
      <c r="F392" t="s">
        <v>17</v>
      </c>
      <c r="G392" t="s">
        <v>1113</v>
      </c>
      <c r="H392" t="s">
        <v>14</v>
      </c>
      <c r="I392" t="s">
        <v>822</v>
      </c>
      <c r="J392" t="s">
        <v>1290</v>
      </c>
      <c r="L392" t="s">
        <v>2182</v>
      </c>
      <c r="N392" t="s">
        <v>2606</v>
      </c>
      <c r="O392" t="str">
        <f>VLOOKUP(N392,[1]Table1!$A$1:$I$85,2,FALSE)</f>
        <v>Creighton University</v>
      </c>
      <c r="P392" t="str">
        <f>VLOOKUP(N392,[1]Table1!$A$1:$I$85,3,FALSE)</f>
        <v>Omaha</v>
      </c>
      <c r="Q392" t="str">
        <f>VLOOKUP(N392,[1]Table1!$A$1:$I$85,4,FALSE)</f>
        <v>NE</v>
      </c>
      <c r="R392">
        <f>VLOOKUP(N392,[1]Table1!$A$1:$I$85,6,FALSE)</f>
        <v>89.8</v>
      </c>
      <c r="S392">
        <f>VLOOKUP(N392,[1]Table1!$A$1:$I$85,7,FALSE)</f>
        <v>115</v>
      </c>
      <c r="T392">
        <f>VLOOKUP(N392,[1]Table1!$A$1:$I$85,8,FALSE)</f>
        <v>65359</v>
      </c>
    </row>
    <row r="393" spans="1:20" x14ac:dyDescent="0.2">
      <c r="A393" t="s">
        <v>1110</v>
      </c>
      <c r="B393">
        <v>67</v>
      </c>
      <c r="C393" t="s">
        <v>2646</v>
      </c>
      <c r="D393" t="s">
        <v>1293</v>
      </c>
      <c r="E393" t="s">
        <v>1294</v>
      </c>
      <c r="F393" t="s">
        <v>17</v>
      </c>
      <c r="G393" t="s">
        <v>1142</v>
      </c>
      <c r="H393" t="s">
        <v>26</v>
      </c>
      <c r="I393" t="s">
        <v>819</v>
      </c>
      <c r="J393" t="s">
        <v>1295</v>
      </c>
      <c r="L393" t="s">
        <v>2534</v>
      </c>
      <c r="N393" t="s">
        <v>2612</v>
      </c>
      <c r="O393" t="str">
        <f>VLOOKUP(N393,[1]Table1!$A$1:$I$85,2,FALSE)</f>
        <v>Wichita State University</v>
      </c>
      <c r="P393" t="str">
        <f>VLOOKUP(N393,[1]Table1!$A$1:$I$85,3,FALSE)</f>
        <v>Wichita</v>
      </c>
      <c r="Q393" t="str">
        <f>VLOOKUP(N393,[1]Table1!$A$1:$I$85,4,FALSE)</f>
        <v>KS</v>
      </c>
      <c r="R393">
        <f>VLOOKUP(N393,[1]Table1!$A$1:$I$85,6,FALSE)</f>
        <v>81.599999999999994</v>
      </c>
      <c r="S393">
        <f>VLOOKUP(N393,[1]Table1!$A$1:$I$85,7,FALSE)</f>
        <v>0</v>
      </c>
      <c r="T393">
        <f>VLOOKUP(N393,[1]Table1!$A$1:$I$85,8,FALSE)</f>
        <v>56374</v>
      </c>
    </row>
    <row r="394" spans="1:20" x14ac:dyDescent="0.2">
      <c r="A394" t="s">
        <v>1110</v>
      </c>
      <c r="B394">
        <v>68</v>
      </c>
      <c r="C394" t="s">
        <v>2646</v>
      </c>
      <c r="D394" t="s">
        <v>1296</v>
      </c>
      <c r="E394" t="s">
        <v>1297</v>
      </c>
      <c r="F394" t="s">
        <v>17</v>
      </c>
      <c r="G394" t="s">
        <v>174</v>
      </c>
      <c r="H394" t="s">
        <v>26</v>
      </c>
      <c r="I394" t="s">
        <v>323</v>
      </c>
      <c r="J394" t="s">
        <v>1295</v>
      </c>
      <c r="L394" t="s">
        <v>2183</v>
      </c>
      <c r="N394" t="s">
        <v>2606</v>
      </c>
      <c r="O394" t="str">
        <f>VLOOKUP(N394,[1]Table1!$A$1:$I$85,2,FALSE)</f>
        <v>Creighton University</v>
      </c>
      <c r="P394" t="str">
        <f>VLOOKUP(N394,[1]Table1!$A$1:$I$85,3,FALSE)</f>
        <v>Omaha</v>
      </c>
      <c r="Q394" t="str">
        <f>VLOOKUP(N394,[1]Table1!$A$1:$I$85,4,FALSE)</f>
        <v>NE</v>
      </c>
      <c r="R394">
        <f>VLOOKUP(N394,[1]Table1!$A$1:$I$85,6,FALSE)</f>
        <v>89.8</v>
      </c>
      <c r="S394">
        <f>VLOOKUP(N394,[1]Table1!$A$1:$I$85,7,FALSE)</f>
        <v>115</v>
      </c>
      <c r="T394">
        <f>VLOOKUP(N394,[1]Table1!$A$1:$I$85,8,FALSE)</f>
        <v>65359</v>
      </c>
    </row>
    <row r="395" spans="1:20" x14ac:dyDescent="0.2">
      <c r="A395" t="s">
        <v>1110</v>
      </c>
      <c r="B395">
        <v>69</v>
      </c>
      <c r="C395" t="s">
        <v>2646</v>
      </c>
      <c r="D395" t="s">
        <v>1298</v>
      </c>
      <c r="E395" t="s">
        <v>1299</v>
      </c>
      <c r="F395" t="s">
        <v>17</v>
      </c>
      <c r="G395" t="s">
        <v>1117</v>
      </c>
      <c r="H395" t="s">
        <v>26</v>
      </c>
      <c r="I395" t="s">
        <v>1300</v>
      </c>
      <c r="J395" t="s">
        <v>801</v>
      </c>
      <c r="L395" t="s">
        <v>2184</v>
      </c>
      <c r="N395" t="s">
        <v>2606</v>
      </c>
      <c r="O395" t="str">
        <f>VLOOKUP(N395,[1]Table1!$A$1:$I$85,2,FALSE)</f>
        <v>Creighton University</v>
      </c>
      <c r="P395" t="str">
        <f>VLOOKUP(N395,[1]Table1!$A$1:$I$85,3,FALSE)</f>
        <v>Omaha</v>
      </c>
      <c r="Q395" t="str">
        <f>VLOOKUP(N395,[1]Table1!$A$1:$I$85,4,FALSE)</f>
        <v>NE</v>
      </c>
      <c r="R395">
        <f>VLOOKUP(N395,[1]Table1!$A$1:$I$85,6,FALSE)</f>
        <v>89.8</v>
      </c>
      <c r="S395">
        <f>VLOOKUP(N395,[1]Table1!$A$1:$I$85,7,FALSE)</f>
        <v>115</v>
      </c>
      <c r="T395">
        <f>VLOOKUP(N395,[1]Table1!$A$1:$I$85,8,FALSE)</f>
        <v>65359</v>
      </c>
    </row>
    <row r="396" spans="1:20" x14ac:dyDescent="0.2">
      <c r="A396" t="s">
        <v>1110</v>
      </c>
      <c r="B396">
        <v>70</v>
      </c>
      <c r="C396" t="s">
        <v>2646</v>
      </c>
      <c r="D396" t="s">
        <v>1301</v>
      </c>
      <c r="E396" t="s">
        <v>1302</v>
      </c>
      <c r="F396" t="s">
        <v>17</v>
      </c>
      <c r="G396" t="s">
        <v>1117</v>
      </c>
      <c r="H396" t="s">
        <v>38</v>
      </c>
      <c r="I396" t="s">
        <v>1300</v>
      </c>
      <c r="J396" t="s">
        <v>801</v>
      </c>
      <c r="L396" t="s">
        <v>2185</v>
      </c>
      <c r="N396" t="s">
        <v>2606</v>
      </c>
      <c r="O396" t="str">
        <f>VLOOKUP(N396,[1]Table1!$A$1:$I$85,2,FALSE)</f>
        <v>Creighton University</v>
      </c>
      <c r="P396" t="str">
        <f>VLOOKUP(N396,[1]Table1!$A$1:$I$85,3,FALSE)</f>
        <v>Omaha</v>
      </c>
      <c r="Q396" t="str">
        <f>VLOOKUP(N396,[1]Table1!$A$1:$I$85,4,FALSE)</f>
        <v>NE</v>
      </c>
      <c r="R396">
        <f>VLOOKUP(N396,[1]Table1!$A$1:$I$85,6,FALSE)</f>
        <v>89.8</v>
      </c>
      <c r="S396">
        <f>VLOOKUP(N396,[1]Table1!$A$1:$I$85,7,FALSE)</f>
        <v>115</v>
      </c>
      <c r="T396">
        <f>VLOOKUP(N396,[1]Table1!$A$1:$I$85,8,FALSE)</f>
        <v>65359</v>
      </c>
    </row>
    <row r="397" spans="1:20" x14ac:dyDescent="0.2">
      <c r="A397" t="s">
        <v>1110</v>
      </c>
      <c r="B397">
        <v>71</v>
      </c>
      <c r="C397" t="s">
        <v>2646</v>
      </c>
      <c r="D397" t="s">
        <v>1303</v>
      </c>
      <c r="E397" t="s">
        <v>1304</v>
      </c>
      <c r="F397" t="s">
        <v>17</v>
      </c>
      <c r="G397" t="s">
        <v>1113</v>
      </c>
      <c r="H397" t="s">
        <v>38</v>
      </c>
      <c r="I397" t="s">
        <v>273</v>
      </c>
      <c r="J397" t="s">
        <v>1305</v>
      </c>
      <c r="L397" t="s">
        <v>2186</v>
      </c>
      <c r="N397" t="s">
        <v>2606</v>
      </c>
      <c r="O397" t="str">
        <f>VLOOKUP(N397,[1]Table1!$A$1:$I$85,2,FALSE)</f>
        <v>Creighton University</v>
      </c>
      <c r="P397" t="str">
        <f>VLOOKUP(N397,[1]Table1!$A$1:$I$85,3,FALSE)</f>
        <v>Omaha</v>
      </c>
      <c r="Q397" t="str">
        <f>VLOOKUP(N397,[1]Table1!$A$1:$I$85,4,FALSE)</f>
        <v>NE</v>
      </c>
      <c r="R397">
        <f>VLOOKUP(N397,[1]Table1!$A$1:$I$85,6,FALSE)</f>
        <v>89.8</v>
      </c>
      <c r="S397">
        <f>VLOOKUP(N397,[1]Table1!$A$1:$I$85,7,FALSE)</f>
        <v>115</v>
      </c>
      <c r="T397">
        <f>VLOOKUP(N397,[1]Table1!$A$1:$I$85,8,FALSE)</f>
        <v>65359</v>
      </c>
    </row>
    <row r="398" spans="1:20" x14ac:dyDescent="0.2">
      <c r="A398" t="s">
        <v>1110</v>
      </c>
      <c r="B398">
        <v>72</v>
      </c>
      <c r="C398" t="s">
        <v>2646</v>
      </c>
      <c r="D398" t="s">
        <v>1306</v>
      </c>
      <c r="E398" t="s">
        <v>1242</v>
      </c>
      <c r="F398" t="s">
        <v>17</v>
      </c>
      <c r="G398" t="s">
        <v>1142</v>
      </c>
      <c r="H398" t="s">
        <v>17</v>
      </c>
      <c r="I398" t="s">
        <v>1263</v>
      </c>
      <c r="J398" t="s">
        <v>1307</v>
      </c>
      <c r="L398" t="s">
        <v>2187</v>
      </c>
      <c r="N398" t="s">
        <v>2574</v>
      </c>
      <c r="O398" t="str">
        <f>VLOOKUP(N398,[1]Table1!$A$1:$I$85,2,FALSE)</f>
        <v>Texas Christian University</v>
      </c>
      <c r="P398" t="str">
        <f>VLOOKUP(N398,[1]Table1!$A$1:$I$85,3,FALSE)</f>
        <v>Fort Worth</v>
      </c>
      <c r="Q398" t="str">
        <f>VLOOKUP(N398,[1]Table1!$A$1:$I$85,4,FALSE)</f>
        <v>TX</v>
      </c>
      <c r="R398">
        <f>VLOOKUP(N398,[1]Table1!$A$1:$I$85,6,FALSE)</f>
        <v>100.2</v>
      </c>
      <c r="S398">
        <f>VLOOKUP(N398,[1]Table1!$A$1:$I$85,7,FALSE)</f>
        <v>89</v>
      </c>
      <c r="T398">
        <f>VLOOKUP(N398,[1]Table1!$A$1:$I$85,8,FALSE)</f>
        <v>67927</v>
      </c>
    </row>
    <row r="399" spans="1:20" x14ac:dyDescent="0.2">
      <c r="A399" t="s">
        <v>1110</v>
      </c>
      <c r="B399">
        <v>73</v>
      </c>
      <c r="C399" t="s">
        <v>2646</v>
      </c>
      <c r="D399" t="s">
        <v>1308</v>
      </c>
      <c r="E399" t="s">
        <v>1309</v>
      </c>
      <c r="F399" t="s">
        <v>17</v>
      </c>
      <c r="G399" t="s">
        <v>1142</v>
      </c>
      <c r="H399" t="s">
        <v>20</v>
      </c>
      <c r="I399" t="s">
        <v>1254</v>
      </c>
      <c r="J399" t="s">
        <v>1307</v>
      </c>
      <c r="L399" t="s">
        <v>2188</v>
      </c>
      <c r="N399" t="s">
        <v>2571</v>
      </c>
      <c r="O399" t="str">
        <f>VLOOKUP(N399,[1]Table1!$A$1:$I$85,2,FALSE)</f>
        <v>University of Mississippi</v>
      </c>
      <c r="P399" t="str">
        <f>VLOOKUP(N399,[1]Table1!$A$1:$I$85,3,FALSE)</f>
        <v>Oxford</v>
      </c>
      <c r="Q399" t="str">
        <f>VLOOKUP(N399,[1]Table1!$A$1:$I$85,4,FALSE)</f>
        <v>MS</v>
      </c>
      <c r="R399">
        <f>VLOOKUP(N399,[1]Table1!$A$1:$I$85,6,FALSE)</f>
        <v>82.7</v>
      </c>
      <c r="S399">
        <f>VLOOKUP(N399,[1]Table1!$A$1:$I$85,7,FALSE)</f>
        <v>151</v>
      </c>
      <c r="T399">
        <f>VLOOKUP(N399,[1]Table1!$A$1:$I$85,8,FALSE)</f>
        <v>84957</v>
      </c>
    </row>
    <row r="400" spans="1:20" x14ac:dyDescent="0.2">
      <c r="A400" t="s">
        <v>1110</v>
      </c>
      <c r="B400">
        <v>74</v>
      </c>
      <c r="C400" t="s">
        <v>2646</v>
      </c>
      <c r="D400" t="s">
        <v>1310</v>
      </c>
      <c r="E400" t="s">
        <v>1311</v>
      </c>
      <c r="F400" t="s">
        <v>17</v>
      </c>
      <c r="G400" t="s">
        <v>1113</v>
      </c>
      <c r="H400" t="s">
        <v>38</v>
      </c>
      <c r="I400" t="s">
        <v>1312</v>
      </c>
      <c r="J400" t="s">
        <v>1307</v>
      </c>
      <c r="L400" t="s">
        <v>2189</v>
      </c>
      <c r="N400" t="s">
        <v>2606</v>
      </c>
      <c r="O400" t="str">
        <f>VLOOKUP(N400,[1]Table1!$A$1:$I$85,2,FALSE)</f>
        <v>Creighton University</v>
      </c>
      <c r="P400" t="str">
        <f>VLOOKUP(N400,[1]Table1!$A$1:$I$85,3,FALSE)</f>
        <v>Omaha</v>
      </c>
      <c r="Q400" t="str">
        <f>VLOOKUP(N400,[1]Table1!$A$1:$I$85,4,FALSE)</f>
        <v>NE</v>
      </c>
      <c r="R400">
        <f>VLOOKUP(N400,[1]Table1!$A$1:$I$85,6,FALSE)</f>
        <v>89.8</v>
      </c>
      <c r="S400">
        <f>VLOOKUP(N400,[1]Table1!$A$1:$I$85,7,FALSE)</f>
        <v>115</v>
      </c>
      <c r="T400">
        <f>VLOOKUP(N400,[1]Table1!$A$1:$I$85,8,FALSE)</f>
        <v>65359</v>
      </c>
    </row>
    <row r="401" spans="1:20" x14ac:dyDescent="0.2">
      <c r="A401" t="s">
        <v>1110</v>
      </c>
      <c r="B401">
        <v>75</v>
      </c>
      <c r="C401" t="s">
        <v>2646</v>
      </c>
      <c r="D401" t="s">
        <v>1313</v>
      </c>
      <c r="E401" t="s">
        <v>1314</v>
      </c>
      <c r="F401" t="s">
        <v>17</v>
      </c>
      <c r="G401" t="s">
        <v>1117</v>
      </c>
      <c r="H401" t="s">
        <v>38</v>
      </c>
      <c r="I401" t="s">
        <v>1315</v>
      </c>
      <c r="J401" t="s">
        <v>1316</v>
      </c>
      <c r="L401" t="s">
        <v>2190</v>
      </c>
      <c r="N401" t="s">
        <v>2606</v>
      </c>
      <c r="O401" t="str">
        <f>VLOOKUP(N401,[1]Table1!$A$1:$I$85,2,FALSE)</f>
        <v>Creighton University</v>
      </c>
      <c r="P401" t="str">
        <f>VLOOKUP(N401,[1]Table1!$A$1:$I$85,3,FALSE)</f>
        <v>Omaha</v>
      </c>
      <c r="Q401" t="str">
        <f>VLOOKUP(N401,[1]Table1!$A$1:$I$85,4,FALSE)</f>
        <v>NE</v>
      </c>
      <c r="R401">
        <f>VLOOKUP(N401,[1]Table1!$A$1:$I$85,6,FALSE)</f>
        <v>89.8</v>
      </c>
      <c r="S401">
        <f>VLOOKUP(N401,[1]Table1!$A$1:$I$85,7,FALSE)</f>
        <v>115</v>
      </c>
      <c r="T401">
        <f>VLOOKUP(N401,[1]Table1!$A$1:$I$85,8,FALSE)</f>
        <v>65359</v>
      </c>
    </row>
    <row r="402" spans="1:20" x14ac:dyDescent="0.2">
      <c r="A402" t="s">
        <v>1110</v>
      </c>
      <c r="B402">
        <v>76</v>
      </c>
      <c r="C402" t="s">
        <v>2646</v>
      </c>
      <c r="D402" t="s">
        <v>1317</v>
      </c>
      <c r="E402" t="s">
        <v>1318</v>
      </c>
      <c r="F402" t="s">
        <v>17</v>
      </c>
      <c r="G402" t="s">
        <v>174</v>
      </c>
      <c r="H402" t="s">
        <v>20</v>
      </c>
      <c r="I402" t="s">
        <v>1315</v>
      </c>
      <c r="J402" t="s">
        <v>1316</v>
      </c>
      <c r="L402" t="s">
        <v>2191</v>
      </c>
      <c r="N402" t="s">
        <v>2606</v>
      </c>
      <c r="O402" t="str">
        <f>VLOOKUP(N402,[1]Table1!$A$1:$I$85,2,FALSE)</f>
        <v>Creighton University</v>
      </c>
      <c r="P402" t="str">
        <f>VLOOKUP(N402,[1]Table1!$A$1:$I$85,3,FALSE)</f>
        <v>Omaha</v>
      </c>
      <c r="Q402" t="str">
        <f>VLOOKUP(N402,[1]Table1!$A$1:$I$85,4,FALSE)</f>
        <v>NE</v>
      </c>
      <c r="R402">
        <f>VLOOKUP(N402,[1]Table1!$A$1:$I$85,6,FALSE)</f>
        <v>89.8</v>
      </c>
      <c r="S402">
        <f>VLOOKUP(N402,[1]Table1!$A$1:$I$85,7,FALSE)</f>
        <v>115</v>
      </c>
      <c r="T402">
        <f>VLOOKUP(N402,[1]Table1!$A$1:$I$85,8,FALSE)</f>
        <v>65359</v>
      </c>
    </row>
    <row r="403" spans="1:20" x14ac:dyDescent="0.2">
      <c r="A403" t="s">
        <v>1110</v>
      </c>
      <c r="B403">
        <v>77</v>
      </c>
      <c r="C403" t="s">
        <v>2646</v>
      </c>
      <c r="D403" t="s">
        <v>1319</v>
      </c>
      <c r="E403" t="s">
        <v>1320</v>
      </c>
      <c r="F403" t="s">
        <v>17</v>
      </c>
      <c r="G403" t="s">
        <v>1142</v>
      </c>
      <c r="H403" t="s">
        <v>38</v>
      </c>
      <c r="I403" t="s">
        <v>1321</v>
      </c>
      <c r="J403" t="s">
        <v>813</v>
      </c>
      <c r="L403" t="s">
        <v>2535</v>
      </c>
      <c r="N403" t="s">
        <v>2606</v>
      </c>
      <c r="O403" t="str">
        <f>VLOOKUP(N403,[1]Table1!$A$1:$I$85,2,FALSE)</f>
        <v>Creighton University</v>
      </c>
      <c r="P403" t="str">
        <f>VLOOKUP(N403,[1]Table1!$A$1:$I$85,3,FALSE)</f>
        <v>Omaha</v>
      </c>
      <c r="Q403" t="str">
        <f>VLOOKUP(N403,[1]Table1!$A$1:$I$85,4,FALSE)</f>
        <v>NE</v>
      </c>
      <c r="R403">
        <f>VLOOKUP(N403,[1]Table1!$A$1:$I$85,6,FALSE)</f>
        <v>89.8</v>
      </c>
      <c r="S403">
        <f>VLOOKUP(N403,[1]Table1!$A$1:$I$85,7,FALSE)</f>
        <v>115</v>
      </c>
      <c r="T403">
        <f>VLOOKUP(N403,[1]Table1!$A$1:$I$85,8,FALSE)</f>
        <v>65359</v>
      </c>
    </row>
    <row r="404" spans="1:20" x14ac:dyDescent="0.2">
      <c r="A404" t="s">
        <v>1110</v>
      </c>
      <c r="B404">
        <v>78</v>
      </c>
      <c r="C404" t="s">
        <v>2646</v>
      </c>
      <c r="D404" t="s">
        <v>1322</v>
      </c>
      <c r="E404" t="s">
        <v>1323</v>
      </c>
      <c r="F404" t="s">
        <v>17</v>
      </c>
      <c r="G404" t="s">
        <v>1117</v>
      </c>
      <c r="H404" t="s">
        <v>20</v>
      </c>
      <c r="I404">
        <v>41</v>
      </c>
      <c r="J404" t="s">
        <v>823</v>
      </c>
      <c r="L404" t="s">
        <v>2192</v>
      </c>
      <c r="N404" t="s">
        <v>2567</v>
      </c>
      <c r="O404" t="str">
        <f>VLOOKUP(N404,[1]Table1!$A$1:$I$85,2,FALSE)</f>
        <v>Florida State University</v>
      </c>
      <c r="P404" t="str">
        <f>VLOOKUP(N404,[1]Table1!$A$1:$I$85,3,FALSE)</f>
        <v>Tallahassee</v>
      </c>
      <c r="Q404" t="str">
        <f>VLOOKUP(N404,[1]Table1!$A$1:$I$85,4,FALSE)</f>
        <v>FL</v>
      </c>
      <c r="R404">
        <f>VLOOKUP(N404,[1]Table1!$A$1:$I$85,6,FALSE)</f>
        <v>90.6</v>
      </c>
      <c r="S404">
        <f>VLOOKUP(N404,[1]Table1!$A$1:$I$85,7,FALSE)</f>
        <v>55</v>
      </c>
      <c r="T404">
        <f>VLOOKUP(N404,[1]Table1!$A$1:$I$85,8,FALSE)</f>
        <v>49077</v>
      </c>
    </row>
    <row r="405" spans="1:20" x14ac:dyDescent="0.2">
      <c r="A405" t="s">
        <v>1110</v>
      </c>
      <c r="B405">
        <v>79</v>
      </c>
      <c r="C405" t="s">
        <v>2646</v>
      </c>
      <c r="D405" t="s">
        <v>1324</v>
      </c>
      <c r="E405" t="s">
        <v>1325</v>
      </c>
      <c r="F405" t="s">
        <v>17</v>
      </c>
      <c r="G405" t="s">
        <v>1142</v>
      </c>
      <c r="H405" t="s">
        <v>38</v>
      </c>
      <c r="I405" t="s">
        <v>1260</v>
      </c>
      <c r="J405" t="s">
        <v>1326</v>
      </c>
      <c r="L405" t="s">
        <v>2193</v>
      </c>
      <c r="N405" t="s">
        <v>2609</v>
      </c>
      <c r="O405" t="str">
        <f>VLOOKUP(N405,[1]Table1!$A$1:$I$85,2,FALSE)</f>
        <v xml:space="preserve">University of Houston </v>
      </c>
      <c r="P405" t="str">
        <f>VLOOKUP(N405,[1]Table1!$A$1:$I$85,3,FALSE)</f>
        <v>Houston</v>
      </c>
      <c r="Q405" t="str">
        <f>VLOOKUP(N405,[1]Table1!$A$1:$I$85,4,FALSE)</f>
        <v>TX</v>
      </c>
      <c r="R405">
        <f>VLOOKUP(N405,[1]Table1!$A$1:$I$85,6,FALSE)</f>
        <v>95.5</v>
      </c>
      <c r="S405">
        <f>VLOOKUP(N405,[1]Table1!$A$1:$I$85,7,FALSE)</f>
        <v>182</v>
      </c>
      <c r="T405">
        <f>VLOOKUP(N405,[1]Table1!$A$1:$I$85,8,FALSE)</f>
        <v>56019</v>
      </c>
    </row>
    <row r="406" spans="1:20" x14ac:dyDescent="0.2">
      <c r="A406" t="s">
        <v>1110</v>
      </c>
      <c r="B406">
        <v>80</v>
      </c>
      <c r="C406" t="s">
        <v>2646</v>
      </c>
      <c r="D406" t="s">
        <v>1327</v>
      </c>
      <c r="E406" t="s">
        <v>1328</v>
      </c>
      <c r="F406" t="s">
        <v>17</v>
      </c>
      <c r="G406" t="s">
        <v>1142</v>
      </c>
      <c r="H406" t="s">
        <v>26</v>
      </c>
      <c r="I406" t="s">
        <v>765</v>
      </c>
      <c r="J406" t="s">
        <v>1329</v>
      </c>
      <c r="L406" t="s">
        <v>2536</v>
      </c>
      <c r="N406" t="s">
        <v>2609</v>
      </c>
      <c r="O406" t="str">
        <f>VLOOKUP(N406,[1]Table1!$A$1:$I$85,2,FALSE)</f>
        <v xml:space="preserve">University of Houston </v>
      </c>
      <c r="P406" t="str">
        <f>VLOOKUP(N406,[1]Table1!$A$1:$I$85,3,FALSE)</f>
        <v>Houston</v>
      </c>
      <c r="Q406" t="str">
        <f>VLOOKUP(N406,[1]Table1!$A$1:$I$85,4,FALSE)</f>
        <v>TX</v>
      </c>
      <c r="R406">
        <f>VLOOKUP(N406,[1]Table1!$A$1:$I$85,6,FALSE)</f>
        <v>95.5</v>
      </c>
      <c r="S406">
        <f>VLOOKUP(N406,[1]Table1!$A$1:$I$85,7,FALSE)</f>
        <v>182</v>
      </c>
      <c r="T406">
        <f>VLOOKUP(N406,[1]Table1!$A$1:$I$85,8,FALSE)</f>
        <v>56019</v>
      </c>
    </row>
    <row r="407" spans="1:20" x14ac:dyDescent="0.2">
      <c r="A407" t="s">
        <v>1110</v>
      </c>
      <c r="B407">
        <v>81</v>
      </c>
      <c r="C407" t="s">
        <v>2646</v>
      </c>
      <c r="D407" t="s">
        <v>1330</v>
      </c>
      <c r="E407" t="s">
        <v>1331</v>
      </c>
      <c r="F407" t="s">
        <v>17</v>
      </c>
      <c r="G407" t="s">
        <v>1117</v>
      </c>
      <c r="H407" t="s">
        <v>38</v>
      </c>
      <c r="I407">
        <v>892</v>
      </c>
      <c r="J407" t="s">
        <v>1332</v>
      </c>
      <c r="L407" t="s">
        <v>2194</v>
      </c>
      <c r="N407" t="s">
        <v>2609</v>
      </c>
      <c r="O407" t="str">
        <f>VLOOKUP(N407,[1]Table1!$A$1:$I$85,2,FALSE)</f>
        <v xml:space="preserve">University of Houston </v>
      </c>
      <c r="P407" t="str">
        <f>VLOOKUP(N407,[1]Table1!$A$1:$I$85,3,FALSE)</f>
        <v>Houston</v>
      </c>
      <c r="Q407" t="str">
        <f>VLOOKUP(N407,[1]Table1!$A$1:$I$85,4,FALSE)</f>
        <v>TX</v>
      </c>
      <c r="R407">
        <f>VLOOKUP(N407,[1]Table1!$A$1:$I$85,6,FALSE)</f>
        <v>95.5</v>
      </c>
      <c r="S407">
        <f>VLOOKUP(N407,[1]Table1!$A$1:$I$85,7,FALSE)</f>
        <v>182</v>
      </c>
      <c r="T407">
        <f>VLOOKUP(N407,[1]Table1!$A$1:$I$85,8,FALSE)</f>
        <v>56019</v>
      </c>
    </row>
    <row r="408" spans="1:20" x14ac:dyDescent="0.2">
      <c r="A408" t="s">
        <v>1110</v>
      </c>
      <c r="B408">
        <v>82</v>
      </c>
      <c r="C408" t="s">
        <v>2646</v>
      </c>
      <c r="D408" t="s">
        <v>1333</v>
      </c>
      <c r="E408" t="s">
        <v>1334</v>
      </c>
      <c r="F408" t="s">
        <v>17</v>
      </c>
      <c r="G408" t="s">
        <v>1142</v>
      </c>
      <c r="H408" t="s">
        <v>14</v>
      </c>
      <c r="I408">
        <v>230</v>
      </c>
      <c r="J408" t="s">
        <v>1335</v>
      </c>
      <c r="L408" t="s">
        <v>2195</v>
      </c>
      <c r="N408" t="s">
        <v>2609</v>
      </c>
      <c r="O408" t="str">
        <f>VLOOKUP(N408,[1]Table1!$A$1:$I$85,2,FALSE)</f>
        <v xml:space="preserve">University of Houston </v>
      </c>
      <c r="P408" t="str">
        <f>VLOOKUP(N408,[1]Table1!$A$1:$I$85,3,FALSE)</f>
        <v>Houston</v>
      </c>
      <c r="Q408" t="str">
        <f>VLOOKUP(N408,[1]Table1!$A$1:$I$85,4,FALSE)</f>
        <v>TX</v>
      </c>
      <c r="R408">
        <f>VLOOKUP(N408,[1]Table1!$A$1:$I$85,6,FALSE)</f>
        <v>95.5</v>
      </c>
      <c r="S408">
        <f>VLOOKUP(N408,[1]Table1!$A$1:$I$85,7,FALSE)</f>
        <v>182</v>
      </c>
      <c r="T408">
        <f>VLOOKUP(N408,[1]Table1!$A$1:$I$85,8,FALSE)</f>
        <v>56019</v>
      </c>
    </row>
    <row r="409" spans="1:20" x14ac:dyDescent="0.2">
      <c r="A409" t="s">
        <v>1110</v>
      </c>
      <c r="B409">
        <v>83</v>
      </c>
      <c r="C409" t="s">
        <v>2646</v>
      </c>
      <c r="D409" t="s">
        <v>1336</v>
      </c>
      <c r="E409" t="s">
        <v>1337</v>
      </c>
      <c r="F409" t="s">
        <v>17</v>
      </c>
      <c r="G409" t="s">
        <v>1117</v>
      </c>
      <c r="H409" t="s">
        <v>38</v>
      </c>
      <c r="I409">
        <v>146</v>
      </c>
      <c r="J409" t="s">
        <v>1335</v>
      </c>
      <c r="L409" t="s">
        <v>2196</v>
      </c>
      <c r="N409" t="s">
        <v>2609</v>
      </c>
      <c r="O409" t="str">
        <f>VLOOKUP(N409,[1]Table1!$A$1:$I$85,2,FALSE)</f>
        <v xml:space="preserve">University of Houston </v>
      </c>
      <c r="P409" t="str">
        <f>VLOOKUP(N409,[1]Table1!$A$1:$I$85,3,FALSE)</f>
        <v>Houston</v>
      </c>
      <c r="Q409" t="str">
        <f>VLOOKUP(N409,[1]Table1!$A$1:$I$85,4,FALSE)</f>
        <v>TX</v>
      </c>
      <c r="R409">
        <f>VLOOKUP(N409,[1]Table1!$A$1:$I$85,6,FALSE)</f>
        <v>95.5</v>
      </c>
      <c r="S409">
        <f>VLOOKUP(N409,[1]Table1!$A$1:$I$85,7,FALSE)</f>
        <v>182</v>
      </c>
      <c r="T409">
        <f>VLOOKUP(N409,[1]Table1!$A$1:$I$85,8,FALSE)</f>
        <v>56019</v>
      </c>
    </row>
    <row r="410" spans="1:20" x14ac:dyDescent="0.2">
      <c r="A410" t="s">
        <v>1110</v>
      </c>
      <c r="B410">
        <v>84</v>
      </c>
      <c r="C410" t="s">
        <v>2646</v>
      </c>
      <c r="D410" t="s">
        <v>1338</v>
      </c>
      <c r="E410" t="s">
        <v>1339</v>
      </c>
      <c r="F410" t="s">
        <v>17</v>
      </c>
      <c r="G410" t="s">
        <v>1117</v>
      </c>
      <c r="H410" t="s">
        <v>38</v>
      </c>
      <c r="I410">
        <v>127</v>
      </c>
      <c r="J410" t="s">
        <v>1335</v>
      </c>
      <c r="L410" t="s">
        <v>2197</v>
      </c>
      <c r="N410" t="s">
        <v>2609</v>
      </c>
      <c r="O410" t="str">
        <f>VLOOKUP(N410,[1]Table1!$A$1:$I$85,2,FALSE)</f>
        <v xml:space="preserve">University of Houston </v>
      </c>
      <c r="P410" t="str">
        <f>VLOOKUP(N410,[1]Table1!$A$1:$I$85,3,FALSE)</f>
        <v>Houston</v>
      </c>
      <c r="Q410" t="str">
        <f>VLOOKUP(N410,[1]Table1!$A$1:$I$85,4,FALSE)</f>
        <v>TX</v>
      </c>
      <c r="R410">
        <f>VLOOKUP(N410,[1]Table1!$A$1:$I$85,6,FALSE)</f>
        <v>95.5</v>
      </c>
      <c r="S410">
        <f>VLOOKUP(N410,[1]Table1!$A$1:$I$85,7,FALSE)</f>
        <v>182</v>
      </c>
      <c r="T410">
        <f>VLOOKUP(N410,[1]Table1!$A$1:$I$85,8,FALSE)</f>
        <v>56019</v>
      </c>
    </row>
    <row r="411" spans="1:20" x14ac:dyDescent="0.2">
      <c r="A411" t="s">
        <v>1340</v>
      </c>
      <c r="B411">
        <v>1</v>
      </c>
      <c r="C411" t="s">
        <v>2646</v>
      </c>
      <c r="D411" t="s">
        <v>1341</v>
      </c>
      <c r="E411" t="s">
        <v>1342</v>
      </c>
      <c r="F411" t="s">
        <v>17</v>
      </c>
      <c r="G411" t="s">
        <v>1343</v>
      </c>
      <c r="H411" t="s">
        <v>20</v>
      </c>
      <c r="I411" t="s">
        <v>1344</v>
      </c>
      <c r="J411" t="s">
        <v>1345</v>
      </c>
      <c r="L411" t="s">
        <v>2198</v>
      </c>
      <c r="N411" t="s">
        <v>2562</v>
      </c>
      <c r="O411" t="str">
        <f>VLOOKUP(N411,[1]Table1!$A$1:$I$85,2,FALSE)</f>
        <v>Louisiana State University</v>
      </c>
      <c r="P411" t="str">
        <f>VLOOKUP(N411,[1]Table1!$A$1:$I$85,3,FALSE)</f>
        <v>Baton Rouge</v>
      </c>
      <c r="Q411" t="str">
        <f>VLOOKUP(N411,[1]Table1!$A$1:$I$85,4,FALSE)</f>
        <v>LA</v>
      </c>
      <c r="R411">
        <f>VLOOKUP(N411,[1]Table1!$A$1:$I$85,6,FALSE)</f>
        <v>91.7</v>
      </c>
      <c r="S411">
        <f>VLOOKUP(N411,[1]Table1!$A$1:$I$85,7,FALSE)</f>
        <v>176</v>
      </c>
      <c r="T411">
        <f>VLOOKUP(N411,[1]Table1!$A$1:$I$85,8,FALSE)</f>
        <v>46282</v>
      </c>
    </row>
    <row r="412" spans="1:20" x14ac:dyDescent="0.2">
      <c r="A412" t="s">
        <v>1340</v>
      </c>
      <c r="B412">
        <v>2</v>
      </c>
      <c r="C412" t="s">
        <v>2646</v>
      </c>
      <c r="D412" t="s">
        <v>1346</v>
      </c>
      <c r="E412" t="s">
        <v>1347</v>
      </c>
      <c r="F412" t="s">
        <v>17</v>
      </c>
      <c r="G412" t="s">
        <v>1343</v>
      </c>
      <c r="H412" t="s">
        <v>26</v>
      </c>
      <c r="I412" t="s">
        <v>1348</v>
      </c>
      <c r="J412" t="s">
        <v>398</v>
      </c>
      <c r="L412" t="s">
        <v>2199</v>
      </c>
      <c r="N412" t="s">
        <v>2613</v>
      </c>
      <c r="O412" t="str">
        <f>VLOOKUP(N412,[1]Table1!$A$1:$I$85,2,FALSE)</f>
        <v>Auburn University</v>
      </c>
      <c r="P412" t="str">
        <f>VLOOKUP(N412,[1]Table1!$A$1:$I$85,3,FALSE)</f>
        <v>Auburn</v>
      </c>
      <c r="Q412" t="str">
        <f>VLOOKUP(N412,[1]Table1!$A$1:$I$85,4,FALSE)</f>
        <v>AL</v>
      </c>
      <c r="R412">
        <f>VLOOKUP(N412,[1]Table1!$A$1:$I$85,6,FALSE)</f>
        <v>97.6</v>
      </c>
      <c r="S412">
        <f>VLOOKUP(N412,[1]Table1!$A$1:$I$85,7,FALSE)</f>
        <v>97</v>
      </c>
      <c r="T412">
        <f>VLOOKUP(N412,[1]Table1!$A$1:$I$85,8,FALSE)</f>
        <v>54700</v>
      </c>
    </row>
    <row r="413" spans="1:20" x14ac:dyDescent="0.2">
      <c r="A413" t="s">
        <v>1340</v>
      </c>
      <c r="B413">
        <v>3</v>
      </c>
      <c r="C413" t="s">
        <v>2646</v>
      </c>
      <c r="D413" t="s">
        <v>1349</v>
      </c>
      <c r="E413" t="s">
        <v>1350</v>
      </c>
      <c r="F413" t="s">
        <v>17</v>
      </c>
      <c r="G413" t="s">
        <v>1343</v>
      </c>
      <c r="H413" t="s">
        <v>38</v>
      </c>
      <c r="I413" t="s">
        <v>1351</v>
      </c>
      <c r="J413" t="s">
        <v>1352</v>
      </c>
      <c r="L413" t="s">
        <v>2200</v>
      </c>
      <c r="N413" t="s">
        <v>2583</v>
      </c>
      <c r="O413" t="str">
        <f>VLOOKUP(N413,[1]Table1!$A$1:$I$85,2,FALSE)</f>
        <v>The University of California, Los Angeles</v>
      </c>
      <c r="P413" t="str">
        <f>VLOOKUP(N413,[1]Table1!$A$1:$I$85,3,FALSE)</f>
        <v>Los Angeles</v>
      </c>
      <c r="Q413" t="str">
        <f>VLOOKUP(N413,[1]Table1!$A$1:$I$85,4,FALSE)</f>
        <v>CA</v>
      </c>
      <c r="R413">
        <f>VLOOKUP(N413,[1]Table1!$A$1:$I$85,6,FALSE)</f>
        <v>176.2</v>
      </c>
      <c r="S413">
        <f>VLOOKUP(N413,[1]Table1!$A$1:$I$85,7,FALSE)</f>
        <v>20</v>
      </c>
      <c r="T413">
        <f>VLOOKUP(N413,[1]Table1!$A$1:$I$85,8,FALSE)</f>
        <v>76367</v>
      </c>
    </row>
    <row r="414" spans="1:20" x14ac:dyDescent="0.2">
      <c r="A414" t="s">
        <v>1340</v>
      </c>
      <c r="B414">
        <v>4</v>
      </c>
      <c r="C414" t="s">
        <v>2646</v>
      </c>
      <c r="D414" t="s">
        <v>1353</v>
      </c>
      <c r="E414" t="s">
        <v>1354</v>
      </c>
      <c r="F414" t="s">
        <v>17</v>
      </c>
      <c r="G414" t="s">
        <v>1343</v>
      </c>
      <c r="H414" t="s">
        <v>38</v>
      </c>
      <c r="I414" t="s">
        <v>1355</v>
      </c>
      <c r="J414" t="s">
        <v>515</v>
      </c>
      <c r="L414" t="s">
        <v>2201</v>
      </c>
      <c r="N414" t="s">
        <v>2614</v>
      </c>
      <c r="O414" t="str">
        <f>VLOOKUP(N414,[1]Table1!$A$1:$I$85,2,FALSE)</f>
        <v>Oregon State University</v>
      </c>
      <c r="P414" t="str">
        <f>VLOOKUP(N414,[1]Table1!$A$1:$I$85,3,FALSE)</f>
        <v>Corvallis</v>
      </c>
      <c r="Q414" t="str">
        <f>VLOOKUP(N414,[1]Table1!$A$1:$I$85,4,FALSE)</f>
        <v>OR</v>
      </c>
      <c r="R414">
        <f>VLOOKUP(N414,[1]Table1!$A$1:$I$85,6,FALSE)</f>
        <v>109.1</v>
      </c>
      <c r="S414">
        <f>VLOOKUP(N414,[1]Table1!$A$1:$I$85,7,FALSE)</f>
        <v>151</v>
      </c>
      <c r="T414">
        <f>VLOOKUP(N414,[1]Table1!$A$1:$I$85,8,FALSE)</f>
        <v>58315</v>
      </c>
    </row>
    <row r="415" spans="1:20" x14ac:dyDescent="0.2">
      <c r="A415" t="s">
        <v>1340</v>
      </c>
      <c r="B415">
        <v>5</v>
      </c>
      <c r="C415" t="s">
        <v>2646</v>
      </c>
      <c r="D415" t="s">
        <v>1356</v>
      </c>
      <c r="E415" t="s">
        <v>1357</v>
      </c>
      <c r="F415" t="s">
        <v>17</v>
      </c>
      <c r="G415" t="s">
        <v>1343</v>
      </c>
      <c r="H415" t="s">
        <v>26</v>
      </c>
      <c r="I415" t="s">
        <v>1358</v>
      </c>
      <c r="J415" t="s">
        <v>1359</v>
      </c>
      <c r="L415" t="s">
        <v>2202</v>
      </c>
      <c r="N415" t="s">
        <v>2615</v>
      </c>
      <c r="O415" t="str">
        <f>VLOOKUP(N415,[1]Table1!$A$1:$I$85,2,FALSE)</f>
        <v>The University of Utah</v>
      </c>
      <c r="P415" t="str">
        <f>VLOOKUP(N415,[1]Table1!$A$1:$I$85,3,FALSE)</f>
        <v>Salt Lake City</v>
      </c>
      <c r="Q415" t="str">
        <f>VLOOKUP(N415,[1]Table1!$A$1:$I$85,4,FALSE)</f>
        <v>UT</v>
      </c>
      <c r="R415">
        <f>VLOOKUP(N415,[1]Table1!$A$1:$I$85,6,FALSE)</f>
        <v>122</v>
      </c>
      <c r="S415">
        <f>VLOOKUP(N415,[1]Table1!$A$1:$I$85,7,FALSE)</f>
        <v>105</v>
      </c>
      <c r="T415">
        <f>VLOOKUP(N415,[1]Table1!$A$1:$I$85,8,FALSE)</f>
        <v>65880</v>
      </c>
    </row>
    <row r="416" spans="1:20" x14ac:dyDescent="0.2">
      <c r="A416" t="s">
        <v>1340</v>
      </c>
      <c r="B416">
        <v>6</v>
      </c>
      <c r="C416" t="s">
        <v>2646</v>
      </c>
      <c r="D416" t="s">
        <v>1360</v>
      </c>
      <c r="E416" t="s">
        <v>1361</v>
      </c>
      <c r="F416" t="s">
        <v>17</v>
      </c>
      <c r="G416" t="s">
        <v>1343</v>
      </c>
      <c r="H416" t="s">
        <v>20</v>
      </c>
      <c r="I416" t="s">
        <v>1362</v>
      </c>
      <c r="J416" t="s">
        <v>545</v>
      </c>
      <c r="L416" t="s">
        <v>2203</v>
      </c>
      <c r="N416" t="s">
        <v>2564</v>
      </c>
      <c r="O416" t="str">
        <f>VLOOKUP(N416,[1]Table1!$A$1:$I$85,2,FALSE)</f>
        <v>The University of Oklahoma</v>
      </c>
      <c r="P416" t="str">
        <f>VLOOKUP(N416,[1]Table1!$A$1:$I$85,3,FALSE)</f>
        <v>Norman</v>
      </c>
      <c r="Q416" t="str">
        <f>VLOOKUP(N416,[1]Table1!$A$1:$I$85,4,FALSE)</f>
        <v>OK</v>
      </c>
      <c r="R416">
        <f>VLOOKUP(N416,[1]Table1!$A$1:$I$85,6,FALSE)</f>
        <v>87</v>
      </c>
      <c r="S416">
        <f>VLOOKUP(N416,[1]Table1!$A$1:$I$85,7,FALSE)</f>
        <v>127</v>
      </c>
      <c r="T416">
        <f>VLOOKUP(N416,[1]Table1!$A$1:$I$85,8,FALSE)</f>
        <v>59866</v>
      </c>
    </row>
    <row r="417" spans="1:20" x14ac:dyDescent="0.2">
      <c r="A417" t="s">
        <v>1340</v>
      </c>
      <c r="B417">
        <v>7</v>
      </c>
      <c r="C417" t="s">
        <v>2646</v>
      </c>
      <c r="D417" t="s">
        <v>1363</v>
      </c>
      <c r="E417" t="s">
        <v>1364</v>
      </c>
      <c r="F417" t="s">
        <v>17</v>
      </c>
      <c r="G417" t="s">
        <v>1343</v>
      </c>
      <c r="H417" t="s">
        <v>38</v>
      </c>
      <c r="I417" t="s">
        <v>1365</v>
      </c>
      <c r="J417" t="s">
        <v>660</v>
      </c>
      <c r="L417" t="s">
        <v>2204</v>
      </c>
      <c r="N417" t="s">
        <v>2616</v>
      </c>
      <c r="O417" t="str">
        <f>VLOOKUP(N417,[1]Table1!$A$1:$I$85,2,FALSE)</f>
        <v>University of Florida</v>
      </c>
      <c r="P417" t="str">
        <f>VLOOKUP(N417,[1]Table1!$A$1:$I$85,3,FALSE)</f>
        <v>Gainesville</v>
      </c>
      <c r="Q417" t="str">
        <f>VLOOKUP(N417,[1]Table1!$A$1:$I$85,4,FALSE)</f>
        <v>FL</v>
      </c>
      <c r="R417">
        <f>VLOOKUP(N417,[1]Table1!$A$1:$I$85,6,FALSE)</f>
        <v>90</v>
      </c>
      <c r="S417">
        <f>VLOOKUP(N417,[1]Table1!$A$1:$I$85,7,FALSE)</f>
        <v>29</v>
      </c>
      <c r="T417">
        <f>VLOOKUP(N417,[1]Table1!$A$1:$I$85,8,FALSE)</f>
        <v>40937</v>
      </c>
    </row>
    <row r="418" spans="1:20" x14ac:dyDescent="0.2">
      <c r="A418" t="s">
        <v>1340</v>
      </c>
      <c r="B418">
        <v>8</v>
      </c>
      <c r="C418" t="s">
        <v>2646</v>
      </c>
      <c r="D418" t="s">
        <v>1366</v>
      </c>
      <c r="E418" t="s">
        <v>1367</v>
      </c>
      <c r="F418" t="s">
        <v>17</v>
      </c>
      <c r="G418" t="s">
        <v>1343</v>
      </c>
      <c r="H418" t="s">
        <v>14</v>
      </c>
      <c r="I418" t="s">
        <v>1368</v>
      </c>
      <c r="J418" t="s">
        <v>1369</v>
      </c>
      <c r="L418" t="s">
        <v>2205</v>
      </c>
      <c r="N418" t="s">
        <v>2566</v>
      </c>
      <c r="O418" t="str">
        <f>VLOOKUP(N418,[1]Table1!$A$1:$I$85,2,FALSE)</f>
        <v>University of Arkansas</v>
      </c>
      <c r="P418" t="str">
        <f>VLOOKUP(N418,[1]Table1!$A$1:$I$85,3,FALSE)</f>
        <v>Fayetteville</v>
      </c>
      <c r="Q418" t="str">
        <f>VLOOKUP(N418,[1]Table1!$A$1:$I$85,4,FALSE)</f>
        <v>AR</v>
      </c>
      <c r="R418">
        <f>VLOOKUP(N418,[1]Table1!$A$1:$I$85,6,FALSE)</f>
        <v>91.8</v>
      </c>
      <c r="S418">
        <f>VLOOKUP(N418,[1]Table1!$A$1:$I$85,7,FALSE)</f>
        <v>176</v>
      </c>
      <c r="T418">
        <f>VLOOKUP(N418,[1]Table1!$A$1:$I$85,8,FALSE)</f>
        <v>52111</v>
      </c>
    </row>
    <row r="419" spans="1:20" x14ac:dyDescent="0.2">
      <c r="A419" t="s">
        <v>1340</v>
      </c>
      <c r="B419">
        <v>9</v>
      </c>
      <c r="C419" t="s">
        <v>2646</v>
      </c>
      <c r="D419" t="s">
        <v>1370</v>
      </c>
      <c r="E419" t="s">
        <v>1371</v>
      </c>
      <c r="F419" t="s">
        <v>17</v>
      </c>
      <c r="G419" t="s">
        <v>1372</v>
      </c>
      <c r="H419" t="s">
        <v>14</v>
      </c>
      <c r="I419" t="s">
        <v>1373</v>
      </c>
      <c r="J419" t="s">
        <v>1369</v>
      </c>
      <c r="L419" t="s">
        <v>2206</v>
      </c>
      <c r="N419" t="s">
        <v>2615</v>
      </c>
      <c r="O419" t="str">
        <f>VLOOKUP(N419,[1]Table1!$A$1:$I$85,2,FALSE)</f>
        <v>The University of Utah</v>
      </c>
      <c r="P419" t="str">
        <f>VLOOKUP(N419,[1]Table1!$A$1:$I$85,3,FALSE)</f>
        <v>Salt Lake City</v>
      </c>
      <c r="Q419" t="str">
        <f>VLOOKUP(N419,[1]Table1!$A$1:$I$85,4,FALSE)</f>
        <v>UT</v>
      </c>
      <c r="R419">
        <f>VLOOKUP(N419,[1]Table1!$A$1:$I$85,6,FALSE)</f>
        <v>122</v>
      </c>
      <c r="S419">
        <f>VLOOKUP(N419,[1]Table1!$A$1:$I$85,7,FALSE)</f>
        <v>105</v>
      </c>
      <c r="T419">
        <f>VLOOKUP(N419,[1]Table1!$A$1:$I$85,8,FALSE)</f>
        <v>65880</v>
      </c>
    </row>
    <row r="420" spans="1:20" x14ac:dyDescent="0.2">
      <c r="A420" t="s">
        <v>1340</v>
      </c>
      <c r="B420">
        <v>10</v>
      </c>
      <c r="C420" t="s">
        <v>2646</v>
      </c>
      <c r="D420" t="s">
        <v>1374</v>
      </c>
      <c r="E420" t="s">
        <v>1375</v>
      </c>
      <c r="F420" t="s">
        <v>17</v>
      </c>
      <c r="G420" t="s">
        <v>1343</v>
      </c>
      <c r="H420" t="s">
        <v>20</v>
      </c>
      <c r="I420" t="s">
        <v>1376</v>
      </c>
      <c r="J420" t="s">
        <v>1377</v>
      </c>
      <c r="L420" t="s">
        <v>2207</v>
      </c>
      <c r="N420" t="s">
        <v>2562</v>
      </c>
      <c r="O420" t="str">
        <f>VLOOKUP(N420,[1]Table1!$A$1:$I$85,2,FALSE)</f>
        <v>Louisiana State University</v>
      </c>
      <c r="P420" t="str">
        <f>VLOOKUP(N420,[1]Table1!$A$1:$I$85,3,FALSE)</f>
        <v>Baton Rouge</v>
      </c>
      <c r="Q420" t="str">
        <f>VLOOKUP(N420,[1]Table1!$A$1:$I$85,4,FALSE)</f>
        <v>LA</v>
      </c>
      <c r="R420">
        <f>VLOOKUP(N420,[1]Table1!$A$1:$I$85,6,FALSE)</f>
        <v>91.7</v>
      </c>
      <c r="S420">
        <f>VLOOKUP(N420,[1]Table1!$A$1:$I$85,7,FALSE)</f>
        <v>176</v>
      </c>
      <c r="T420">
        <f>VLOOKUP(N420,[1]Table1!$A$1:$I$85,8,FALSE)</f>
        <v>46282</v>
      </c>
    </row>
    <row r="421" spans="1:20" x14ac:dyDescent="0.2">
      <c r="A421" t="s">
        <v>1340</v>
      </c>
      <c r="B421">
        <v>11</v>
      </c>
      <c r="C421" t="s">
        <v>2646</v>
      </c>
      <c r="D421" t="s">
        <v>1378</v>
      </c>
      <c r="E421" t="s">
        <v>752</v>
      </c>
      <c r="F421" t="s">
        <v>17</v>
      </c>
      <c r="G421" t="s">
        <v>1343</v>
      </c>
      <c r="H421" t="s">
        <v>26</v>
      </c>
      <c r="I421" t="s">
        <v>919</v>
      </c>
      <c r="J421" t="s">
        <v>1128</v>
      </c>
      <c r="L421" t="s">
        <v>2208</v>
      </c>
      <c r="N421" t="s">
        <v>2616</v>
      </c>
      <c r="O421" t="str">
        <f>VLOOKUP(N421,[1]Table1!$A$1:$I$85,2,FALSE)</f>
        <v>University of Florida</v>
      </c>
      <c r="P421" t="str">
        <f>VLOOKUP(N421,[1]Table1!$A$1:$I$85,3,FALSE)</f>
        <v>Gainesville</v>
      </c>
      <c r="Q421" t="str">
        <f>VLOOKUP(N421,[1]Table1!$A$1:$I$85,4,FALSE)</f>
        <v>FL</v>
      </c>
      <c r="R421">
        <f>VLOOKUP(N421,[1]Table1!$A$1:$I$85,6,FALSE)</f>
        <v>90</v>
      </c>
      <c r="S421">
        <f>VLOOKUP(N421,[1]Table1!$A$1:$I$85,7,FALSE)</f>
        <v>29</v>
      </c>
      <c r="T421">
        <f>VLOOKUP(N421,[1]Table1!$A$1:$I$85,8,FALSE)</f>
        <v>40937</v>
      </c>
    </row>
    <row r="422" spans="1:20" x14ac:dyDescent="0.2">
      <c r="A422" t="s">
        <v>1340</v>
      </c>
      <c r="B422">
        <v>12</v>
      </c>
      <c r="C422" t="s">
        <v>2646</v>
      </c>
      <c r="D422" t="s">
        <v>1379</v>
      </c>
      <c r="E422" t="s">
        <v>1380</v>
      </c>
      <c r="F422" t="s">
        <v>17</v>
      </c>
      <c r="G422" t="s">
        <v>1343</v>
      </c>
      <c r="H422" t="s">
        <v>38</v>
      </c>
      <c r="I422" t="s">
        <v>1157</v>
      </c>
      <c r="J422" t="s">
        <v>1381</v>
      </c>
      <c r="L422" t="s">
        <v>2209</v>
      </c>
      <c r="N422" t="s">
        <v>2617</v>
      </c>
      <c r="O422" t="str">
        <f>VLOOKUP(N422,[1]Table1!$A$1:$I$85,2,FALSE)</f>
        <v>University of Michigan</v>
      </c>
      <c r="P422" t="str">
        <f>VLOOKUP(N422,[1]Table1!$A$1:$I$85,3,FALSE)</f>
        <v>Ann Arbor</v>
      </c>
      <c r="Q422" t="str">
        <f>VLOOKUP(N422,[1]Table1!$A$1:$I$85,4,FALSE)</f>
        <v>MI</v>
      </c>
      <c r="R422">
        <f>VLOOKUP(N422,[1]Table1!$A$1:$I$85,6,FALSE)</f>
        <v>110.7</v>
      </c>
      <c r="S422">
        <f>VLOOKUP(N422,[1]Table1!$A$1:$I$85,7,FALSE)</f>
        <v>25</v>
      </c>
      <c r="T422">
        <f>VLOOKUP(N422,[1]Table1!$A$1:$I$85,8,FALSE)</f>
        <v>73276</v>
      </c>
    </row>
    <row r="423" spans="1:20" x14ac:dyDescent="0.2">
      <c r="A423" t="s">
        <v>1340</v>
      </c>
      <c r="B423">
        <v>13</v>
      </c>
      <c r="C423" t="s">
        <v>2646</v>
      </c>
      <c r="D423" t="s">
        <v>1382</v>
      </c>
      <c r="E423" t="s">
        <v>1383</v>
      </c>
      <c r="F423" t="s">
        <v>17</v>
      </c>
      <c r="G423" t="s">
        <v>1384</v>
      </c>
      <c r="H423" t="s">
        <v>14</v>
      </c>
      <c r="I423" t="s">
        <v>47</v>
      </c>
      <c r="J423" t="s">
        <v>1385</v>
      </c>
      <c r="L423" t="s">
        <v>2210</v>
      </c>
      <c r="N423" t="s">
        <v>2615</v>
      </c>
      <c r="O423" t="str">
        <f>VLOOKUP(N423,[1]Table1!$A$1:$I$85,2,FALSE)</f>
        <v>The University of Utah</v>
      </c>
      <c r="P423" t="str">
        <f>VLOOKUP(N423,[1]Table1!$A$1:$I$85,3,FALSE)</f>
        <v>Salt Lake City</v>
      </c>
      <c r="Q423" t="str">
        <f>VLOOKUP(N423,[1]Table1!$A$1:$I$85,4,FALSE)</f>
        <v>UT</v>
      </c>
      <c r="R423">
        <f>VLOOKUP(N423,[1]Table1!$A$1:$I$85,6,FALSE)</f>
        <v>122</v>
      </c>
      <c r="S423">
        <f>VLOOKUP(N423,[1]Table1!$A$1:$I$85,7,FALSE)</f>
        <v>105</v>
      </c>
      <c r="T423">
        <f>VLOOKUP(N423,[1]Table1!$A$1:$I$85,8,FALSE)</f>
        <v>65880</v>
      </c>
    </row>
    <row r="424" spans="1:20" x14ac:dyDescent="0.2">
      <c r="A424" t="s">
        <v>1340</v>
      </c>
      <c r="B424">
        <v>14</v>
      </c>
      <c r="C424" t="s">
        <v>2646</v>
      </c>
      <c r="D424" t="s">
        <v>1386</v>
      </c>
      <c r="E424" t="s">
        <v>1387</v>
      </c>
      <c r="F424" t="s">
        <v>17</v>
      </c>
      <c r="G424" t="s">
        <v>1343</v>
      </c>
      <c r="H424" t="s">
        <v>38</v>
      </c>
      <c r="I424" t="s">
        <v>76</v>
      </c>
      <c r="J424" t="s">
        <v>1385</v>
      </c>
      <c r="L424" t="s">
        <v>2211</v>
      </c>
      <c r="N424" t="s">
        <v>2616</v>
      </c>
      <c r="O424" t="str">
        <f>VLOOKUP(N424,[1]Table1!$A$1:$I$85,2,FALSE)</f>
        <v>University of Florida</v>
      </c>
      <c r="P424" t="str">
        <f>VLOOKUP(N424,[1]Table1!$A$1:$I$85,3,FALSE)</f>
        <v>Gainesville</v>
      </c>
      <c r="Q424" t="str">
        <f>VLOOKUP(N424,[1]Table1!$A$1:$I$85,4,FALSE)</f>
        <v>FL</v>
      </c>
      <c r="R424">
        <f>VLOOKUP(N424,[1]Table1!$A$1:$I$85,6,FALSE)</f>
        <v>90</v>
      </c>
      <c r="S424">
        <f>VLOOKUP(N424,[1]Table1!$A$1:$I$85,7,FALSE)</f>
        <v>29</v>
      </c>
      <c r="T424">
        <f>VLOOKUP(N424,[1]Table1!$A$1:$I$85,8,FALSE)</f>
        <v>40937</v>
      </c>
    </row>
    <row r="425" spans="1:20" x14ac:dyDescent="0.2">
      <c r="A425" t="s">
        <v>1340</v>
      </c>
      <c r="B425">
        <v>15</v>
      </c>
      <c r="C425" t="s">
        <v>2646</v>
      </c>
      <c r="D425" t="s">
        <v>1388</v>
      </c>
      <c r="E425" t="s">
        <v>1389</v>
      </c>
      <c r="F425" t="s">
        <v>17</v>
      </c>
      <c r="G425" t="s">
        <v>1343</v>
      </c>
      <c r="H425" t="s">
        <v>38</v>
      </c>
      <c r="I425" t="s">
        <v>218</v>
      </c>
      <c r="J425" t="s">
        <v>923</v>
      </c>
      <c r="L425" t="s">
        <v>2212</v>
      </c>
      <c r="N425" t="s">
        <v>2616</v>
      </c>
      <c r="O425" t="str">
        <f>VLOOKUP(N425,[1]Table1!$A$1:$I$85,2,FALSE)</f>
        <v>University of Florida</v>
      </c>
      <c r="P425" t="str">
        <f>VLOOKUP(N425,[1]Table1!$A$1:$I$85,3,FALSE)</f>
        <v>Gainesville</v>
      </c>
      <c r="Q425" t="str">
        <f>VLOOKUP(N425,[1]Table1!$A$1:$I$85,4,FALSE)</f>
        <v>FL</v>
      </c>
      <c r="R425">
        <f>VLOOKUP(N425,[1]Table1!$A$1:$I$85,6,FALSE)</f>
        <v>90</v>
      </c>
      <c r="S425">
        <f>VLOOKUP(N425,[1]Table1!$A$1:$I$85,7,FALSE)</f>
        <v>29</v>
      </c>
      <c r="T425">
        <f>VLOOKUP(N425,[1]Table1!$A$1:$I$85,8,FALSE)</f>
        <v>40937</v>
      </c>
    </row>
    <row r="426" spans="1:20" x14ac:dyDescent="0.2">
      <c r="A426" t="s">
        <v>1340</v>
      </c>
      <c r="B426">
        <v>16</v>
      </c>
      <c r="C426" t="s">
        <v>2646</v>
      </c>
      <c r="D426" t="s">
        <v>1390</v>
      </c>
      <c r="E426" t="s">
        <v>1391</v>
      </c>
      <c r="F426" t="s">
        <v>17</v>
      </c>
      <c r="G426" t="s">
        <v>1343</v>
      </c>
      <c r="H426" t="s">
        <v>14</v>
      </c>
      <c r="I426" t="s">
        <v>1392</v>
      </c>
      <c r="J426" t="s">
        <v>929</v>
      </c>
      <c r="L426" t="s">
        <v>2213</v>
      </c>
      <c r="N426" t="s">
        <v>2566</v>
      </c>
      <c r="O426" t="str">
        <f>VLOOKUP(N426,[1]Table1!$A$1:$I$85,2,FALSE)</f>
        <v>University of Arkansas</v>
      </c>
      <c r="P426" t="str">
        <f>VLOOKUP(N426,[1]Table1!$A$1:$I$85,3,FALSE)</f>
        <v>Fayetteville</v>
      </c>
      <c r="Q426" t="str">
        <f>VLOOKUP(N426,[1]Table1!$A$1:$I$85,4,FALSE)</f>
        <v>AR</v>
      </c>
      <c r="R426">
        <f>VLOOKUP(N426,[1]Table1!$A$1:$I$85,6,FALSE)</f>
        <v>91.8</v>
      </c>
      <c r="S426">
        <f>VLOOKUP(N426,[1]Table1!$A$1:$I$85,7,FALSE)</f>
        <v>176</v>
      </c>
      <c r="T426">
        <f>VLOOKUP(N426,[1]Table1!$A$1:$I$85,8,FALSE)</f>
        <v>52111</v>
      </c>
    </row>
    <row r="427" spans="1:20" x14ac:dyDescent="0.2">
      <c r="A427" t="s">
        <v>1340</v>
      </c>
      <c r="B427">
        <v>17</v>
      </c>
      <c r="C427" t="s">
        <v>2646</v>
      </c>
      <c r="D427" t="s">
        <v>1393</v>
      </c>
      <c r="E427" t="s">
        <v>1394</v>
      </c>
      <c r="F427" t="s">
        <v>17</v>
      </c>
      <c r="G427" t="s">
        <v>1343</v>
      </c>
      <c r="H427" t="s">
        <v>26</v>
      </c>
      <c r="I427" t="s">
        <v>611</v>
      </c>
      <c r="J427" t="s">
        <v>935</v>
      </c>
      <c r="L427" t="s">
        <v>2214</v>
      </c>
      <c r="N427" t="s">
        <v>2564</v>
      </c>
      <c r="O427" t="str">
        <f>VLOOKUP(N427,[1]Table1!$A$1:$I$85,2,FALSE)</f>
        <v>The University of Oklahoma</v>
      </c>
      <c r="P427" t="str">
        <f>VLOOKUP(N427,[1]Table1!$A$1:$I$85,3,FALSE)</f>
        <v>Norman</v>
      </c>
      <c r="Q427" t="str">
        <f>VLOOKUP(N427,[1]Table1!$A$1:$I$85,4,FALSE)</f>
        <v>OK</v>
      </c>
      <c r="R427">
        <f>VLOOKUP(N427,[1]Table1!$A$1:$I$85,6,FALSE)</f>
        <v>87</v>
      </c>
      <c r="S427">
        <f>VLOOKUP(N427,[1]Table1!$A$1:$I$85,7,FALSE)</f>
        <v>127</v>
      </c>
      <c r="T427">
        <f>VLOOKUP(N427,[1]Table1!$A$1:$I$85,8,FALSE)</f>
        <v>59866</v>
      </c>
    </row>
    <row r="428" spans="1:20" x14ac:dyDescent="0.2">
      <c r="A428" t="s">
        <v>1340</v>
      </c>
      <c r="B428">
        <v>18</v>
      </c>
      <c r="C428" t="s">
        <v>2646</v>
      </c>
      <c r="D428" t="s">
        <v>1395</v>
      </c>
      <c r="E428" t="s">
        <v>1396</v>
      </c>
      <c r="F428" t="s">
        <v>17</v>
      </c>
      <c r="G428" t="s">
        <v>1343</v>
      </c>
      <c r="H428" t="s">
        <v>38</v>
      </c>
      <c r="I428" t="s">
        <v>92</v>
      </c>
      <c r="J428" t="s">
        <v>940</v>
      </c>
      <c r="L428" t="s">
        <v>2215</v>
      </c>
      <c r="N428" t="s">
        <v>2613</v>
      </c>
      <c r="O428" t="str">
        <f>VLOOKUP(N428,[1]Table1!$A$1:$I$85,2,FALSE)</f>
        <v>Auburn University</v>
      </c>
      <c r="P428" t="str">
        <f>VLOOKUP(N428,[1]Table1!$A$1:$I$85,3,FALSE)</f>
        <v>Auburn</v>
      </c>
      <c r="Q428" t="str">
        <f>VLOOKUP(N428,[1]Table1!$A$1:$I$85,4,FALSE)</f>
        <v>AL</v>
      </c>
      <c r="R428">
        <f>VLOOKUP(N428,[1]Table1!$A$1:$I$85,6,FALSE)</f>
        <v>97.6</v>
      </c>
      <c r="S428">
        <f>VLOOKUP(N428,[1]Table1!$A$1:$I$85,7,FALSE)</f>
        <v>97</v>
      </c>
      <c r="T428">
        <f>VLOOKUP(N428,[1]Table1!$A$1:$I$85,8,FALSE)</f>
        <v>54700</v>
      </c>
    </row>
    <row r="429" spans="1:20" x14ac:dyDescent="0.2">
      <c r="A429" t="s">
        <v>1340</v>
      </c>
      <c r="B429">
        <v>19</v>
      </c>
      <c r="C429" t="s">
        <v>2646</v>
      </c>
      <c r="D429" t="s">
        <v>1397</v>
      </c>
      <c r="E429" t="s">
        <v>1398</v>
      </c>
      <c r="F429" t="s">
        <v>17</v>
      </c>
      <c r="G429" t="s">
        <v>1384</v>
      </c>
      <c r="H429" t="s">
        <v>20</v>
      </c>
      <c r="I429" t="s">
        <v>611</v>
      </c>
      <c r="J429" t="s">
        <v>955</v>
      </c>
      <c r="L429" t="s">
        <v>2216</v>
      </c>
      <c r="N429" t="s">
        <v>2615</v>
      </c>
      <c r="O429" t="str">
        <f>VLOOKUP(N429,[1]Table1!$A$1:$I$85,2,FALSE)</f>
        <v>The University of Utah</v>
      </c>
      <c r="P429" t="str">
        <f>VLOOKUP(N429,[1]Table1!$A$1:$I$85,3,FALSE)</f>
        <v>Salt Lake City</v>
      </c>
      <c r="Q429" t="str">
        <f>VLOOKUP(N429,[1]Table1!$A$1:$I$85,4,FALSE)</f>
        <v>UT</v>
      </c>
      <c r="R429">
        <f>VLOOKUP(N429,[1]Table1!$A$1:$I$85,6,FALSE)</f>
        <v>122</v>
      </c>
      <c r="S429">
        <f>VLOOKUP(N429,[1]Table1!$A$1:$I$85,7,FALSE)</f>
        <v>105</v>
      </c>
      <c r="T429">
        <f>VLOOKUP(N429,[1]Table1!$A$1:$I$85,8,FALSE)</f>
        <v>65880</v>
      </c>
    </row>
    <row r="430" spans="1:20" x14ac:dyDescent="0.2">
      <c r="A430" t="s">
        <v>1340</v>
      </c>
      <c r="B430">
        <v>20</v>
      </c>
      <c r="C430" t="s">
        <v>2646</v>
      </c>
      <c r="D430" t="s">
        <v>1399</v>
      </c>
      <c r="E430" t="s">
        <v>1400</v>
      </c>
      <c r="F430" t="s">
        <v>17</v>
      </c>
      <c r="G430" t="s">
        <v>1343</v>
      </c>
      <c r="H430" t="s">
        <v>38</v>
      </c>
      <c r="I430" t="s">
        <v>1034</v>
      </c>
      <c r="J430" t="s">
        <v>971</v>
      </c>
      <c r="L430" t="s">
        <v>2217</v>
      </c>
      <c r="N430" t="s">
        <v>2616</v>
      </c>
      <c r="O430" t="str">
        <f>VLOOKUP(N430,[1]Table1!$A$1:$I$85,2,FALSE)</f>
        <v>University of Florida</v>
      </c>
      <c r="P430" t="str">
        <f>VLOOKUP(N430,[1]Table1!$A$1:$I$85,3,FALSE)</f>
        <v>Gainesville</v>
      </c>
      <c r="Q430" t="str">
        <f>VLOOKUP(N430,[1]Table1!$A$1:$I$85,4,FALSE)</f>
        <v>FL</v>
      </c>
      <c r="R430">
        <f>VLOOKUP(N430,[1]Table1!$A$1:$I$85,6,FALSE)</f>
        <v>90</v>
      </c>
      <c r="S430">
        <f>VLOOKUP(N430,[1]Table1!$A$1:$I$85,7,FALSE)</f>
        <v>29</v>
      </c>
      <c r="T430">
        <f>VLOOKUP(N430,[1]Table1!$A$1:$I$85,8,FALSE)</f>
        <v>40937</v>
      </c>
    </row>
    <row r="431" spans="1:20" x14ac:dyDescent="0.2">
      <c r="A431" t="s">
        <v>1340</v>
      </c>
      <c r="B431">
        <v>21</v>
      </c>
      <c r="C431" t="s">
        <v>2646</v>
      </c>
      <c r="D431" t="s">
        <v>1401</v>
      </c>
      <c r="E431" t="s">
        <v>1402</v>
      </c>
      <c r="F431" t="s">
        <v>17</v>
      </c>
      <c r="G431" t="s">
        <v>1403</v>
      </c>
      <c r="H431" t="s">
        <v>26</v>
      </c>
      <c r="I431" t="s">
        <v>525</v>
      </c>
      <c r="J431" t="s">
        <v>993</v>
      </c>
      <c r="L431" t="s">
        <v>2218</v>
      </c>
      <c r="N431" t="s">
        <v>2562</v>
      </c>
      <c r="O431" t="str">
        <f>VLOOKUP(N431,[1]Table1!$A$1:$I$85,2,FALSE)</f>
        <v>Louisiana State University</v>
      </c>
      <c r="P431" t="str">
        <f>VLOOKUP(N431,[1]Table1!$A$1:$I$85,3,FALSE)</f>
        <v>Baton Rouge</v>
      </c>
      <c r="Q431" t="str">
        <f>VLOOKUP(N431,[1]Table1!$A$1:$I$85,4,FALSE)</f>
        <v>LA</v>
      </c>
      <c r="R431">
        <f>VLOOKUP(N431,[1]Table1!$A$1:$I$85,6,FALSE)</f>
        <v>91.7</v>
      </c>
      <c r="S431">
        <f>VLOOKUP(N431,[1]Table1!$A$1:$I$85,7,FALSE)</f>
        <v>176</v>
      </c>
      <c r="T431">
        <f>VLOOKUP(N431,[1]Table1!$A$1:$I$85,8,FALSE)</f>
        <v>46282</v>
      </c>
    </row>
    <row r="432" spans="1:20" x14ac:dyDescent="0.2">
      <c r="A432" t="s">
        <v>1340</v>
      </c>
      <c r="B432">
        <v>22</v>
      </c>
      <c r="C432" t="s">
        <v>2646</v>
      </c>
      <c r="D432" t="s">
        <v>1404</v>
      </c>
      <c r="E432" t="s">
        <v>1405</v>
      </c>
      <c r="F432" t="s">
        <v>17</v>
      </c>
      <c r="G432" t="s">
        <v>1343</v>
      </c>
      <c r="H432" t="s">
        <v>26</v>
      </c>
      <c r="I432" t="s">
        <v>706</v>
      </c>
      <c r="J432" t="s">
        <v>993</v>
      </c>
      <c r="L432" t="s">
        <v>2219</v>
      </c>
      <c r="N432" t="s">
        <v>2564</v>
      </c>
      <c r="O432" t="str">
        <f>VLOOKUP(N432,[1]Table1!$A$1:$I$85,2,FALSE)</f>
        <v>The University of Oklahoma</v>
      </c>
      <c r="P432" t="str">
        <f>VLOOKUP(N432,[1]Table1!$A$1:$I$85,3,FALSE)</f>
        <v>Norman</v>
      </c>
      <c r="Q432" t="str">
        <f>VLOOKUP(N432,[1]Table1!$A$1:$I$85,4,FALSE)</f>
        <v>OK</v>
      </c>
      <c r="R432">
        <f>VLOOKUP(N432,[1]Table1!$A$1:$I$85,6,FALSE)</f>
        <v>87</v>
      </c>
      <c r="S432">
        <f>VLOOKUP(N432,[1]Table1!$A$1:$I$85,7,FALSE)</f>
        <v>127</v>
      </c>
      <c r="T432">
        <f>VLOOKUP(N432,[1]Table1!$A$1:$I$85,8,FALSE)</f>
        <v>59866</v>
      </c>
    </row>
    <row r="433" spans="1:20" x14ac:dyDescent="0.2">
      <c r="A433" t="s">
        <v>1340</v>
      </c>
      <c r="B433">
        <v>23</v>
      </c>
      <c r="C433" t="s">
        <v>2646</v>
      </c>
      <c r="D433" t="s">
        <v>1406</v>
      </c>
      <c r="E433" t="s">
        <v>1150</v>
      </c>
      <c r="F433" t="s">
        <v>17</v>
      </c>
      <c r="G433" t="s">
        <v>1343</v>
      </c>
      <c r="H433" t="s">
        <v>26</v>
      </c>
      <c r="I433" t="s">
        <v>1407</v>
      </c>
      <c r="J433" t="s">
        <v>1031</v>
      </c>
      <c r="L433" t="s">
        <v>2220</v>
      </c>
      <c r="N433" t="s">
        <v>2613</v>
      </c>
      <c r="O433" t="str">
        <f>VLOOKUP(N433,[1]Table1!$A$1:$I$85,2,FALSE)</f>
        <v>Auburn University</v>
      </c>
      <c r="P433" t="str">
        <f>VLOOKUP(N433,[1]Table1!$A$1:$I$85,3,FALSE)</f>
        <v>Auburn</v>
      </c>
      <c r="Q433" t="str">
        <f>VLOOKUP(N433,[1]Table1!$A$1:$I$85,4,FALSE)</f>
        <v>AL</v>
      </c>
      <c r="R433">
        <f>VLOOKUP(N433,[1]Table1!$A$1:$I$85,6,FALSE)</f>
        <v>97.6</v>
      </c>
      <c r="S433">
        <f>VLOOKUP(N433,[1]Table1!$A$1:$I$85,7,FALSE)</f>
        <v>97</v>
      </c>
      <c r="T433">
        <f>VLOOKUP(N433,[1]Table1!$A$1:$I$85,8,FALSE)</f>
        <v>54700</v>
      </c>
    </row>
    <row r="434" spans="1:20" x14ac:dyDescent="0.2">
      <c r="A434" t="s">
        <v>1340</v>
      </c>
      <c r="B434">
        <v>24</v>
      </c>
      <c r="C434" t="s">
        <v>2646</v>
      </c>
      <c r="D434" t="s">
        <v>1408</v>
      </c>
      <c r="E434" t="s">
        <v>1409</v>
      </c>
      <c r="F434" t="s">
        <v>17</v>
      </c>
      <c r="G434" t="s">
        <v>1343</v>
      </c>
      <c r="H434" t="s">
        <v>38</v>
      </c>
      <c r="I434" t="s">
        <v>1102</v>
      </c>
      <c r="J434" t="s">
        <v>1049</v>
      </c>
      <c r="L434" t="s">
        <v>2221</v>
      </c>
      <c r="N434" t="s">
        <v>2617</v>
      </c>
      <c r="O434" t="str">
        <f>VLOOKUP(N434,[1]Table1!$A$1:$I$85,2,FALSE)</f>
        <v>University of Michigan</v>
      </c>
      <c r="P434" t="str">
        <f>VLOOKUP(N434,[1]Table1!$A$1:$I$85,3,FALSE)</f>
        <v>Ann Arbor</v>
      </c>
      <c r="Q434" t="str">
        <f>VLOOKUP(N434,[1]Table1!$A$1:$I$85,4,FALSE)</f>
        <v>MI</v>
      </c>
      <c r="R434">
        <f>VLOOKUP(N434,[1]Table1!$A$1:$I$85,6,FALSE)</f>
        <v>110.7</v>
      </c>
      <c r="S434">
        <f>VLOOKUP(N434,[1]Table1!$A$1:$I$85,7,FALSE)</f>
        <v>25</v>
      </c>
      <c r="T434">
        <f>VLOOKUP(N434,[1]Table1!$A$1:$I$85,8,FALSE)</f>
        <v>73276</v>
      </c>
    </row>
    <row r="435" spans="1:20" x14ac:dyDescent="0.2">
      <c r="A435" t="s">
        <v>1340</v>
      </c>
      <c r="B435">
        <v>25</v>
      </c>
      <c r="C435" t="s">
        <v>2646</v>
      </c>
      <c r="D435" t="s">
        <v>1410</v>
      </c>
      <c r="E435" t="s">
        <v>1411</v>
      </c>
      <c r="F435" t="s">
        <v>17</v>
      </c>
      <c r="G435" t="s">
        <v>1412</v>
      </c>
      <c r="H435" t="s">
        <v>26</v>
      </c>
      <c r="I435" t="s">
        <v>260</v>
      </c>
      <c r="J435" t="s">
        <v>1049</v>
      </c>
      <c r="L435" t="s">
        <v>2222</v>
      </c>
      <c r="N435" t="s">
        <v>2604</v>
      </c>
      <c r="O435" t="str">
        <f>VLOOKUP(N435,[1]Table1!$A$1:$I$85,2,FALSE)</f>
        <v>University of Minnesota</v>
      </c>
      <c r="P435" t="str">
        <f>VLOOKUP(N435,[1]Table1!$A$1:$I$85,3,FALSE)</f>
        <v>Minneapolis</v>
      </c>
      <c r="Q435" t="str">
        <f>VLOOKUP(N435,[1]Table1!$A$1:$I$85,4,FALSE)</f>
        <v>MN</v>
      </c>
      <c r="R435">
        <f>VLOOKUP(N435,[1]Table1!$A$1:$I$85,6,FALSE)</f>
        <v>105</v>
      </c>
      <c r="S435">
        <f>VLOOKUP(N435,[1]Table1!$A$1:$I$85,7,FALSE)</f>
        <v>62</v>
      </c>
      <c r="T435">
        <f>VLOOKUP(N435,[1]Table1!$A$1:$I$85,8,FALSE)</f>
        <v>70099</v>
      </c>
    </row>
    <row r="436" spans="1:20" x14ac:dyDescent="0.2">
      <c r="A436" t="s">
        <v>1340</v>
      </c>
      <c r="B436">
        <v>26</v>
      </c>
      <c r="C436" t="s">
        <v>2646</v>
      </c>
      <c r="D436" t="s">
        <v>1413</v>
      </c>
      <c r="E436" t="s">
        <v>1414</v>
      </c>
      <c r="F436" t="s">
        <v>17</v>
      </c>
      <c r="G436" t="s">
        <v>1343</v>
      </c>
      <c r="H436" t="s">
        <v>38</v>
      </c>
      <c r="I436" t="s">
        <v>1415</v>
      </c>
      <c r="J436" t="s">
        <v>1049</v>
      </c>
      <c r="L436" t="s">
        <v>2223</v>
      </c>
      <c r="N436" t="s">
        <v>2617</v>
      </c>
      <c r="O436" t="str">
        <f>VLOOKUP(N436,[1]Table1!$A$1:$I$85,2,FALSE)</f>
        <v>University of Michigan</v>
      </c>
      <c r="P436" t="str">
        <f>VLOOKUP(N436,[1]Table1!$A$1:$I$85,3,FALSE)</f>
        <v>Ann Arbor</v>
      </c>
      <c r="Q436" t="str">
        <f>VLOOKUP(N436,[1]Table1!$A$1:$I$85,4,FALSE)</f>
        <v>MI</v>
      </c>
      <c r="R436">
        <f>VLOOKUP(N436,[1]Table1!$A$1:$I$85,6,FALSE)</f>
        <v>110.7</v>
      </c>
      <c r="S436">
        <f>VLOOKUP(N436,[1]Table1!$A$1:$I$85,7,FALSE)</f>
        <v>25</v>
      </c>
      <c r="T436">
        <f>VLOOKUP(N436,[1]Table1!$A$1:$I$85,8,FALSE)</f>
        <v>73276</v>
      </c>
    </row>
    <row r="437" spans="1:20" x14ac:dyDescent="0.2">
      <c r="A437" t="s">
        <v>1340</v>
      </c>
      <c r="B437">
        <v>27</v>
      </c>
      <c r="C437" t="s">
        <v>2646</v>
      </c>
      <c r="D437" t="s">
        <v>1416</v>
      </c>
      <c r="E437" t="s">
        <v>1417</v>
      </c>
      <c r="F437" t="s">
        <v>17</v>
      </c>
      <c r="G437" t="s">
        <v>1343</v>
      </c>
      <c r="H437" t="s">
        <v>38</v>
      </c>
      <c r="I437" t="s">
        <v>1192</v>
      </c>
      <c r="J437" t="s">
        <v>1418</v>
      </c>
      <c r="L437" t="s">
        <v>2224</v>
      </c>
      <c r="N437" t="s">
        <v>2566</v>
      </c>
      <c r="O437" t="str">
        <f>VLOOKUP(N437,[1]Table1!$A$1:$I$85,2,FALSE)</f>
        <v>University of Arkansas</v>
      </c>
      <c r="P437" t="str">
        <f>VLOOKUP(N437,[1]Table1!$A$1:$I$85,3,FALSE)</f>
        <v>Fayetteville</v>
      </c>
      <c r="Q437" t="str">
        <f>VLOOKUP(N437,[1]Table1!$A$1:$I$85,4,FALSE)</f>
        <v>AR</v>
      </c>
      <c r="R437">
        <f>VLOOKUP(N437,[1]Table1!$A$1:$I$85,6,FALSE)</f>
        <v>91.8</v>
      </c>
      <c r="S437">
        <f>VLOOKUP(N437,[1]Table1!$A$1:$I$85,7,FALSE)</f>
        <v>176</v>
      </c>
      <c r="T437">
        <f>VLOOKUP(N437,[1]Table1!$A$1:$I$85,8,FALSE)</f>
        <v>52111</v>
      </c>
    </row>
    <row r="438" spans="1:20" x14ac:dyDescent="0.2">
      <c r="A438" t="s">
        <v>1340</v>
      </c>
      <c r="B438">
        <v>28</v>
      </c>
      <c r="C438" t="s">
        <v>2646</v>
      </c>
      <c r="D438" t="s">
        <v>1419</v>
      </c>
      <c r="E438" t="s">
        <v>1420</v>
      </c>
      <c r="F438" t="s">
        <v>17</v>
      </c>
      <c r="G438" t="s">
        <v>1343</v>
      </c>
      <c r="H438" t="s">
        <v>26</v>
      </c>
      <c r="I438" t="s">
        <v>1421</v>
      </c>
      <c r="J438" t="s">
        <v>1422</v>
      </c>
      <c r="L438" t="s">
        <v>2537</v>
      </c>
      <c r="N438" t="s">
        <v>2564</v>
      </c>
      <c r="O438" t="str">
        <f>VLOOKUP(N438,[1]Table1!$A$1:$I$85,2,FALSE)</f>
        <v>The University of Oklahoma</v>
      </c>
      <c r="P438" t="str">
        <f>VLOOKUP(N438,[1]Table1!$A$1:$I$85,3,FALSE)</f>
        <v>Norman</v>
      </c>
      <c r="Q438" t="str">
        <f>VLOOKUP(N438,[1]Table1!$A$1:$I$85,4,FALSE)</f>
        <v>OK</v>
      </c>
      <c r="R438">
        <f>VLOOKUP(N438,[1]Table1!$A$1:$I$85,6,FALSE)</f>
        <v>87</v>
      </c>
      <c r="S438">
        <f>VLOOKUP(N438,[1]Table1!$A$1:$I$85,7,FALSE)</f>
        <v>127</v>
      </c>
      <c r="T438">
        <f>VLOOKUP(N438,[1]Table1!$A$1:$I$85,8,FALSE)</f>
        <v>59866</v>
      </c>
    </row>
    <row r="439" spans="1:20" x14ac:dyDescent="0.2">
      <c r="A439" t="s">
        <v>1340</v>
      </c>
      <c r="B439">
        <v>29</v>
      </c>
      <c r="C439" t="s">
        <v>2646</v>
      </c>
      <c r="D439" t="s">
        <v>1423</v>
      </c>
      <c r="E439" t="s">
        <v>1424</v>
      </c>
      <c r="F439" t="s">
        <v>17</v>
      </c>
      <c r="G439" t="s">
        <v>1343</v>
      </c>
      <c r="H439" t="s">
        <v>14</v>
      </c>
      <c r="I439" t="s">
        <v>1425</v>
      </c>
      <c r="J439" t="s">
        <v>1426</v>
      </c>
      <c r="L439" t="s">
        <v>2225</v>
      </c>
      <c r="N439" t="s">
        <v>2566</v>
      </c>
      <c r="O439" t="str">
        <f>VLOOKUP(N439,[1]Table1!$A$1:$I$85,2,FALSE)</f>
        <v>University of Arkansas</v>
      </c>
      <c r="P439" t="str">
        <f>VLOOKUP(N439,[1]Table1!$A$1:$I$85,3,FALSE)</f>
        <v>Fayetteville</v>
      </c>
      <c r="Q439" t="str">
        <f>VLOOKUP(N439,[1]Table1!$A$1:$I$85,4,FALSE)</f>
        <v>AR</v>
      </c>
      <c r="R439">
        <f>VLOOKUP(N439,[1]Table1!$A$1:$I$85,6,FALSE)</f>
        <v>91.8</v>
      </c>
      <c r="S439">
        <f>VLOOKUP(N439,[1]Table1!$A$1:$I$85,7,FALSE)</f>
        <v>176</v>
      </c>
      <c r="T439">
        <f>VLOOKUP(N439,[1]Table1!$A$1:$I$85,8,FALSE)</f>
        <v>52111</v>
      </c>
    </row>
    <row r="440" spans="1:20" x14ac:dyDescent="0.2">
      <c r="A440" t="s">
        <v>1340</v>
      </c>
      <c r="B440">
        <v>30</v>
      </c>
      <c r="C440" t="s">
        <v>2646</v>
      </c>
      <c r="D440" t="s">
        <v>1427</v>
      </c>
      <c r="E440" t="s">
        <v>1428</v>
      </c>
      <c r="F440" t="s">
        <v>17</v>
      </c>
      <c r="G440" t="s">
        <v>1343</v>
      </c>
      <c r="H440" t="s">
        <v>38</v>
      </c>
      <c r="I440" t="s">
        <v>1429</v>
      </c>
      <c r="J440" t="s">
        <v>1430</v>
      </c>
      <c r="L440" t="s">
        <v>2226</v>
      </c>
      <c r="N440" t="s">
        <v>2615</v>
      </c>
      <c r="O440" t="str">
        <f>VLOOKUP(N440,[1]Table1!$A$1:$I$85,2,FALSE)</f>
        <v>The University of Utah</v>
      </c>
      <c r="P440" t="str">
        <f>VLOOKUP(N440,[1]Table1!$A$1:$I$85,3,FALSE)</f>
        <v>Salt Lake City</v>
      </c>
      <c r="Q440" t="str">
        <f>VLOOKUP(N440,[1]Table1!$A$1:$I$85,4,FALSE)</f>
        <v>UT</v>
      </c>
      <c r="R440">
        <f>VLOOKUP(N440,[1]Table1!$A$1:$I$85,6,FALSE)</f>
        <v>122</v>
      </c>
      <c r="S440">
        <f>VLOOKUP(N440,[1]Table1!$A$1:$I$85,7,FALSE)</f>
        <v>105</v>
      </c>
      <c r="T440">
        <f>VLOOKUP(N440,[1]Table1!$A$1:$I$85,8,FALSE)</f>
        <v>65880</v>
      </c>
    </row>
    <row r="441" spans="1:20" x14ac:dyDescent="0.2">
      <c r="A441" t="s">
        <v>1340</v>
      </c>
      <c r="B441">
        <v>31</v>
      </c>
      <c r="C441" t="s">
        <v>2646</v>
      </c>
      <c r="D441" t="s">
        <v>1431</v>
      </c>
      <c r="E441" t="s">
        <v>1432</v>
      </c>
      <c r="F441" t="s">
        <v>17</v>
      </c>
      <c r="G441" t="s">
        <v>1372</v>
      </c>
      <c r="H441" t="s">
        <v>38</v>
      </c>
      <c r="I441" t="s">
        <v>1433</v>
      </c>
      <c r="J441" t="s">
        <v>1434</v>
      </c>
      <c r="L441" t="s">
        <v>2227</v>
      </c>
      <c r="N441" t="s">
        <v>2615</v>
      </c>
      <c r="O441" t="str">
        <f>VLOOKUP(N441,[1]Table1!$A$1:$I$85,2,FALSE)</f>
        <v>The University of Utah</v>
      </c>
      <c r="P441" t="str">
        <f>VLOOKUP(N441,[1]Table1!$A$1:$I$85,3,FALSE)</f>
        <v>Salt Lake City</v>
      </c>
      <c r="Q441" t="str">
        <f>VLOOKUP(N441,[1]Table1!$A$1:$I$85,4,FALSE)</f>
        <v>UT</v>
      </c>
      <c r="R441">
        <f>VLOOKUP(N441,[1]Table1!$A$1:$I$85,6,FALSE)</f>
        <v>122</v>
      </c>
      <c r="S441">
        <f>VLOOKUP(N441,[1]Table1!$A$1:$I$85,7,FALSE)</f>
        <v>105</v>
      </c>
      <c r="T441">
        <f>VLOOKUP(N441,[1]Table1!$A$1:$I$85,8,FALSE)</f>
        <v>65880</v>
      </c>
    </row>
    <row r="442" spans="1:20" x14ac:dyDescent="0.2">
      <c r="A442" t="s">
        <v>1340</v>
      </c>
      <c r="B442">
        <v>32</v>
      </c>
      <c r="C442" t="s">
        <v>2646</v>
      </c>
      <c r="D442" t="s">
        <v>1435</v>
      </c>
      <c r="E442" t="s">
        <v>1436</v>
      </c>
      <c r="F442" t="s">
        <v>17</v>
      </c>
      <c r="G442" t="s">
        <v>1403</v>
      </c>
      <c r="H442" t="s">
        <v>14</v>
      </c>
      <c r="I442" t="s">
        <v>1437</v>
      </c>
      <c r="J442" t="s">
        <v>1222</v>
      </c>
      <c r="L442" t="s">
        <v>2228</v>
      </c>
      <c r="N442" t="s">
        <v>2616</v>
      </c>
      <c r="O442" t="str">
        <f>VLOOKUP(N442,[1]Table1!$A$1:$I$85,2,FALSE)</f>
        <v>University of Florida</v>
      </c>
      <c r="P442" t="str">
        <f>VLOOKUP(N442,[1]Table1!$A$1:$I$85,3,FALSE)</f>
        <v>Gainesville</v>
      </c>
      <c r="Q442" t="str">
        <f>VLOOKUP(N442,[1]Table1!$A$1:$I$85,4,FALSE)</f>
        <v>FL</v>
      </c>
      <c r="R442">
        <f>VLOOKUP(N442,[1]Table1!$A$1:$I$85,6,FALSE)</f>
        <v>90</v>
      </c>
      <c r="S442">
        <f>VLOOKUP(N442,[1]Table1!$A$1:$I$85,7,FALSE)</f>
        <v>29</v>
      </c>
      <c r="T442">
        <f>VLOOKUP(N442,[1]Table1!$A$1:$I$85,8,FALSE)</f>
        <v>40937</v>
      </c>
    </row>
    <row r="443" spans="1:20" x14ac:dyDescent="0.2">
      <c r="A443" t="s">
        <v>1340</v>
      </c>
      <c r="B443">
        <v>33</v>
      </c>
      <c r="C443" t="s">
        <v>2646</v>
      </c>
      <c r="D443" t="s">
        <v>1438</v>
      </c>
      <c r="E443" t="s">
        <v>1439</v>
      </c>
      <c r="F443" t="s">
        <v>17</v>
      </c>
      <c r="G443" t="s">
        <v>1343</v>
      </c>
      <c r="H443" t="s">
        <v>14</v>
      </c>
      <c r="I443" t="s">
        <v>1038</v>
      </c>
      <c r="J443" t="s">
        <v>1440</v>
      </c>
      <c r="L443" t="s">
        <v>2229</v>
      </c>
      <c r="N443" t="s">
        <v>2566</v>
      </c>
      <c r="O443" t="str">
        <f>VLOOKUP(N443,[1]Table1!$A$1:$I$85,2,FALSE)</f>
        <v>University of Arkansas</v>
      </c>
      <c r="P443" t="str">
        <f>VLOOKUP(N443,[1]Table1!$A$1:$I$85,3,FALSE)</f>
        <v>Fayetteville</v>
      </c>
      <c r="Q443" t="str">
        <f>VLOOKUP(N443,[1]Table1!$A$1:$I$85,4,FALSE)</f>
        <v>AR</v>
      </c>
      <c r="R443">
        <f>VLOOKUP(N443,[1]Table1!$A$1:$I$85,6,FALSE)</f>
        <v>91.8</v>
      </c>
      <c r="S443">
        <f>VLOOKUP(N443,[1]Table1!$A$1:$I$85,7,FALSE)</f>
        <v>176</v>
      </c>
      <c r="T443">
        <f>VLOOKUP(N443,[1]Table1!$A$1:$I$85,8,FALSE)</f>
        <v>52111</v>
      </c>
    </row>
    <row r="444" spans="1:20" x14ac:dyDescent="0.2">
      <c r="A444" t="s">
        <v>1340</v>
      </c>
      <c r="B444">
        <v>34</v>
      </c>
      <c r="C444" t="s">
        <v>2646</v>
      </c>
      <c r="D444" t="s">
        <v>1441</v>
      </c>
      <c r="E444" t="s">
        <v>1442</v>
      </c>
      <c r="F444" t="s">
        <v>17</v>
      </c>
      <c r="G444" t="s">
        <v>1343</v>
      </c>
      <c r="H444" t="s">
        <v>17</v>
      </c>
      <c r="I444" t="s">
        <v>1227</v>
      </c>
      <c r="J444" t="s">
        <v>1440</v>
      </c>
      <c r="L444" t="s">
        <v>2538</v>
      </c>
      <c r="N444" t="s">
        <v>2592</v>
      </c>
      <c r="O444" t="str">
        <f>VLOOKUP(N444,[1]Table1!$A$1:$I$85,2,FALSE)</f>
        <v>University of Kentucky</v>
      </c>
      <c r="P444" t="str">
        <f>VLOOKUP(N444,[1]Table1!$A$1:$I$85,3,FALSE)</f>
        <v>Lexington</v>
      </c>
      <c r="Q444" t="str">
        <f>VLOOKUP(N444,[1]Table1!$A$1:$I$85,4,FALSE)</f>
        <v>KY</v>
      </c>
      <c r="R444">
        <f>VLOOKUP(N444,[1]Table1!$A$1:$I$85,6,FALSE)</f>
        <v>90.5</v>
      </c>
      <c r="S444">
        <f>VLOOKUP(N444,[1]Table1!$A$1:$I$85,7,FALSE)</f>
        <v>137</v>
      </c>
      <c r="T444">
        <f>VLOOKUP(N444,[1]Table1!$A$1:$I$85,8,FALSE)</f>
        <v>61526</v>
      </c>
    </row>
    <row r="445" spans="1:20" x14ac:dyDescent="0.2">
      <c r="A445" t="s">
        <v>1340</v>
      </c>
      <c r="B445">
        <v>35</v>
      </c>
      <c r="C445" t="s">
        <v>2646</v>
      </c>
      <c r="D445" t="s">
        <v>1443</v>
      </c>
      <c r="E445" t="s">
        <v>1444</v>
      </c>
      <c r="F445" t="s">
        <v>17</v>
      </c>
      <c r="G445" t="s">
        <v>1343</v>
      </c>
      <c r="H445" t="s">
        <v>26</v>
      </c>
      <c r="I445" t="s">
        <v>1270</v>
      </c>
      <c r="J445" t="s">
        <v>1445</v>
      </c>
      <c r="L445" t="s">
        <v>2230</v>
      </c>
      <c r="N445" t="s">
        <v>2615</v>
      </c>
      <c r="O445" t="str">
        <f>VLOOKUP(N445,[1]Table1!$A$1:$I$85,2,FALSE)</f>
        <v>The University of Utah</v>
      </c>
      <c r="P445" t="str">
        <f>VLOOKUP(N445,[1]Table1!$A$1:$I$85,3,FALSE)</f>
        <v>Salt Lake City</v>
      </c>
      <c r="Q445" t="str">
        <f>VLOOKUP(N445,[1]Table1!$A$1:$I$85,4,FALSE)</f>
        <v>UT</v>
      </c>
      <c r="R445">
        <f>VLOOKUP(N445,[1]Table1!$A$1:$I$85,6,FALSE)</f>
        <v>122</v>
      </c>
      <c r="S445">
        <f>VLOOKUP(N445,[1]Table1!$A$1:$I$85,7,FALSE)</f>
        <v>105</v>
      </c>
      <c r="T445">
        <f>VLOOKUP(N445,[1]Table1!$A$1:$I$85,8,FALSE)</f>
        <v>65880</v>
      </c>
    </row>
    <row r="446" spans="1:20" x14ac:dyDescent="0.2">
      <c r="A446" t="s">
        <v>1340</v>
      </c>
      <c r="B446">
        <v>36</v>
      </c>
      <c r="C446" t="s">
        <v>2646</v>
      </c>
      <c r="D446" t="s">
        <v>1446</v>
      </c>
      <c r="E446" t="s">
        <v>1447</v>
      </c>
      <c r="F446" t="s">
        <v>17</v>
      </c>
      <c r="G446" t="s">
        <v>1403</v>
      </c>
      <c r="H446" t="s">
        <v>14</v>
      </c>
      <c r="I446" t="s">
        <v>776</v>
      </c>
      <c r="J446" t="s">
        <v>1448</v>
      </c>
      <c r="L446" t="s">
        <v>2231</v>
      </c>
      <c r="N446" t="s">
        <v>2566</v>
      </c>
      <c r="O446" t="str">
        <f>VLOOKUP(N446,[1]Table1!$A$1:$I$85,2,FALSE)</f>
        <v>University of Arkansas</v>
      </c>
      <c r="P446" t="str">
        <f>VLOOKUP(N446,[1]Table1!$A$1:$I$85,3,FALSE)</f>
        <v>Fayetteville</v>
      </c>
      <c r="Q446" t="str">
        <f>VLOOKUP(N446,[1]Table1!$A$1:$I$85,4,FALSE)</f>
        <v>AR</v>
      </c>
      <c r="R446">
        <f>VLOOKUP(N446,[1]Table1!$A$1:$I$85,6,FALSE)</f>
        <v>91.8</v>
      </c>
      <c r="S446">
        <f>VLOOKUP(N446,[1]Table1!$A$1:$I$85,7,FALSE)</f>
        <v>176</v>
      </c>
      <c r="T446">
        <f>VLOOKUP(N446,[1]Table1!$A$1:$I$85,8,FALSE)</f>
        <v>52111</v>
      </c>
    </row>
    <row r="447" spans="1:20" x14ac:dyDescent="0.2">
      <c r="A447" t="s">
        <v>1340</v>
      </c>
      <c r="B447">
        <v>37</v>
      </c>
      <c r="C447" t="s">
        <v>2646</v>
      </c>
      <c r="D447" t="s">
        <v>1449</v>
      </c>
      <c r="E447" t="s">
        <v>1450</v>
      </c>
      <c r="F447" t="s">
        <v>17</v>
      </c>
      <c r="G447" t="s">
        <v>1403</v>
      </c>
      <c r="H447" t="s">
        <v>14</v>
      </c>
      <c r="I447" t="s">
        <v>1218</v>
      </c>
      <c r="J447" t="s">
        <v>769</v>
      </c>
      <c r="L447" t="s">
        <v>2539</v>
      </c>
      <c r="N447" t="s">
        <v>2615</v>
      </c>
      <c r="O447" t="str">
        <f>VLOOKUP(N447,[1]Table1!$A$1:$I$85,2,FALSE)</f>
        <v>The University of Utah</v>
      </c>
      <c r="P447" t="str">
        <f>VLOOKUP(N447,[1]Table1!$A$1:$I$85,3,FALSE)</f>
        <v>Salt Lake City</v>
      </c>
      <c r="Q447" t="str">
        <f>VLOOKUP(N447,[1]Table1!$A$1:$I$85,4,FALSE)</f>
        <v>UT</v>
      </c>
      <c r="R447">
        <f>VLOOKUP(N447,[1]Table1!$A$1:$I$85,6,FALSE)</f>
        <v>122</v>
      </c>
      <c r="S447">
        <f>VLOOKUP(N447,[1]Table1!$A$1:$I$85,7,FALSE)</f>
        <v>105</v>
      </c>
      <c r="T447">
        <f>VLOOKUP(N447,[1]Table1!$A$1:$I$85,8,FALSE)</f>
        <v>65880</v>
      </c>
    </row>
    <row r="448" spans="1:20" x14ac:dyDescent="0.2">
      <c r="A448" t="s">
        <v>1340</v>
      </c>
      <c r="B448">
        <v>38</v>
      </c>
      <c r="C448" t="s">
        <v>2646</v>
      </c>
      <c r="D448" t="s">
        <v>1451</v>
      </c>
      <c r="E448" t="s">
        <v>1452</v>
      </c>
      <c r="F448" t="s">
        <v>17</v>
      </c>
      <c r="G448" t="s">
        <v>1384</v>
      </c>
      <c r="H448" t="s">
        <v>38</v>
      </c>
      <c r="I448" t="s">
        <v>1453</v>
      </c>
      <c r="J448" t="s">
        <v>1231</v>
      </c>
      <c r="L448" t="s">
        <v>2232</v>
      </c>
      <c r="N448" t="s">
        <v>2604</v>
      </c>
      <c r="O448" t="str">
        <f>VLOOKUP(N448,[1]Table1!$A$1:$I$85,2,FALSE)</f>
        <v>University of Minnesota</v>
      </c>
      <c r="P448" t="str">
        <f>VLOOKUP(N448,[1]Table1!$A$1:$I$85,3,FALSE)</f>
        <v>Minneapolis</v>
      </c>
      <c r="Q448" t="str">
        <f>VLOOKUP(N448,[1]Table1!$A$1:$I$85,4,FALSE)</f>
        <v>MN</v>
      </c>
      <c r="R448">
        <f>VLOOKUP(N448,[1]Table1!$A$1:$I$85,6,FALSE)</f>
        <v>105</v>
      </c>
      <c r="S448">
        <f>VLOOKUP(N448,[1]Table1!$A$1:$I$85,7,FALSE)</f>
        <v>62</v>
      </c>
      <c r="T448">
        <f>VLOOKUP(N448,[1]Table1!$A$1:$I$85,8,FALSE)</f>
        <v>70099</v>
      </c>
    </row>
    <row r="449" spans="1:20" x14ac:dyDescent="0.2">
      <c r="A449" t="s">
        <v>1340</v>
      </c>
      <c r="B449">
        <v>39</v>
      </c>
      <c r="C449" t="s">
        <v>2646</v>
      </c>
      <c r="D449" t="s">
        <v>1454</v>
      </c>
      <c r="E449" t="s">
        <v>1455</v>
      </c>
      <c r="F449" t="s">
        <v>17</v>
      </c>
      <c r="G449" t="s">
        <v>1343</v>
      </c>
      <c r="H449" t="s">
        <v>38</v>
      </c>
      <c r="I449" t="s">
        <v>273</v>
      </c>
      <c r="J449" t="s">
        <v>1231</v>
      </c>
      <c r="L449" t="s">
        <v>2233</v>
      </c>
      <c r="N449" t="s">
        <v>2566</v>
      </c>
      <c r="O449" t="str">
        <f>VLOOKUP(N449,[1]Table1!$A$1:$I$85,2,FALSE)</f>
        <v>University of Arkansas</v>
      </c>
      <c r="P449" t="str">
        <f>VLOOKUP(N449,[1]Table1!$A$1:$I$85,3,FALSE)</f>
        <v>Fayetteville</v>
      </c>
      <c r="Q449" t="str">
        <f>VLOOKUP(N449,[1]Table1!$A$1:$I$85,4,FALSE)</f>
        <v>AR</v>
      </c>
      <c r="R449">
        <f>VLOOKUP(N449,[1]Table1!$A$1:$I$85,6,FALSE)</f>
        <v>91.8</v>
      </c>
      <c r="S449">
        <f>VLOOKUP(N449,[1]Table1!$A$1:$I$85,7,FALSE)</f>
        <v>176</v>
      </c>
      <c r="T449">
        <f>VLOOKUP(N449,[1]Table1!$A$1:$I$85,8,FALSE)</f>
        <v>52111</v>
      </c>
    </row>
    <row r="450" spans="1:20" x14ac:dyDescent="0.2">
      <c r="A450" t="s">
        <v>1340</v>
      </c>
      <c r="B450">
        <v>40</v>
      </c>
      <c r="C450" t="s">
        <v>2646</v>
      </c>
      <c r="D450" t="s">
        <v>1456</v>
      </c>
      <c r="E450" t="s">
        <v>1457</v>
      </c>
      <c r="F450" t="s">
        <v>17</v>
      </c>
      <c r="G450" t="s">
        <v>1343</v>
      </c>
      <c r="H450" t="s">
        <v>14</v>
      </c>
      <c r="I450" t="s">
        <v>772</v>
      </c>
      <c r="J450" t="s">
        <v>1458</v>
      </c>
      <c r="L450" t="s">
        <v>2540</v>
      </c>
      <c r="N450" t="s">
        <v>2566</v>
      </c>
      <c r="O450" t="str">
        <f>VLOOKUP(N450,[1]Table1!$A$1:$I$85,2,FALSE)</f>
        <v>University of Arkansas</v>
      </c>
      <c r="P450" t="str">
        <f>VLOOKUP(N450,[1]Table1!$A$1:$I$85,3,FALSE)</f>
        <v>Fayetteville</v>
      </c>
      <c r="Q450" t="str">
        <f>VLOOKUP(N450,[1]Table1!$A$1:$I$85,4,FALSE)</f>
        <v>AR</v>
      </c>
      <c r="R450">
        <f>VLOOKUP(N450,[1]Table1!$A$1:$I$85,6,FALSE)</f>
        <v>91.8</v>
      </c>
      <c r="S450">
        <f>VLOOKUP(N450,[1]Table1!$A$1:$I$85,7,FALSE)</f>
        <v>176</v>
      </c>
      <c r="T450">
        <f>VLOOKUP(N450,[1]Table1!$A$1:$I$85,8,FALSE)</f>
        <v>52111</v>
      </c>
    </row>
    <row r="451" spans="1:20" x14ac:dyDescent="0.2">
      <c r="A451" t="s">
        <v>1340</v>
      </c>
      <c r="B451">
        <v>41</v>
      </c>
      <c r="C451" t="s">
        <v>2646</v>
      </c>
      <c r="D451" t="s">
        <v>1459</v>
      </c>
      <c r="E451" t="s">
        <v>1460</v>
      </c>
      <c r="F451" t="s">
        <v>17</v>
      </c>
      <c r="G451" t="s">
        <v>1403</v>
      </c>
      <c r="H451" t="s">
        <v>20</v>
      </c>
      <c r="I451" t="s">
        <v>1461</v>
      </c>
      <c r="J451" t="s">
        <v>773</v>
      </c>
      <c r="L451" t="s">
        <v>2234</v>
      </c>
      <c r="N451" t="s">
        <v>2615</v>
      </c>
      <c r="O451" t="str">
        <f>VLOOKUP(N451,[1]Table1!$A$1:$I$85,2,FALSE)</f>
        <v>The University of Utah</v>
      </c>
      <c r="P451" t="str">
        <f>VLOOKUP(N451,[1]Table1!$A$1:$I$85,3,FALSE)</f>
        <v>Salt Lake City</v>
      </c>
      <c r="Q451" t="str">
        <f>VLOOKUP(N451,[1]Table1!$A$1:$I$85,4,FALSE)</f>
        <v>UT</v>
      </c>
      <c r="R451">
        <f>VLOOKUP(N451,[1]Table1!$A$1:$I$85,6,FALSE)</f>
        <v>122</v>
      </c>
      <c r="S451">
        <f>VLOOKUP(N451,[1]Table1!$A$1:$I$85,7,FALSE)</f>
        <v>105</v>
      </c>
      <c r="T451">
        <f>VLOOKUP(N451,[1]Table1!$A$1:$I$85,8,FALSE)</f>
        <v>65880</v>
      </c>
    </row>
    <row r="452" spans="1:20" x14ac:dyDescent="0.2">
      <c r="A452" t="s">
        <v>1340</v>
      </c>
      <c r="B452">
        <v>42</v>
      </c>
      <c r="C452" t="s">
        <v>2646</v>
      </c>
      <c r="D452" t="s">
        <v>1462</v>
      </c>
      <c r="E452" t="s">
        <v>1463</v>
      </c>
      <c r="F452" t="s">
        <v>17</v>
      </c>
      <c r="G452" t="s">
        <v>1403</v>
      </c>
      <c r="H452" t="s">
        <v>20</v>
      </c>
      <c r="I452" t="s">
        <v>285</v>
      </c>
      <c r="J452" t="s">
        <v>773</v>
      </c>
      <c r="L452" t="s">
        <v>2235</v>
      </c>
      <c r="N452" t="s">
        <v>2615</v>
      </c>
      <c r="O452" t="str">
        <f>VLOOKUP(N452,[1]Table1!$A$1:$I$85,2,FALSE)</f>
        <v>The University of Utah</v>
      </c>
      <c r="P452" t="str">
        <f>VLOOKUP(N452,[1]Table1!$A$1:$I$85,3,FALSE)</f>
        <v>Salt Lake City</v>
      </c>
      <c r="Q452" t="str">
        <f>VLOOKUP(N452,[1]Table1!$A$1:$I$85,4,FALSE)</f>
        <v>UT</v>
      </c>
      <c r="R452">
        <f>VLOOKUP(N452,[1]Table1!$A$1:$I$85,6,FALSE)</f>
        <v>122</v>
      </c>
      <c r="S452">
        <f>VLOOKUP(N452,[1]Table1!$A$1:$I$85,7,FALSE)</f>
        <v>105</v>
      </c>
      <c r="T452">
        <f>VLOOKUP(N452,[1]Table1!$A$1:$I$85,8,FALSE)</f>
        <v>65880</v>
      </c>
    </row>
    <row r="453" spans="1:20" x14ac:dyDescent="0.2">
      <c r="A453" t="s">
        <v>1340</v>
      </c>
      <c r="B453">
        <v>43</v>
      </c>
      <c r="C453" t="s">
        <v>2646</v>
      </c>
      <c r="D453" t="s">
        <v>1464</v>
      </c>
      <c r="E453" t="s">
        <v>1465</v>
      </c>
      <c r="F453" t="s">
        <v>17</v>
      </c>
      <c r="G453" t="s">
        <v>1403</v>
      </c>
      <c r="H453" t="s">
        <v>26</v>
      </c>
      <c r="I453" t="s">
        <v>790</v>
      </c>
      <c r="J453" t="s">
        <v>1466</v>
      </c>
      <c r="L453" t="s">
        <v>2236</v>
      </c>
      <c r="N453" t="s">
        <v>2615</v>
      </c>
      <c r="O453" t="str">
        <f>VLOOKUP(N453,[1]Table1!$A$1:$I$85,2,FALSE)</f>
        <v>The University of Utah</v>
      </c>
      <c r="P453" t="str">
        <f>VLOOKUP(N453,[1]Table1!$A$1:$I$85,3,FALSE)</f>
        <v>Salt Lake City</v>
      </c>
      <c r="Q453" t="str">
        <f>VLOOKUP(N453,[1]Table1!$A$1:$I$85,4,FALSE)</f>
        <v>UT</v>
      </c>
      <c r="R453">
        <f>VLOOKUP(N453,[1]Table1!$A$1:$I$85,6,FALSE)</f>
        <v>122</v>
      </c>
      <c r="S453">
        <f>VLOOKUP(N453,[1]Table1!$A$1:$I$85,7,FALSE)</f>
        <v>105</v>
      </c>
      <c r="T453">
        <f>VLOOKUP(N453,[1]Table1!$A$1:$I$85,8,FALSE)</f>
        <v>65880</v>
      </c>
    </row>
    <row r="454" spans="1:20" x14ac:dyDescent="0.2">
      <c r="A454" t="s">
        <v>1340</v>
      </c>
      <c r="B454">
        <v>44</v>
      </c>
      <c r="C454" t="s">
        <v>2646</v>
      </c>
      <c r="D454" t="s">
        <v>1467</v>
      </c>
      <c r="E454" t="s">
        <v>1468</v>
      </c>
      <c r="F454" t="s">
        <v>17</v>
      </c>
      <c r="G454" t="s">
        <v>1343</v>
      </c>
      <c r="H454" t="s">
        <v>38</v>
      </c>
      <c r="I454" t="s">
        <v>1106</v>
      </c>
      <c r="J454" t="s">
        <v>1469</v>
      </c>
      <c r="L454" t="s">
        <v>2237</v>
      </c>
      <c r="N454" t="s">
        <v>2615</v>
      </c>
      <c r="O454" t="str">
        <f>VLOOKUP(N454,[1]Table1!$A$1:$I$85,2,FALSE)</f>
        <v>The University of Utah</v>
      </c>
      <c r="P454" t="str">
        <f>VLOOKUP(N454,[1]Table1!$A$1:$I$85,3,FALSE)</f>
        <v>Salt Lake City</v>
      </c>
      <c r="Q454" t="str">
        <f>VLOOKUP(N454,[1]Table1!$A$1:$I$85,4,FALSE)</f>
        <v>UT</v>
      </c>
      <c r="R454">
        <f>VLOOKUP(N454,[1]Table1!$A$1:$I$85,6,FALSE)</f>
        <v>122</v>
      </c>
      <c r="S454">
        <f>VLOOKUP(N454,[1]Table1!$A$1:$I$85,7,FALSE)</f>
        <v>105</v>
      </c>
      <c r="T454">
        <f>VLOOKUP(N454,[1]Table1!$A$1:$I$85,8,FALSE)</f>
        <v>65880</v>
      </c>
    </row>
    <row r="455" spans="1:20" x14ac:dyDescent="0.2">
      <c r="A455" t="s">
        <v>1340</v>
      </c>
      <c r="B455">
        <v>45</v>
      </c>
      <c r="C455" t="s">
        <v>2646</v>
      </c>
      <c r="D455" t="s">
        <v>1470</v>
      </c>
      <c r="E455" t="s">
        <v>1471</v>
      </c>
      <c r="F455" t="s">
        <v>17</v>
      </c>
      <c r="G455" t="s">
        <v>1343</v>
      </c>
      <c r="H455" t="s">
        <v>17</v>
      </c>
      <c r="I455" t="s">
        <v>1263</v>
      </c>
      <c r="J455" t="s">
        <v>1472</v>
      </c>
      <c r="L455" t="s">
        <v>2238</v>
      </c>
      <c r="N455" t="s">
        <v>2618</v>
      </c>
      <c r="O455" t="str">
        <f>VLOOKUP(N455,[1]Table1!$A$1:$I$85,2,FALSE)</f>
        <v>University of Missouri</v>
      </c>
      <c r="P455" t="str">
        <f>VLOOKUP(N455,[1]Table1!$A$1:$I$85,3,FALSE)</f>
        <v>Columbia</v>
      </c>
      <c r="Q455" t="str">
        <f>VLOOKUP(N455,[1]Table1!$A$1:$I$85,4,FALSE)</f>
        <v>MO</v>
      </c>
      <c r="R455">
        <f>VLOOKUP(N455,[1]Table1!$A$1:$I$85,6,FALSE)</f>
        <v>89.8</v>
      </c>
      <c r="S455">
        <f>VLOOKUP(N455,[1]Table1!$A$1:$I$85,7,FALSE)</f>
        <v>121</v>
      </c>
      <c r="T455">
        <f>VLOOKUP(N455,[1]Table1!$A$1:$I$85,8,FALSE)</f>
        <v>56860</v>
      </c>
    </row>
    <row r="456" spans="1:20" x14ac:dyDescent="0.2">
      <c r="A456" t="s">
        <v>1340</v>
      </c>
      <c r="B456">
        <v>46</v>
      </c>
      <c r="C456" t="s">
        <v>2646</v>
      </c>
      <c r="D456" t="s">
        <v>1473</v>
      </c>
      <c r="E456" t="s">
        <v>1474</v>
      </c>
      <c r="F456" t="s">
        <v>17</v>
      </c>
      <c r="G456" t="s">
        <v>1384</v>
      </c>
      <c r="H456" t="s">
        <v>20</v>
      </c>
      <c r="I456" t="s">
        <v>1315</v>
      </c>
      <c r="J456" t="s">
        <v>1475</v>
      </c>
      <c r="L456" t="s">
        <v>2239</v>
      </c>
      <c r="N456" t="s">
        <v>2619</v>
      </c>
      <c r="O456" t="str">
        <f>VLOOKUP(N456,[1]Table1!$A$1:$I$85,2,FALSE)</f>
        <v>Saint Mary‚Äôs College</v>
      </c>
      <c r="P456" t="str">
        <f>VLOOKUP(N456,[1]Table1!$A$1:$I$85,3,FALSE)</f>
        <v>Moraga</v>
      </c>
      <c r="Q456" t="str">
        <f>VLOOKUP(N456,[1]Table1!$A$1:$I$85,4,FALSE)</f>
        <v>CA</v>
      </c>
      <c r="R456">
        <f>VLOOKUP(N456,[1]Table1!$A$1:$I$85,6,FALSE)</f>
        <v>268.8</v>
      </c>
      <c r="S456">
        <f>VLOOKUP(N456,[1]Table1!$A$1:$I$85,7,FALSE)</f>
        <v>0</v>
      </c>
      <c r="T456">
        <f>VLOOKUP(N456,[1]Table1!$A$1:$I$85,8,FALSE)</f>
        <v>167784</v>
      </c>
    </row>
    <row r="457" spans="1:20" x14ac:dyDescent="0.2">
      <c r="A457" t="s">
        <v>1340</v>
      </c>
      <c r="B457">
        <v>47</v>
      </c>
      <c r="C457" t="s">
        <v>2646</v>
      </c>
      <c r="D457" t="s">
        <v>1476</v>
      </c>
      <c r="E457" t="s">
        <v>1468</v>
      </c>
      <c r="F457" t="s">
        <v>17</v>
      </c>
      <c r="G457" t="s">
        <v>1384</v>
      </c>
      <c r="H457" t="s">
        <v>14</v>
      </c>
      <c r="I457" t="s">
        <v>812</v>
      </c>
      <c r="J457" t="s">
        <v>1477</v>
      </c>
      <c r="L457" t="s">
        <v>2240</v>
      </c>
      <c r="N457" t="s">
        <v>2615</v>
      </c>
      <c r="O457" t="str">
        <f>VLOOKUP(N457,[1]Table1!$A$1:$I$85,2,FALSE)</f>
        <v>The University of Utah</v>
      </c>
      <c r="P457" t="str">
        <f>VLOOKUP(N457,[1]Table1!$A$1:$I$85,3,FALSE)</f>
        <v>Salt Lake City</v>
      </c>
      <c r="Q457" t="str">
        <f>VLOOKUP(N457,[1]Table1!$A$1:$I$85,4,FALSE)</f>
        <v>UT</v>
      </c>
      <c r="R457">
        <f>VLOOKUP(N457,[1]Table1!$A$1:$I$85,6,FALSE)</f>
        <v>122</v>
      </c>
      <c r="S457">
        <f>VLOOKUP(N457,[1]Table1!$A$1:$I$85,7,FALSE)</f>
        <v>105</v>
      </c>
      <c r="T457">
        <f>VLOOKUP(N457,[1]Table1!$A$1:$I$85,8,FALSE)</f>
        <v>65880</v>
      </c>
    </row>
    <row r="458" spans="1:20" x14ac:dyDescent="0.2">
      <c r="A458" t="s">
        <v>1340</v>
      </c>
      <c r="B458">
        <v>48</v>
      </c>
      <c r="C458" t="s">
        <v>2646</v>
      </c>
      <c r="D458" t="s">
        <v>1478</v>
      </c>
      <c r="E458" t="s">
        <v>1479</v>
      </c>
      <c r="F458" t="s">
        <v>17</v>
      </c>
      <c r="G458" t="s">
        <v>1403</v>
      </c>
      <c r="H458" t="s">
        <v>17</v>
      </c>
      <c r="I458" t="s">
        <v>765</v>
      </c>
      <c r="J458" t="s">
        <v>1246</v>
      </c>
      <c r="L458" t="s">
        <v>2241</v>
      </c>
      <c r="N458" t="s">
        <v>2614</v>
      </c>
      <c r="O458" t="str">
        <f>VLOOKUP(N458,[1]Table1!$A$1:$I$85,2,FALSE)</f>
        <v>Oregon State University</v>
      </c>
      <c r="P458" t="str">
        <f>VLOOKUP(N458,[1]Table1!$A$1:$I$85,3,FALSE)</f>
        <v>Corvallis</v>
      </c>
      <c r="Q458" t="str">
        <f>VLOOKUP(N458,[1]Table1!$A$1:$I$85,4,FALSE)</f>
        <v>OR</v>
      </c>
      <c r="R458">
        <f>VLOOKUP(N458,[1]Table1!$A$1:$I$85,6,FALSE)</f>
        <v>109.1</v>
      </c>
      <c r="S458">
        <f>VLOOKUP(N458,[1]Table1!$A$1:$I$85,7,FALSE)</f>
        <v>151</v>
      </c>
      <c r="T458">
        <f>VLOOKUP(N458,[1]Table1!$A$1:$I$85,8,FALSE)</f>
        <v>58315</v>
      </c>
    </row>
    <row r="459" spans="1:20" x14ac:dyDescent="0.2">
      <c r="A459" t="s">
        <v>1340</v>
      </c>
      <c r="B459">
        <v>49</v>
      </c>
      <c r="C459" t="s">
        <v>2646</v>
      </c>
      <c r="D459" t="s">
        <v>1480</v>
      </c>
      <c r="E459" t="s">
        <v>1481</v>
      </c>
      <c r="F459" t="s">
        <v>17</v>
      </c>
      <c r="G459" t="s">
        <v>1403</v>
      </c>
      <c r="H459" t="s">
        <v>26</v>
      </c>
      <c r="I459" t="s">
        <v>1482</v>
      </c>
      <c r="J459" t="s">
        <v>1483</v>
      </c>
      <c r="L459" t="s">
        <v>2242</v>
      </c>
      <c r="N459" t="s">
        <v>2620</v>
      </c>
      <c r="O459" t="str">
        <f>VLOOKUP(N459,[1]Table1!$A$1:$I$85,2,FALSE)</f>
        <v>Rutgers University</v>
      </c>
      <c r="P459" t="str">
        <f>VLOOKUP(N459,[1]Table1!$A$1:$I$85,3,FALSE)</f>
        <v>New Brunswick</v>
      </c>
      <c r="Q459" t="str">
        <f>VLOOKUP(N459,[1]Table1!$A$1:$I$85,4,FALSE)</f>
        <v>NJ</v>
      </c>
      <c r="R459">
        <f>VLOOKUP(N459,[1]Table1!$A$1:$I$85,6,FALSE)</f>
        <v>114.8</v>
      </c>
      <c r="S459">
        <f>VLOOKUP(N459,[1]Table1!$A$1:$I$85,7,FALSE)</f>
        <v>55</v>
      </c>
      <c r="T459">
        <f>VLOOKUP(N459,[1]Table1!$A$1:$I$85,8,FALSE)</f>
        <v>49338</v>
      </c>
    </row>
    <row r="460" spans="1:20" x14ac:dyDescent="0.2">
      <c r="A460" t="s">
        <v>1340</v>
      </c>
      <c r="B460">
        <v>50</v>
      </c>
      <c r="C460" t="s">
        <v>2646</v>
      </c>
      <c r="D460" t="s">
        <v>1484</v>
      </c>
      <c r="E460" t="s">
        <v>1485</v>
      </c>
      <c r="F460" t="s">
        <v>17</v>
      </c>
      <c r="G460" t="s">
        <v>1343</v>
      </c>
      <c r="H460" t="s">
        <v>14</v>
      </c>
      <c r="I460" t="s">
        <v>822</v>
      </c>
      <c r="J460" t="s">
        <v>1486</v>
      </c>
      <c r="L460" t="s">
        <v>2243</v>
      </c>
      <c r="N460" t="s">
        <v>2566</v>
      </c>
      <c r="O460" t="str">
        <f>VLOOKUP(N460,[1]Table1!$A$1:$I$85,2,FALSE)</f>
        <v>University of Arkansas</v>
      </c>
      <c r="P460" t="str">
        <f>VLOOKUP(N460,[1]Table1!$A$1:$I$85,3,FALSE)</f>
        <v>Fayetteville</v>
      </c>
      <c r="Q460" t="str">
        <f>VLOOKUP(N460,[1]Table1!$A$1:$I$85,4,FALSE)</f>
        <v>AR</v>
      </c>
      <c r="R460">
        <f>VLOOKUP(N460,[1]Table1!$A$1:$I$85,6,FALSE)</f>
        <v>91.8</v>
      </c>
      <c r="S460">
        <f>VLOOKUP(N460,[1]Table1!$A$1:$I$85,7,FALSE)</f>
        <v>176</v>
      </c>
      <c r="T460">
        <f>VLOOKUP(N460,[1]Table1!$A$1:$I$85,8,FALSE)</f>
        <v>52111</v>
      </c>
    </row>
    <row r="461" spans="1:20" x14ac:dyDescent="0.2">
      <c r="A461" t="s">
        <v>1340</v>
      </c>
      <c r="B461">
        <v>51</v>
      </c>
      <c r="C461" t="s">
        <v>2646</v>
      </c>
      <c r="D461" t="s">
        <v>1487</v>
      </c>
      <c r="E461" t="s">
        <v>1488</v>
      </c>
      <c r="F461" t="s">
        <v>17</v>
      </c>
      <c r="G461" t="s">
        <v>1343</v>
      </c>
      <c r="H461" t="s">
        <v>14</v>
      </c>
      <c r="I461" t="s">
        <v>233</v>
      </c>
      <c r="J461" t="s">
        <v>1295</v>
      </c>
      <c r="L461" t="s">
        <v>2244</v>
      </c>
      <c r="N461" t="s">
        <v>2566</v>
      </c>
      <c r="O461" t="str">
        <f>VLOOKUP(N461,[1]Table1!$A$1:$I$85,2,FALSE)</f>
        <v>University of Arkansas</v>
      </c>
      <c r="P461" t="str">
        <f>VLOOKUP(N461,[1]Table1!$A$1:$I$85,3,FALSE)</f>
        <v>Fayetteville</v>
      </c>
      <c r="Q461" t="str">
        <f>VLOOKUP(N461,[1]Table1!$A$1:$I$85,4,FALSE)</f>
        <v>AR</v>
      </c>
      <c r="R461">
        <f>VLOOKUP(N461,[1]Table1!$A$1:$I$85,6,FALSE)</f>
        <v>91.8</v>
      </c>
      <c r="S461">
        <f>VLOOKUP(N461,[1]Table1!$A$1:$I$85,7,FALSE)</f>
        <v>176</v>
      </c>
      <c r="T461">
        <f>VLOOKUP(N461,[1]Table1!$A$1:$I$85,8,FALSE)</f>
        <v>52111</v>
      </c>
    </row>
    <row r="462" spans="1:20" x14ac:dyDescent="0.2">
      <c r="A462" t="s">
        <v>1340</v>
      </c>
      <c r="B462">
        <v>52</v>
      </c>
      <c r="C462" t="s">
        <v>2646</v>
      </c>
      <c r="D462" t="s">
        <v>1489</v>
      </c>
      <c r="E462" t="s">
        <v>1490</v>
      </c>
      <c r="F462" t="s">
        <v>17</v>
      </c>
      <c r="G462" t="s">
        <v>1343</v>
      </c>
      <c r="H462" t="s">
        <v>14</v>
      </c>
      <c r="I462" t="s">
        <v>1491</v>
      </c>
      <c r="J462" t="s">
        <v>801</v>
      </c>
      <c r="L462" t="s">
        <v>2245</v>
      </c>
      <c r="N462" t="s">
        <v>2566</v>
      </c>
      <c r="O462" t="str">
        <f>VLOOKUP(N462,[1]Table1!$A$1:$I$85,2,FALSE)</f>
        <v>University of Arkansas</v>
      </c>
      <c r="P462" t="str">
        <f>VLOOKUP(N462,[1]Table1!$A$1:$I$85,3,FALSE)</f>
        <v>Fayetteville</v>
      </c>
      <c r="Q462" t="str">
        <f>VLOOKUP(N462,[1]Table1!$A$1:$I$85,4,FALSE)</f>
        <v>AR</v>
      </c>
      <c r="R462">
        <f>VLOOKUP(N462,[1]Table1!$A$1:$I$85,6,FALSE)</f>
        <v>91.8</v>
      </c>
      <c r="S462">
        <f>VLOOKUP(N462,[1]Table1!$A$1:$I$85,7,FALSE)</f>
        <v>176</v>
      </c>
      <c r="T462">
        <f>VLOOKUP(N462,[1]Table1!$A$1:$I$85,8,FALSE)</f>
        <v>52111</v>
      </c>
    </row>
    <row r="463" spans="1:20" x14ac:dyDescent="0.2">
      <c r="A463" t="s">
        <v>1340</v>
      </c>
      <c r="B463">
        <v>53</v>
      </c>
      <c r="C463" t="s">
        <v>2646</v>
      </c>
      <c r="D463" t="s">
        <v>1492</v>
      </c>
      <c r="E463" t="s">
        <v>1490</v>
      </c>
      <c r="F463" t="s">
        <v>17</v>
      </c>
      <c r="G463" t="s">
        <v>1343</v>
      </c>
      <c r="H463" t="s">
        <v>14</v>
      </c>
      <c r="I463" t="s">
        <v>1491</v>
      </c>
      <c r="J463" t="s">
        <v>1305</v>
      </c>
      <c r="L463" t="s">
        <v>2246</v>
      </c>
      <c r="N463" t="s">
        <v>2566</v>
      </c>
      <c r="O463" t="str">
        <f>VLOOKUP(N463,[1]Table1!$A$1:$I$85,2,FALSE)</f>
        <v>University of Arkansas</v>
      </c>
      <c r="P463" t="str">
        <f>VLOOKUP(N463,[1]Table1!$A$1:$I$85,3,FALSE)</f>
        <v>Fayetteville</v>
      </c>
      <c r="Q463" t="str">
        <f>VLOOKUP(N463,[1]Table1!$A$1:$I$85,4,FALSE)</f>
        <v>AR</v>
      </c>
      <c r="R463">
        <f>VLOOKUP(N463,[1]Table1!$A$1:$I$85,6,FALSE)</f>
        <v>91.8</v>
      </c>
      <c r="S463">
        <f>VLOOKUP(N463,[1]Table1!$A$1:$I$85,7,FALSE)</f>
        <v>176</v>
      </c>
      <c r="T463">
        <f>VLOOKUP(N463,[1]Table1!$A$1:$I$85,8,FALSE)</f>
        <v>52111</v>
      </c>
    </row>
    <row r="464" spans="1:20" x14ac:dyDescent="0.2">
      <c r="A464" t="s">
        <v>1340</v>
      </c>
      <c r="B464">
        <v>54</v>
      </c>
      <c r="C464" t="s">
        <v>2646</v>
      </c>
      <c r="D464" t="s">
        <v>1493</v>
      </c>
      <c r="E464" t="s">
        <v>1494</v>
      </c>
      <c r="F464" t="s">
        <v>17</v>
      </c>
      <c r="G464" t="s">
        <v>1343</v>
      </c>
      <c r="H464" t="s">
        <v>14</v>
      </c>
      <c r="I464" t="s">
        <v>273</v>
      </c>
      <c r="J464" t="s">
        <v>1305</v>
      </c>
      <c r="L464" t="s">
        <v>2247</v>
      </c>
      <c r="N464" t="s">
        <v>2566</v>
      </c>
      <c r="O464" t="str">
        <f>VLOOKUP(N464,[1]Table1!$A$1:$I$85,2,FALSE)</f>
        <v>University of Arkansas</v>
      </c>
      <c r="P464" t="str">
        <f>VLOOKUP(N464,[1]Table1!$A$1:$I$85,3,FALSE)</f>
        <v>Fayetteville</v>
      </c>
      <c r="Q464" t="str">
        <f>VLOOKUP(N464,[1]Table1!$A$1:$I$85,4,FALSE)</f>
        <v>AR</v>
      </c>
      <c r="R464">
        <f>VLOOKUP(N464,[1]Table1!$A$1:$I$85,6,FALSE)</f>
        <v>91.8</v>
      </c>
      <c r="S464">
        <f>VLOOKUP(N464,[1]Table1!$A$1:$I$85,7,FALSE)</f>
        <v>176</v>
      </c>
      <c r="T464">
        <f>VLOOKUP(N464,[1]Table1!$A$1:$I$85,8,FALSE)</f>
        <v>52111</v>
      </c>
    </row>
    <row r="465" spans="1:20" x14ac:dyDescent="0.2">
      <c r="A465" t="s">
        <v>1340</v>
      </c>
      <c r="B465">
        <v>55</v>
      </c>
      <c r="C465" t="s">
        <v>2646</v>
      </c>
      <c r="D465" t="s">
        <v>1495</v>
      </c>
      <c r="E465" t="s">
        <v>1496</v>
      </c>
      <c r="F465" t="s">
        <v>17</v>
      </c>
      <c r="G465" t="s">
        <v>1343</v>
      </c>
      <c r="H465" t="s">
        <v>14</v>
      </c>
      <c r="I465" t="s">
        <v>273</v>
      </c>
      <c r="J465" t="s">
        <v>1305</v>
      </c>
      <c r="L465" t="s">
        <v>2248</v>
      </c>
      <c r="N465" t="s">
        <v>2566</v>
      </c>
      <c r="O465" t="str">
        <f>VLOOKUP(N465,[1]Table1!$A$1:$I$85,2,FALSE)</f>
        <v>University of Arkansas</v>
      </c>
      <c r="P465" t="str">
        <f>VLOOKUP(N465,[1]Table1!$A$1:$I$85,3,FALSE)</f>
        <v>Fayetteville</v>
      </c>
      <c r="Q465" t="str">
        <f>VLOOKUP(N465,[1]Table1!$A$1:$I$85,4,FALSE)</f>
        <v>AR</v>
      </c>
      <c r="R465">
        <f>VLOOKUP(N465,[1]Table1!$A$1:$I$85,6,FALSE)</f>
        <v>91.8</v>
      </c>
      <c r="S465">
        <f>VLOOKUP(N465,[1]Table1!$A$1:$I$85,7,FALSE)</f>
        <v>176</v>
      </c>
      <c r="T465">
        <f>VLOOKUP(N465,[1]Table1!$A$1:$I$85,8,FALSE)</f>
        <v>52111</v>
      </c>
    </row>
    <row r="466" spans="1:20" x14ac:dyDescent="0.2">
      <c r="A466" t="s">
        <v>1340</v>
      </c>
      <c r="B466">
        <v>56</v>
      </c>
      <c r="C466" t="s">
        <v>2646</v>
      </c>
      <c r="D466" t="s">
        <v>1497</v>
      </c>
      <c r="E466" t="s">
        <v>1498</v>
      </c>
      <c r="F466" t="s">
        <v>17</v>
      </c>
      <c r="G466" t="s">
        <v>1343</v>
      </c>
      <c r="H466" t="s">
        <v>17</v>
      </c>
      <c r="I466" t="s">
        <v>1482</v>
      </c>
      <c r="J466" t="s">
        <v>805</v>
      </c>
      <c r="L466" t="s">
        <v>2249</v>
      </c>
      <c r="N466" t="s">
        <v>2616</v>
      </c>
      <c r="O466" t="str">
        <f>VLOOKUP(N466,[1]Table1!$A$1:$I$85,2,FALSE)</f>
        <v>University of Florida</v>
      </c>
      <c r="P466" t="str">
        <f>VLOOKUP(N466,[1]Table1!$A$1:$I$85,3,FALSE)</f>
        <v>Gainesville</v>
      </c>
      <c r="Q466" t="str">
        <f>VLOOKUP(N466,[1]Table1!$A$1:$I$85,4,FALSE)</f>
        <v>FL</v>
      </c>
      <c r="R466">
        <f>VLOOKUP(N466,[1]Table1!$A$1:$I$85,6,FALSE)</f>
        <v>90</v>
      </c>
      <c r="S466">
        <f>VLOOKUP(N466,[1]Table1!$A$1:$I$85,7,FALSE)</f>
        <v>29</v>
      </c>
      <c r="T466">
        <f>VLOOKUP(N466,[1]Table1!$A$1:$I$85,8,FALSE)</f>
        <v>40937</v>
      </c>
    </row>
    <row r="467" spans="1:20" x14ac:dyDescent="0.2">
      <c r="A467" t="s">
        <v>1340</v>
      </c>
      <c r="B467">
        <v>57</v>
      </c>
      <c r="C467" t="s">
        <v>2646</v>
      </c>
      <c r="D467" t="s">
        <v>1499</v>
      </c>
      <c r="E467" t="s">
        <v>1500</v>
      </c>
      <c r="F467" t="s">
        <v>17</v>
      </c>
      <c r="G467" t="s">
        <v>1343</v>
      </c>
      <c r="H467" t="s">
        <v>14</v>
      </c>
      <c r="I467" t="s">
        <v>808</v>
      </c>
      <c r="J467" t="s">
        <v>813</v>
      </c>
      <c r="L467" t="s">
        <v>2250</v>
      </c>
      <c r="N467" t="s">
        <v>2566</v>
      </c>
      <c r="O467" t="str">
        <f>VLOOKUP(N467,[1]Table1!$A$1:$I$85,2,FALSE)</f>
        <v>University of Arkansas</v>
      </c>
      <c r="P467" t="str">
        <f>VLOOKUP(N467,[1]Table1!$A$1:$I$85,3,FALSE)</f>
        <v>Fayetteville</v>
      </c>
      <c r="Q467" t="str">
        <f>VLOOKUP(N467,[1]Table1!$A$1:$I$85,4,FALSE)</f>
        <v>AR</v>
      </c>
      <c r="R467">
        <f>VLOOKUP(N467,[1]Table1!$A$1:$I$85,6,FALSE)</f>
        <v>91.8</v>
      </c>
      <c r="S467">
        <f>VLOOKUP(N467,[1]Table1!$A$1:$I$85,7,FALSE)</f>
        <v>176</v>
      </c>
      <c r="T467">
        <f>VLOOKUP(N467,[1]Table1!$A$1:$I$85,8,FALSE)</f>
        <v>52111</v>
      </c>
    </row>
    <row r="468" spans="1:20" x14ac:dyDescent="0.2">
      <c r="A468" t="s">
        <v>1340</v>
      </c>
      <c r="B468">
        <v>58</v>
      </c>
      <c r="C468" t="s">
        <v>2646</v>
      </c>
      <c r="D468" t="s">
        <v>1501</v>
      </c>
      <c r="E468" t="s">
        <v>1502</v>
      </c>
      <c r="F468" t="s">
        <v>17</v>
      </c>
      <c r="G468" t="s">
        <v>1343</v>
      </c>
      <c r="H468" t="s">
        <v>14</v>
      </c>
      <c r="I468">
        <v>587</v>
      </c>
      <c r="J468" t="s">
        <v>1503</v>
      </c>
      <c r="L468" t="s">
        <v>2251</v>
      </c>
      <c r="N468" t="s">
        <v>2566</v>
      </c>
      <c r="O468" t="str">
        <f>VLOOKUP(N468,[1]Table1!$A$1:$I$85,2,FALSE)</f>
        <v>University of Arkansas</v>
      </c>
      <c r="P468" t="str">
        <f>VLOOKUP(N468,[1]Table1!$A$1:$I$85,3,FALSE)</f>
        <v>Fayetteville</v>
      </c>
      <c r="Q468" t="str">
        <f>VLOOKUP(N468,[1]Table1!$A$1:$I$85,4,FALSE)</f>
        <v>AR</v>
      </c>
      <c r="R468">
        <f>VLOOKUP(N468,[1]Table1!$A$1:$I$85,6,FALSE)</f>
        <v>91.8</v>
      </c>
      <c r="S468">
        <f>VLOOKUP(N468,[1]Table1!$A$1:$I$85,7,FALSE)</f>
        <v>176</v>
      </c>
      <c r="T468">
        <f>VLOOKUP(N468,[1]Table1!$A$1:$I$85,8,FALSE)</f>
        <v>52111</v>
      </c>
    </row>
    <row r="469" spans="1:20" x14ac:dyDescent="0.2">
      <c r="A469" t="s">
        <v>1504</v>
      </c>
      <c r="B469">
        <v>1</v>
      </c>
      <c r="C469" t="s">
        <v>2645</v>
      </c>
      <c r="D469" t="s">
        <v>1505</v>
      </c>
      <c r="E469" t="s">
        <v>1506</v>
      </c>
      <c r="F469" t="s">
        <v>17</v>
      </c>
      <c r="G469" t="s">
        <v>1507</v>
      </c>
      <c r="H469" t="s">
        <v>20</v>
      </c>
      <c r="I469" t="s">
        <v>1508</v>
      </c>
      <c r="J469" t="s">
        <v>1509</v>
      </c>
      <c r="L469" t="s">
        <v>2252</v>
      </c>
      <c r="N469" t="s">
        <v>2593</v>
      </c>
      <c r="O469" t="str">
        <f>VLOOKUP(N469,[1]Table1!$A$1:$I$85,2,FALSE)</f>
        <v>Ohio State University</v>
      </c>
      <c r="P469" t="str">
        <f>VLOOKUP(N469,[1]Table1!$A$1:$I$85,3,FALSE)</f>
        <v>Columbus</v>
      </c>
      <c r="Q469" t="str">
        <f>VLOOKUP(N469,[1]Table1!$A$1:$I$85,4,FALSE)</f>
        <v>OH</v>
      </c>
      <c r="R469">
        <f>VLOOKUP(N469,[1]Table1!$A$1:$I$85,6,FALSE)</f>
        <v>86.4</v>
      </c>
      <c r="S469">
        <f>VLOOKUP(N469,[1]Table1!$A$1:$I$85,7,FALSE)</f>
        <v>49</v>
      </c>
      <c r="T469">
        <f>VLOOKUP(N469,[1]Table1!$A$1:$I$85,8,FALSE)</f>
        <v>58575</v>
      </c>
    </row>
    <row r="470" spans="1:20" x14ac:dyDescent="0.2">
      <c r="A470" t="s">
        <v>1504</v>
      </c>
      <c r="B470">
        <v>2</v>
      </c>
      <c r="C470" t="s">
        <v>2645</v>
      </c>
      <c r="D470" t="s">
        <v>1510</v>
      </c>
      <c r="E470" t="s">
        <v>1511</v>
      </c>
      <c r="F470" t="s">
        <v>17</v>
      </c>
      <c r="G470" t="s">
        <v>1507</v>
      </c>
      <c r="H470" t="s">
        <v>14</v>
      </c>
      <c r="I470" t="s">
        <v>1512</v>
      </c>
      <c r="J470" t="s">
        <v>1031</v>
      </c>
      <c r="L470" t="s">
        <v>2253</v>
      </c>
      <c r="N470" t="s">
        <v>2621</v>
      </c>
      <c r="O470" t="str">
        <f>VLOOKUP(N470,[1]Table1!$A$1:$I$85,2,FALSE)</f>
        <v>University of Virginia</v>
      </c>
      <c r="P470" t="str">
        <f>VLOOKUP(N470,[1]Table1!$A$1:$I$85,3,FALSE)</f>
        <v>Charlottesville</v>
      </c>
      <c r="Q470" t="str">
        <f>VLOOKUP(N470,[1]Table1!$A$1:$I$85,4,FALSE)</f>
        <v>VA</v>
      </c>
      <c r="R470">
        <f>VLOOKUP(N470,[1]Table1!$A$1:$I$85,6,FALSE)</f>
        <v>107.3</v>
      </c>
      <c r="S470">
        <f>VLOOKUP(N470,[1]Table1!$A$1:$I$85,7,FALSE)</f>
        <v>25</v>
      </c>
      <c r="T470">
        <f>VLOOKUP(N470,[1]Table1!$A$1:$I$85,8,FALSE)</f>
        <v>63470</v>
      </c>
    </row>
    <row r="471" spans="1:20" x14ac:dyDescent="0.2">
      <c r="A471" t="s">
        <v>1504</v>
      </c>
      <c r="B471">
        <v>3</v>
      </c>
      <c r="C471" t="s">
        <v>2645</v>
      </c>
      <c r="D471" t="s">
        <v>1513</v>
      </c>
      <c r="E471" t="s">
        <v>1514</v>
      </c>
      <c r="F471" t="s">
        <v>17</v>
      </c>
      <c r="G471" t="s">
        <v>1515</v>
      </c>
      <c r="H471" t="s">
        <v>38</v>
      </c>
      <c r="I471" t="s">
        <v>1038</v>
      </c>
      <c r="J471" t="s">
        <v>769</v>
      </c>
      <c r="L471" t="s">
        <v>2254</v>
      </c>
      <c r="N471" t="s">
        <v>2619</v>
      </c>
      <c r="O471" t="str">
        <f>VLOOKUP(N471,[1]Table1!$A$1:$I$85,2,FALSE)</f>
        <v>Saint Mary‚Äôs College</v>
      </c>
      <c r="P471" t="str">
        <f>VLOOKUP(N471,[1]Table1!$A$1:$I$85,3,FALSE)</f>
        <v>Moraga</v>
      </c>
      <c r="Q471" t="str">
        <f>VLOOKUP(N471,[1]Table1!$A$1:$I$85,4,FALSE)</f>
        <v>CA</v>
      </c>
      <c r="R471">
        <f>VLOOKUP(N471,[1]Table1!$A$1:$I$85,6,FALSE)</f>
        <v>268.8</v>
      </c>
      <c r="S471">
        <f>VLOOKUP(N471,[1]Table1!$A$1:$I$85,7,FALSE)</f>
        <v>0</v>
      </c>
      <c r="T471">
        <f>VLOOKUP(N471,[1]Table1!$A$1:$I$85,8,FALSE)</f>
        <v>167784</v>
      </c>
    </row>
    <row r="472" spans="1:20" x14ac:dyDescent="0.2">
      <c r="A472" t="s">
        <v>1504</v>
      </c>
      <c r="B472">
        <v>4</v>
      </c>
      <c r="C472" t="s">
        <v>2645</v>
      </c>
      <c r="D472" t="s">
        <v>1516</v>
      </c>
      <c r="E472" t="s">
        <v>1517</v>
      </c>
      <c r="F472" t="s">
        <v>17</v>
      </c>
      <c r="G472" t="s">
        <v>1507</v>
      </c>
      <c r="H472" t="s">
        <v>20</v>
      </c>
      <c r="I472" t="s">
        <v>1061</v>
      </c>
      <c r="J472" t="s">
        <v>1518</v>
      </c>
      <c r="L472" t="s">
        <v>2255</v>
      </c>
      <c r="N472" t="s">
        <v>2619</v>
      </c>
      <c r="O472" t="str">
        <f>VLOOKUP(N472,[1]Table1!$A$1:$I$85,2,FALSE)</f>
        <v>Saint Mary‚Äôs College</v>
      </c>
      <c r="P472" t="str">
        <f>VLOOKUP(N472,[1]Table1!$A$1:$I$85,3,FALSE)</f>
        <v>Moraga</v>
      </c>
      <c r="Q472" t="str">
        <f>VLOOKUP(N472,[1]Table1!$A$1:$I$85,4,FALSE)</f>
        <v>CA</v>
      </c>
      <c r="R472">
        <f>VLOOKUP(N472,[1]Table1!$A$1:$I$85,6,FALSE)</f>
        <v>268.8</v>
      </c>
      <c r="S472">
        <f>VLOOKUP(N472,[1]Table1!$A$1:$I$85,7,FALSE)</f>
        <v>0</v>
      </c>
      <c r="T472">
        <f>VLOOKUP(N472,[1]Table1!$A$1:$I$85,8,FALSE)</f>
        <v>167784</v>
      </c>
    </row>
    <row r="473" spans="1:20" x14ac:dyDescent="0.2">
      <c r="A473" t="s">
        <v>1504</v>
      </c>
      <c r="B473">
        <v>5</v>
      </c>
      <c r="C473" t="s">
        <v>2645</v>
      </c>
      <c r="D473" t="s">
        <v>1519</v>
      </c>
      <c r="E473" t="s">
        <v>1520</v>
      </c>
      <c r="F473" t="s">
        <v>17</v>
      </c>
      <c r="G473" t="s">
        <v>1521</v>
      </c>
      <c r="H473" t="s">
        <v>38</v>
      </c>
      <c r="I473" t="s">
        <v>117</v>
      </c>
      <c r="J473" t="s">
        <v>1236</v>
      </c>
      <c r="L473" t="s">
        <v>2256</v>
      </c>
      <c r="N473" t="s">
        <v>2619</v>
      </c>
      <c r="O473" t="str">
        <f>VLOOKUP(N473,[1]Table1!$A$1:$I$85,2,FALSE)</f>
        <v>Saint Mary‚Äôs College</v>
      </c>
      <c r="P473" t="str">
        <f>VLOOKUP(N473,[1]Table1!$A$1:$I$85,3,FALSE)</f>
        <v>Moraga</v>
      </c>
      <c r="Q473" t="str">
        <f>VLOOKUP(N473,[1]Table1!$A$1:$I$85,4,FALSE)</f>
        <v>CA</v>
      </c>
      <c r="R473">
        <f>VLOOKUP(N473,[1]Table1!$A$1:$I$85,6,FALSE)</f>
        <v>268.8</v>
      </c>
      <c r="S473">
        <f>VLOOKUP(N473,[1]Table1!$A$1:$I$85,7,FALSE)</f>
        <v>0</v>
      </c>
      <c r="T473">
        <f>VLOOKUP(N473,[1]Table1!$A$1:$I$85,8,FALSE)</f>
        <v>167784</v>
      </c>
    </row>
    <row r="474" spans="1:20" x14ac:dyDescent="0.2">
      <c r="A474" t="s">
        <v>1504</v>
      </c>
      <c r="B474">
        <v>6</v>
      </c>
      <c r="C474" t="s">
        <v>2645</v>
      </c>
      <c r="D474" t="s">
        <v>1522</v>
      </c>
      <c r="E474" t="s">
        <v>1523</v>
      </c>
      <c r="F474" t="s">
        <v>17</v>
      </c>
      <c r="G474" t="s">
        <v>1521</v>
      </c>
      <c r="H474" t="s">
        <v>26</v>
      </c>
      <c r="I474" t="s">
        <v>772</v>
      </c>
      <c r="J474" t="s">
        <v>1524</v>
      </c>
      <c r="L474" t="s">
        <v>2257</v>
      </c>
      <c r="N474" t="s">
        <v>2619</v>
      </c>
      <c r="O474" t="str">
        <f>VLOOKUP(N474,[1]Table1!$A$1:$I$85,2,FALSE)</f>
        <v>Saint Mary‚Äôs College</v>
      </c>
      <c r="P474" t="str">
        <f>VLOOKUP(N474,[1]Table1!$A$1:$I$85,3,FALSE)</f>
        <v>Moraga</v>
      </c>
      <c r="Q474" t="str">
        <f>VLOOKUP(N474,[1]Table1!$A$1:$I$85,4,FALSE)</f>
        <v>CA</v>
      </c>
      <c r="R474">
        <f>VLOOKUP(N474,[1]Table1!$A$1:$I$85,6,FALSE)</f>
        <v>268.8</v>
      </c>
      <c r="S474">
        <f>VLOOKUP(N474,[1]Table1!$A$1:$I$85,7,FALSE)</f>
        <v>0</v>
      </c>
      <c r="T474">
        <f>VLOOKUP(N474,[1]Table1!$A$1:$I$85,8,FALSE)</f>
        <v>167784</v>
      </c>
    </row>
    <row r="475" spans="1:20" x14ac:dyDescent="0.2">
      <c r="A475" t="s">
        <v>1504</v>
      </c>
      <c r="B475">
        <v>7</v>
      </c>
      <c r="C475" t="s">
        <v>2645</v>
      </c>
      <c r="D475" t="s">
        <v>1525</v>
      </c>
      <c r="E475" t="s">
        <v>1526</v>
      </c>
      <c r="F475" t="s">
        <v>17</v>
      </c>
      <c r="G475" t="s">
        <v>1521</v>
      </c>
      <c r="H475" t="s">
        <v>20</v>
      </c>
      <c r="I475" t="s">
        <v>765</v>
      </c>
      <c r="J475" t="s">
        <v>1527</v>
      </c>
      <c r="L475" t="s">
        <v>2258</v>
      </c>
      <c r="N475" t="s">
        <v>2619</v>
      </c>
      <c r="O475" t="str">
        <f>VLOOKUP(N475,[1]Table1!$A$1:$I$85,2,FALSE)</f>
        <v>Saint Mary‚Äôs College</v>
      </c>
      <c r="P475" t="str">
        <f>VLOOKUP(N475,[1]Table1!$A$1:$I$85,3,FALSE)</f>
        <v>Moraga</v>
      </c>
      <c r="Q475" t="str">
        <f>VLOOKUP(N475,[1]Table1!$A$1:$I$85,4,FALSE)</f>
        <v>CA</v>
      </c>
      <c r="R475">
        <f>VLOOKUP(N475,[1]Table1!$A$1:$I$85,6,FALSE)</f>
        <v>268.8</v>
      </c>
      <c r="S475">
        <f>VLOOKUP(N475,[1]Table1!$A$1:$I$85,7,FALSE)</f>
        <v>0</v>
      </c>
      <c r="T475">
        <f>VLOOKUP(N475,[1]Table1!$A$1:$I$85,8,FALSE)</f>
        <v>167784</v>
      </c>
    </row>
    <row r="476" spans="1:20" x14ac:dyDescent="0.2">
      <c r="A476" t="s">
        <v>1504</v>
      </c>
      <c r="B476">
        <v>8</v>
      </c>
      <c r="C476" t="s">
        <v>2645</v>
      </c>
      <c r="D476" t="s">
        <v>1528</v>
      </c>
      <c r="E476" t="s">
        <v>1529</v>
      </c>
      <c r="F476" t="s">
        <v>17</v>
      </c>
      <c r="G476" t="s">
        <v>1507</v>
      </c>
      <c r="H476" t="s">
        <v>20</v>
      </c>
      <c r="I476" t="s">
        <v>1530</v>
      </c>
      <c r="J476" t="s">
        <v>1531</v>
      </c>
      <c r="L476" t="s">
        <v>2259</v>
      </c>
      <c r="N476" t="s">
        <v>2619</v>
      </c>
      <c r="O476" t="str">
        <f>VLOOKUP(N476,[1]Table1!$A$1:$I$85,2,FALSE)</f>
        <v>Saint Mary‚Äôs College</v>
      </c>
      <c r="P476" t="str">
        <f>VLOOKUP(N476,[1]Table1!$A$1:$I$85,3,FALSE)</f>
        <v>Moraga</v>
      </c>
      <c r="Q476" t="str">
        <f>VLOOKUP(N476,[1]Table1!$A$1:$I$85,4,FALSE)</f>
        <v>CA</v>
      </c>
      <c r="R476">
        <f>VLOOKUP(N476,[1]Table1!$A$1:$I$85,6,FALSE)</f>
        <v>268.8</v>
      </c>
      <c r="S476">
        <f>VLOOKUP(N476,[1]Table1!$A$1:$I$85,7,FALSE)</f>
        <v>0</v>
      </c>
      <c r="T476">
        <f>VLOOKUP(N476,[1]Table1!$A$1:$I$85,8,FALSE)</f>
        <v>167784</v>
      </c>
    </row>
    <row r="477" spans="1:20" x14ac:dyDescent="0.2">
      <c r="A477" t="s">
        <v>1504</v>
      </c>
      <c r="B477">
        <v>9</v>
      </c>
      <c r="C477" t="s">
        <v>2645</v>
      </c>
      <c r="D477" t="s">
        <v>1532</v>
      </c>
      <c r="E477" t="s">
        <v>1533</v>
      </c>
      <c r="F477" t="s">
        <v>17</v>
      </c>
      <c r="G477" t="s">
        <v>1521</v>
      </c>
      <c r="H477" t="s">
        <v>38</v>
      </c>
      <c r="I477" t="s">
        <v>1482</v>
      </c>
      <c r="J477" t="s">
        <v>1244</v>
      </c>
      <c r="L477" t="s">
        <v>2260</v>
      </c>
      <c r="N477" t="s">
        <v>2619</v>
      </c>
      <c r="O477" t="str">
        <f>VLOOKUP(N477,[1]Table1!$A$1:$I$85,2,FALSE)</f>
        <v>Saint Mary‚Äôs College</v>
      </c>
      <c r="P477" t="str">
        <f>VLOOKUP(N477,[1]Table1!$A$1:$I$85,3,FALSE)</f>
        <v>Moraga</v>
      </c>
      <c r="Q477" t="str">
        <f>VLOOKUP(N477,[1]Table1!$A$1:$I$85,4,FALSE)</f>
        <v>CA</v>
      </c>
      <c r="R477">
        <f>VLOOKUP(N477,[1]Table1!$A$1:$I$85,6,FALSE)</f>
        <v>268.8</v>
      </c>
      <c r="S477">
        <f>VLOOKUP(N477,[1]Table1!$A$1:$I$85,7,FALSE)</f>
        <v>0</v>
      </c>
      <c r="T477">
        <f>VLOOKUP(N477,[1]Table1!$A$1:$I$85,8,FALSE)</f>
        <v>167784</v>
      </c>
    </row>
    <row r="478" spans="1:20" x14ac:dyDescent="0.2">
      <c r="A478" t="s">
        <v>1504</v>
      </c>
      <c r="B478">
        <v>10</v>
      </c>
      <c r="C478" t="s">
        <v>2645</v>
      </c>
      <c r="D478" t="s">
        <v>1534</v>
      </c>
      <c r="E478" t="s">
        <v>1535</v>
      </c>
      <c r="F478" t="s">
        <v>17</v>
      </c>
      <c r="G478" t="s">
        <v>1521</v>
      </c>
      <c r="H478" t="s">
        <v>14</v>
      </c>
      <c r="I478" t="s">
        <v>1437</v>
      </c>
      <c r="J478" t="s">
        <v>1290</v>
      </c>
      <c r="L478" t="s">
        <v>2261</v>
      </c>
      <c r="N478" t="s">
        <v>2622</v>
      </c>
      <c r="O478" t="str">
        <f>VLOOKUP(N478,[1]Table1!$A$1:$I$85,2,FALSE)</f>
        <v>Georgetown University</v>
      </c>
      <c r="P478" t="str">
        <f>VLOOKUP(N478,[1]Table1!$A$1:$I$85,3,FALSE)</f>
        <v>Washington D.C.</v>
      </c>
      <c r="Q478" t="str">
        <f>VLOOKUP(N478,[1]Table1!$A$1:$I$85,4,FALSE)</f>
        <v>WA</v>
      </c>
      <c r="R478">
        <f>VLOOKUP(N478,[1]Table1!$A$1:$I$85,6,FALSE)</f>
        <v>150.6</v>
      </c>
      <c r="S478">
        <f>VLOOKUP(N478,[1]Table1!$A$1:$I$85,7,FALSE)</f>
        <v>22</v>
      </c>
      <c r="T478">
        <f>VLOOKUP(N478,[1]Table1!$A$1:$I$85,8,FALSE)</f>
        <v>93547</v>
      </c>
    </row>
    <row r="479" spans="1:20" x14ac:dyDescent="0.2">
      <c r="A479" t="s">
        <v>1504</v>
      </c>
      <c r="B479">
        <v>11</v>
      </c>
      <c r="C479" t="s">
        <v>2645</v>
      </c>
      <c r="D479" t="s">
        <v>1536</v>
      </c>
      <c r="E479" t="s">
        <v>1537</v>
      </c>
      <c r="F479" t="s">
        <v>17</v>
      </c>
      <c r="G479" t="s">
        <v>1507</v>
      </c>
      <c r="H479" t="s">
        <v>14</v>
      </c>
      <c r="I479" t="s">
        <v>1538</v>
      </c>
      <c r="J479" t="s">
        <v>1539</v>
      </c>
      <c r="L479" t="s">
        <v>2262</v>
      </c>
      <c r="N479" t="s">
        <v>2619</v>
      </c>
      <c r="O479" t="str">
        <f>VLOOKUP(N479,[1]Table1!$A$1:$I$85,2,FALSE)</f>
        <v>Saint Mary‚Äôs College</v>
      </c>
      <c r="P479" t="str">
        <f>VLOOKUP(N479,[1]Table1!$A$1:$I$85,3,FALSE)</f>
        <v>Moraga</v>
      </c>
      <c r="Q479" t="str">
        <f>VLOOKUP(N479,[1]Table1!$A$1:$I$85,4,FALSE)</f>
        <v>CA</v>
      </c>
      <c r="R479">
        <f>VLOOKUP(N479,[1]Table1!$A$1:$I$85,6,FALSE)</f>
        <v>268.8</v>
      </c>
      <c r="S479">
        <f>VLOOKUP(N479,[1]Table1!$A$1:$I$85,7,FALSE)</f>
        <v>0</v>
      </c>
      <c r="T479">
        <f>VLOOKUP(N479,[1]Table1!$A$1:$I$85,8,FALSE)</f>
        <v>167784</v>
      </c>
    </row>
    <row r="480" spans="1:20" x14ac:dyDescent="0.2">
      <c r="A480" t="s">
        <v>1504</v>
      </c>
      <c r="B480">
        <v>12</v>
      </c>
      <c r="C480" t="s">
        <v>2645</v>
      </c>
      <c r="D480" t="s">
        <v>1540</v>
      </c>
      <c r="E480" t="s">
        <v>1533</v>
      </c>
      <c r="F480" t="s">
        <v>17</v>
      </c>
      <c r="G480" t="s">
        <v>1521</v>
      </c>
      <c r="H480" t="s">
        <v>38</v>
      </c>
      <c r="I480" t="s">
        <v>1541</v>
      </c>
      <c r="J480" t="s">
        <v>801</v>
      </c>
      <c r="L480" t="s">
        <v>2263</v>
      </c>
      <c r="N480" t="s">
        <v>2619</v>
      </c>
      <c r="O480" t="str">
        <f>VLOOKUP(N480,[1]Table1!$A$1:$I$85,2,FALSE)</f>
        <v>Saint Mary‚Äôs College</v>
      </c>
      <c r="P480" t="str">
        <f>VLOOKUP(N480,[1]Table1!$A$1:$I$85,3,FALSE)</f>
        <v>Moraga</v>
      </c>
      <c r="Q480" t="str">
        <f>VLOOKUP(N480,[1]Table1!$A$1:$I$85,4,FALSE)</f>
        <v>CA</v>
      </c>
      <c r="R480">
        <f>VLOOKUP(N480,[1]Table1!$A$1:$I$85,6,FALSE)</f>
        <v>268.8</v>
      </c>
      <c r="S480">
        <f>VLOOKUP(N480,[1]Table1!$A$1:$I$85,7,FALSE)</f>
        <v>0</v>
      </c>
      <c r="T480">
        <f>VLOOKUP(N480,[1]Table1!$A$1:$I$85,8,FALSE)</f>
        <v>167784</v>
      </c>
    </row>
    <row r="481" spans="1:20" x14ac:dyDescent="0.2">
      <c r="A481" t="s">
        <v>1504</v>
      </c>
      <c r="B481">
        <v>13</v>
      </c>
      <c r="C481" t="s">
        <v>2645</v>
      </c>
      <c r="D481" t="s">
        <v>1542</v>
      </c>
      <c r="E481" t="s">
        <v>1523</v>
      </c>
      <c r="F481" t="s">
        <v>17</v>
      </c>
      <c r="G481" t="s">
        <v>1507</v>
      </c>
      <c r="H481" t="s">
        <v>14</v>
      </c>
      <c r="I481" t="s">
        <v>1239</v>
      </c>
      <c r="J481" t="s">
        <v>809</v>
      </c>
      <c r="L481" t="s">
        <v>2264</v>
      </c>
      <c r="N481" t="s">
        <v>2619</v>
      </c>
      <c r="O481" t="str">
        <f>VLOOKUP(N481,[1]Table1!$A$1:$I$85,2,FALSE)</f>
        <v>Saint Mary‚Äôs College</v>
      </c>
      <c r="P481" t="str">
        <f>VLOOKUP(N481,[1]Table1!$A$1:$I$85,3,FALSE)</f>
        <v>Moraga</v>
      </c>
      <c r="Q481" t="str">
        <f>VLOOKUP(N481,[1]Table1!$A$1:$I$85,4,FALSE)</f>
        <v>CA</v>
      </c>
      <c r="R481">
        <f>VLOOKUP(N481,[1]Table1!$A$1:$I$85,6,FALSE)</f>
        <v>268.8</v>
      </c>
      <c r="S481">
        <f>VLOOKUP(N481,[1]Table1!$A$1:$I$85,7,FALSE)</f>
        <v>0</v>
      </c>
      <c r="T481">
        <f>VLOOKUP(N481,[1]Table1!$A$1:$I$85,8,FALSE)</f>
        <v>167784</v>
      </c>
    </row>
    <row r="482" spans="1:20" x14ac:dyDescent="0.2">
      <c r="A482" t="s">
        <v>1504</v>
      </c>
      <c r="B482">
        <v>14</v>
      </c>
      <c r="C482" t="s">
        <v>2645</v>
      </c>
      <c r="D482" t="s">
        <v>1543</v>
      </c>
      <c r="E482" t="s">
        <v>1544</v>
      </c>
      <c r="F482" t="s">
        <v>17</v>
      </c>
      <c r="G482" t="s">
        <v>1507</v>
      </c>
      <c r="H482" t="s">
        <v>26</v>
      </c>
      <c r="I482" t="s">
        <v>1239</v>
      </c>
      <c r="J482" t="s">
        <v>809</v>
      </c>
      <c r="L482" t="s">
        <v>2265</v>
      </c>
      <c r="N482" t="s">
        <v>2619</v>
      </c>
      <c r="O482" t="str">
        <f>VLOOKUP(N482,[1]Table1!$A$1:$I$85,2,FALSE)</f>
        <v>Saint Mary‚Äôs College</v>
      </c>
      <c r="P482" t="str">
        <f>VLOOKUP(N482,[1]Table1!$A$1:$I$85,3,FALSE)</f>
        <v>Moraga</v>
      </c>
      <c r="Q482" t="str">
        <f>VLOOKUP(N482,[1]Table1!$A$1:$I$85,4,FALSE)</f>
        <v>CA</v>
      </c>
      <c r="R482">
        <f>VLOOKUP(N482,[1]Table1!$A$1:$I$85,6,FALSE)</f>
        <v>268.8</v>
      </c>
      <c r="S482">
        <f>VLOOKUP(N482,[1]Table1!$A$1:$I$85,7,FALSE)</f>
        <v>0</v>
      </c>
      <c r="T482">
        <f>VLOOKUP(N482,[1]Table1!$A$1:$I$85,8,FALSE)</f>
        <v>167784</v>
      </c>
    </row>
    <row r="483" spans="1:20" x14ac:dyDescent="0.2">
      <c r="A483" t="s">
        <v>1504</v>
      </c>
      <c r="B483">
        <v>15</v>
      </c>
      <c r="C483" t="s">
        <v>2645</v>
      </c>
      <c r="D483" t="s">
        <v>1545</v>
      </c>
      <c r="E483" t="s">
        <v>1546</v>
      </c>
      <c r="F483" t="s">
        <v>17</v>
      </c>
      <c r="G483" t="s">
        <v>1521</v>
      </c>
      <c r="H483" t="s">
        <v>14</v>
      </c>
      <c r="I483" t="s">
        <v>252</v>
      </c>
      <c r="J483" t="s">
        <v>1547</v>
      </c>
      <c r="L483" t="s">
        <v>2266</v>
      </c>
      <c r="N483" t="s">
        <v>2621</v>
      </c>
      <c r="O483" t="str">
        <f>VLOOKUP(N483,[1]Table1!$A$1:$I$85,2,FALSE)</f>
        <v>University of Virginia</v>
      </c>
      <c r="P483" t="str">
        <f>VLOOKUP(N483,[1]Table1!$A$1:$I$85,3,FALSE)</f>
        <v>Charlottesville</v>
      </c>
      <c r="Q483" t="str">
        <f>VLOOKUP(N483,[1]Table1!$A$1:$I$85,4,FALSE)</f>
        <v>VA</v>
      </c>
      <c r="R483">
        <f>VLOOKUP(N483,[1]Table1!$A$1:$I$85,6,FALSE)</f>
        <v>107.3</v>
      </c>
      <c r="S483">
        <f>VLOOKUP(N483,[1]Table1!$A$1:$I$85,7,FALSE)</f>
        <v>25</v>
      </c>
      <c r="T483">
        <f>VLOOKUP(N483,[1]Table1!$A$1:$I$85,8,FALSE)</f>
        <v>63470</v>
      </c>
    </row>
    <row r="484" spans="1:20" x14ac:dyDescent="0.2">
      <c r="A484" t="s">
        <v>1504</v>
      </c>
      <c r="B484">
        <v>16</v>
      </c>
      <c r="C484" t="s">
        <v>2645</v>
      </c>
      <c r="D484" t="s">
        <v>1548</v>
      </c>
      <c r="E484" t="s">
        <v>1549</v>
      </c>
      <c r="F484" t="s">
        <v>17</v>
      </c>
      <c r="G484" t="s">
        <v>1521</v>
      </c>
      <c r="H484" t="s">
        <v>14</v>
      </c>
      <c r="I484" t="s">
        <v>273</v>
      </c>
      <c r="J484" t="s">
        <v>813</v>
      </c>
      <c r="L484" t="s">
        <v>2267</v>
      </c>
      <c r="N484" t="s">
        <v>2619</v>
      </c>
      <c r="O484" t="str">
        <f>VLOOKUP(N484,[1]Table1!$A$1:$I$85,2,FALSE)</f>
        <v>Saint Mary‚Äôs College</v>
      </c>
      <c r="P484" t="str">
        <f>VLOOKUP(N484,[1]Table1!$A$1:$I$85,3,FALSE)</f>
        <v>Moraga</v>
      </c>
      <c r="Q484" t="str">
        <f>VLOOKUP(N484,[1]Table1!$A$1:$I$85,4,FALSE)</f>
        <v>CA</v>
      </c>
      <c r="R484">
        <f>VLOOKUP(N484,[1]Table1!$A$1:$I$85,6,FALSE)</f>
        <v>268.8</v>
      </c>
      <c r="S484">
        <f>VLOOKUP(N484,[1]Table1!$A$1:$I$85,7,FALSE)</f>
        <v>0</v>
      </c>
      <c r="T484">
        <f>VLOOKUP(N484,[1]Table1!$A$1:$I$85,8,FALSE)</f>
        <v>167784</v>
      </c>
    </row>
    <row r="485" spans="1:20" x14ac:dyDescent="0.2">
      <c r="A485" t="s">
        <v>1504</v>
      </c>
      <c r="B485">
        <v>17</v>
      </c>
      <c r="C485" t="s">
        <v>2645</v>
      </c>
      <c r="D485" t="s">
        <v>1550</v>
      </c>
      <c r="E485" t="s">
        <v>1551</v>
      </c>
      <c r="F485" t="s">
        <v>17</v>
      </c>
      <c r="G485" t="s">
        <v>1521</v>
      </c>
      <c r="H485" t="s">
        <v>26</v>
      </c>
      <c r="I485" t="s">
        <v>1260</v>
      </c>
      <c r="J485" t="s">
        <v>1552</v>
      </c>
      <c r="L485" t="s">
        <v>2268</v>
      </c>
      <c r="N485" t="s">
        <v>2619</v>
      </c>
      <c r="O485" t="str">
        <f>VLOOKUP(N485,[1]Table1!$A$1:$I$85,2,FALSE)</f>
        <v>Saint Mary‚Äôs College</v>
      </c>
      <c r="P485" t="str">
        <f>VLOOKUP(N485,[1]Table1!$A$1:$I$85,3,FALSE)</f>
        <v>Moraga</v>
      </c>
      <c r="Q485" t="str">
        <f>VLOOKUP(N485,[1]Table1!$A$1:$I$85,4,FALSE)</f>
        <v>CA</v>
      </c>
      <c r="R485">
        <f>VLOOKUP(N485,[1]Table1!$A$1:$I$85,6,FALSE)</f>
        <v>268.8</v>
      </c>
      <c r="S485">
        <f>VLOOKUP(N485,[1]Table1!$A$1:$I$85,7,FALSE)</f>
        <v>0</v>
      </c>
      <c r="T485">
        <f>VLOOKUP(N485,[1]Table1!$A$1:$I$85,8,FALSE)</f>
        <v>167784</v>
      </c>
    </row>
    <row r="486" spans="1:20" x14ac:dyDescent="0.2">
      <c r="A486" t="s">
        <v>1504</v>
      </c>
      <c r="B486">
        <v>18</v>
      </c>
      <c r="C486" t="s">
        <v>2645</v>
      </c>
      <c r="D486" t="s">
        <v>1553</v>
      </c>
      <c r="E486" t="s">
        <v>1554</v>
      </c>
      <c r="F486" t="s">
        <v>17</v>
      </c>
      <c r="G486" t="s">
        <v>1521</v>
      </c>
      <c r="H486" t="s">
        <v>20</v>
      </c>
      <c r="I486" t="s">
        <v>1254</v>
      </c>
      <c r="J486" t="s">
        <v>1555</v>
      </c>
      <c r="L486" t="s">
        <v>2269</v>
      </c>
      <c r="N486" t="s">
        <v>2619</v>
      </c>
      <c r="O486" t="str">
        <f>VLOOKUP(N486,[1]Table1!$A$1:$I$85,2,FALSE)</f>
        <v>Saint Mary‚Äôs College</v>
      </c>
      <c r="P486" t="str">
        <f>VLOOKUP(N486,[1]Table1!$A$1:$I$85,3,FALSE)</f>
        <v>Moraga</v>
      </c>
      <c r="Q486" t="str">
        <f>VLOOKUP(N486,[1]Table1!$A$1:$I$85,4,FALSE)</f>
        <v>CA</v>
      </c>
      <c r="R486">
        <f>VLOOKUP(N486,[1]Table1!$A$1:$I$85,6,FALSE)</f>
        <v>268.8</v>
      </c>
      <c r="S486">
        <f>VLOOKUP(N486,[1]Table1!$A$1:$I$85,7,FALSE)</f>
        <v>0</v>
      </c>
      <c r="T486">
        <f>VLOOKUP(N486,[1]Table1!$A$1:$I$85,8,FALSE)</f>
        <v>167784</v>
      </c>
    </row>
    <row r="487" spans="1:20" x14ac:dyDescent="0.2">
      <c r="A487" t="s">
        <v>1504</v>
      </c>
      <c r="B487">
        <v>19</v>
      </c>
      <c r="C487" t="s">
        <v>2645</v>
      </c>
      <c r="D487" t="s">
        <v>1556</v>
      </c>
      <c r="E487" t="s">
        <v>1557</v>
      </c>
      <c r="F487" t="s">
        <v>17</v>
      </c>
      <c r="G487" t="s">
        <v>1521</v>
      </c>
      <c r="I487" t="s">
        <v>822</v>
      </c>
      <c r="J487" t="s">
        <v>823</v>
      </c>
      <c r="L487" t="s">
        <v>2270</v>
      </c>
      <c r="N487" t="s">
        <v>2622</v>
      </c>
      <c r="O487" t="str">
        <f>VLOOKUP(N487,[1]Table1!$A$1:$I$85,2,FALSE)</f>
        <v>Georgetown University</v>
      </c>
      <c r="P487" t="str">
        <f>VLOOKUP(N487,[1]Table1!$A$1:$I$85,3,FALSE)</f>
        <v>Washington D.C.</v>
      </c>
      <c r="Q487" t="str">
        <f>VLOOKUP(N487,[1]Table1!$A$1:$I$85,4,FALSE)</f>
        <v>WA</v>
      </c>
      <c r="R487">
        <f>VLOOKUP(N487,[1]Table1!$A$1:$I$85,6,FALSE)</f>
        <v>150.6</v>
      </c>
      <c r="S487">
        <f>VLOOKUP(N487,[1]Table1!$A$1:$I$85,7,FALSE)</f>
        <v>22</v>
      </c>
      <c r="T487">
        <f>VLOOKUP(N487,[1]Table1!$A$1:$I$85,8,FALSE)</f>
        <v>93547</v>
      </c>
    </row>
    <row r="488" spans="1:20" x14ac:dyDescent="0.2">
      <c r="A488" t="s">
        <v>1504</v>
      </c>
      <c r="B488">
        <v>20</v>
      </c>
      <c r="C488" t="s">
        <v>2645</v>
      </c>
      <c r="D488" t="s">
        <v>1558</v>
      </c>
      <c r="E488" t="s">
        <v>1559</v>
      </c>
      <c r="F488" t="s">
        <v>17</v>
      </c>
      <c r="G488" t="s">
        <v>1515</v>
      </c>
      <c r="H488" t="s">
        <v>14</v>
      </c>
      <c r="I488" t="s">
        <v>1482</v>
      </c>
      <c r="J488" t="s">
        <v>1560</v>
      </c>
      <c r="L488" t="s">
        <v>2271</v>
      </c>
      <c r="N488" t="s">
        <v>2619</v>
      </c>
      <c r="O488" t="str">
        <f>VLOOKUP(N488,[1]Table1!$A$1:$I$85,2,FALSE)</f>
        <v>Saint Mary‚Äôs College</v>
      </c>
      <c r="P488" t="str">
        <f>VLOOKUP(N488,[1]Table1!$A$1:$I$85,3,FALSE)</f>
        <v>Moraga</v>
      </c>
      <c r="Q488" t="str">
        <f>VLOOKUP(N488,[1]Table1!$A$1:$I$85,4,FALSE)</f>
        <v>CA</v>
      </c>
      <c r="R488">
        <f>VLOOKUP(N488,[1]Table1!$A$1:$I$85,6,FALSE)</f>
        <v>268.8</v>
      </c>
      <c r="S488">
        <f>VLOOKUP(N488,[1]Table1!$A$1:$I$85,7,FALSE)</f>
        <v>0</v>
      </c>
      <c r="T488">
        <f>VLOOKUP(N488,[1]Table1!$A$1:$I$85,8,FALSE)</f>
        <v>167784</v>
      </c>
    </row>
    <row r="489" spans="1:20" x14ac:dyDescent="0.2">
      <c r="A489" t="s">
        <v>1504</v>
      </c>
      <c r="B489">
        <v>21</v>
      </c>
      <c r="C489" t="s">
        <v>2645</v>
      </c>
      <c r="D489" t="s">
        <v>1561</v>
      </c>
      <c r="E489" t="s">
        <v>1562</v>
      </c>
      <c r="F489" t="s">
        <v>17</v>
      </c>
      <c r="G489" t="s">
        <v>1521</v>
      </c>
      <c r="H489" t="s">
        <v>26</v>
      </c>
      <c r="I489" t="s">
        <v>1482</v>
      </c>
      <c r="J489" t="s">
        <v>1560</v>
      </c>
      <c r="L489" t="s">
        <v>2541</v>
      </c>
      <c r="N489" t="s">
        <v>2619</v>
      </c>
      <c r="O489" t="str">
        <f>VLOOKUP(N489,[1]Table1!$A$1:$I$85,2,FALSE)</f>
        <v>Saint Mary‚Äôs College</v>
      </c>
      <c r="P489" t="str">
        <f>VLOOKUP(N489,[1]Table1!$A$1:$I$85,3,FALSE)</f>
        <v>Moraga</v>
      </c>
      <c r="Q489" t="str">
        <f>VLOOKUP(N489,[1]Table1!$A$1:$I$85,4,FALSE)</f>
        <v>CA</v>
      </c>
      <c r="R489">
        <f>VLOOKUP(N489,[1]Table1!$A$1:$I$85,6,FALSE)</f>
        <v>268.8</v>
      </c>
      <c r="S489">
        <f>VLOOKUP(N489,[1]Table1!$A$1:$I$85,7,FALSE)</f>
        <v>0</v>
      </c>
      <c r="T489">
        <f>VLOOKUP(N489,[1]Table1!$A$1:$I$85,8,FALSE)</f>
        <v>167784</v>
      </c>
    </row>
    <row r="490" spans="1:20" x14ac:dyDescent="0.2">
      <c r="A490" t="s">
        <v>1504</v>
      </c>
      <c r="B490">
        <v>22</v>
      </c>
      <c r="C490" t="s">
        <v>2645</v>
      </c>
      <c r="D490" t="s">
        <v>1563</v>
      </c>
      <c r="E490" t="s">
        <v>1564</v>
      </c>
      <c r="F490" t="s">
        <v>17</v>
      </c>
      <c r="G490" t="s">
        <v>1565</v>
      </c>
      <c r="H490" t="s">
        <v>14</v>
      </c>
      <c r="I490" t="s">
        <v>1263</v>
      </c>
      <c r="J490" t="s">
        <v>1335</v>
      </c>
      <c r="L490" t="s">
        <v>2272</v>
      </c>
      <c r="N490" t="s">
        <v>2623</v>
      </c>
      <c r="O490" t="str">
        <f>VLOOKUP(N490,[1]Table1!$A$1:$I$85,2,FALSE)</f>
        <v>Brown University</v>
      </c>
      <c r="P490" t="str">
        <f>VLOOKUP(N490,[1]Table1!$A$1:$I$85,3,FALSE)</f>
        <v>Providence</v>
      </c>
      <c r="Q490" t="str">
        <f>VLOOKUP(N490,[1]Table1!$A$1:$I$85,4,FALSE)</f>
        <v>RI</v>
      </c>
      <c r="R490">
        <f>VLOOKUP(N490,[1]Table1!$A$1:$I$85,6,FALSE)</f>
        <v>108.1</v>
      </c>
      <c r="S490">
        <f>VLOOKUP(N490,[1]Table1!$A$1:$I$85,7,FALSE)</f>
        <v>13</v>
      </c>
      <c r="T490">
        <f>VLOOKUP(N490,[1]Table1!$A$1:$I$85,8,FALSE)</f>
        <v>65797</v>
      </c>
    </row>
    <row r="491" spans="1:20" x14ac:dyDescent="0.2">
      <c r="A491" t="s">
        <v>1566</v>
      </c>
      <c r="B491">
        <v>1</v>
      </c>
      <c r="C491" t="s">
        <v>2646</v>
      </c>
      <c r="D491" t="s">
        <v>1567</v>
      </c>
      <c r="E491" t="s">
        <v>1568</v>
      </c>
      <c r="F491" t="s">
        <v>17</v>
      </c>
      <c r="G491" t="s">
        <v>1521</v>
      </c>
      <c r="H491" t="s">
        <v>17</v>
      </c>
      <c r="I491" t="s">
        <v>714</v>
      </c>
      <c r="J491" t="s">
        <v>1569</v>
      </c>
      <c r="L491" t="s">
        <v>2273</v>
      </c>
      <c r="N491" t="s">
        <v>2624</v>
      </c>
      <c r="O491" t="str">
        <f>VLOOKUP(N491,[1]Table1!$A$1:$I$85,2,FALSE)</f>
        <v>Boston College</v>
      </c>
      <c r="P491" t="str">
        <f>VLOOKUP(N491,[1]Table1!$A$1:$I$85,3,FALSE)</f>
        <v>Newton</v>
      </c>
      <c r="Q491" t="str">
        <f>VLOOKUP(N491,[1]Table1!$A$1:$I$85,4,FALSE)</f>
        <v>MA</v>
      </c>
      <c r="R491">
        <f>VLOOKUP(N491,[1]Table1!$A$1:$I$85,6,FALSE)</f>
        <v>207.9</v>
      </c>
      <c r="S491">
        <f>VLOOKUP(N491,[1]Table1!$A$1:$I$85,7,FALSE)</f>
        <v>36</v>
      </c>
      <c r="T491">
        <f>VLOOKUP(N491,[1]Table1!$A$1:$I$85,8,FALSE)</f>
        <v>51026</v>
      </c>
    </row>
    <row r="492" spans="1:20" x14ac:dyDescent="0.2">
      <c r="A492" t="s">
        <v>1566</v>
      </c>
      <c r="B492">
        <v>2</v>
      </c>
      <c r="C492" t="s">
        <v>2646</v>
      </c>
      <c r="D492" t="s">
        <v>1570</v>
      </c>
      <c r="E492" t="s">
        <v>1571</v>
      </c>
      <c r="F492" t="s">
        <v>17</v>
      </c>
      <c r="G492" t="s">
        <v>1507</v>
      </c>
      <c r="H492" t="s">
        <v>17</v>
      </c>
      <c r="I492" t="s">
        <v>1300</v>
      </c>
      <c r="J492" t="s">
        <v>1572</v>
      </c>
      <c r="L492" t="s">
        <v>2274</v>
      </c>
      <c r="N492" t="s">
        <v>2616</v>
      </c>
      <c r="O492" t="str">
        <f>VLOOKUP(N492,[1]Table1!$A$1:$I$85,2,FALSE)</f>
        <v>University of Florida</v>
      </c>
      <c r="P492" t="str">
        <f>VLOOKUP(N492,[1]Table1!$A$1:$I$85,3,FALSE)</f>
        <v>Gainesville</v>
      </c>
      <c r="Q492" t="str">
        <f>VLOOKUP(N492,[1]Table1!$A$1:$I$85,4,FALSE)</f>
        <v>FL</v>
      </c>
      <c r="R492">
        <f>VLOOKUP(N492,[1]Table1!$A$1:$I$85,6,FALSE)</f>
        <v>90</v>
      </c>
      <c r="S492">
        <f>VLOOKUP(N492,[1]Table1!$A$1:$I$85,7,FALSE)</f>
        <v>29</v>
      </c>
      <c r="T492">
        <f>VLOOKUP(N492,[1]Table1!$A$1:$I$85,8,FALSE)</f>
        <v>40937</v>
      </c>
    </row>
    <row r="493" spans="1:20" x14ac:dyDescent="0.2">
      <c r="A493" t="s">
        <v>1566</v>
      </c>
      <c r="B493">
        <v>3</v>
      </c>
      <c r="C493" t="s">
        <v>2646</v>
      </c>
      <c r="D493" t="s">
        <v>1573</v>
      </c>
      <c r="E493" t="s">
        <v>1574</v>
      </c>
      <c r="F493" t="s">
        <v>17</v>
      </c>
      <c r="G493" t="s">
        <v>1515</v>
      </c>
      <c r="I493" t="s">
        <v>319</v>
      </c>
      <c r="J493" t="s">
        <v>1236</v>
      </c>
      <c r="L493" t="s">
        <v>2275</v>
      </c>
      <c r="N493" t="s">
        <v>2619</v>
      </c>
      <c r="O493" t="str">
        <f>VLOOKUP(N493,[1]Table1!$A$1:$I$85,2,FALSE)</f>
        <v>Saint Mary‚Äôs College</v>
      </c>
      <c r="P493" t="str">
        <f>VLOOKUP(N493,[1]Table1!$A$1:$I$85,3,FALSE)</f>
        <v>Moraga</v>
      </c>
      <c r="Q493" t="str">
        <f>VLOOKUP(N493,[1]Table1!$A$1:$I$85,4,FALSE)</f>
        <v>CA</v>
      </c>
      <c r="R493">
        <f>VLOOKUP(N493,[1]Table1!$A$1:$I$85,6,FALSE)</f>
        <v>268.8</v>
      </c>
      <c r="S493">
        <f>VLOOKUP(N493,[1]Table1!$A$1:$I$85,7,FALSE)</f>
        <v>0</v>
      </c>
      <c r="T493">
        <f>VLOOKUP(N493,[1]Table1!$A$1:$I$85,8,FALSE)</f>
        <v>167784</v>
      </c>
    </row>
    <row r="494" spans="1:20" x14ac:dyDescent="0.2">
      <c r="A494" t="s">
        <v>1566</v>
      </c>
      <c r="B494">
        <v>4</v>
      </c>
      <c r="C494" t="s">
        <v>2646</v>
      </c>
      <c r="D494" t="s">
        <v>1575</v>
      </c>
      <c r="E494" t="s">
        <v>1576</v>
      </c>
      <c r="F494" t="s">
        <v>17</v>
      </c>
      <c r="G494" t="s">
        <v>1565</v>
      </c>
      <c r="I494" t="s">
        <v>285</v>
      </c>
      <c r="J494" t="s">
        <v>1483</v>
      </c>
      <c r="L494" t="s">
        <v>2276</v>
      </c>
      <c r="N494" t="s">
        <v>2602</v>
      </c>
      <c r="O494" t="str">
        <f>VLOOKUP(N494,[1]Table1!$A$1:$I$85,2,FALSE)</f>
        <v>University of Southern California</v>
      </c>
      <c r="P494" t="str">
        <f>VLOOKUP(N494,[1]Table1!$A$1:$I$85,3,FALSE)</f>
        <v>Los Angeles</v>
      </c>
      <c r="Q494" t="str">
        <f>VLOOKUP(N494,[1]Table1!$A$1:$I$85,4,FALSE)</f>
        <v>CA</v>
      </c>
      <c r="R494">
        <f>VLOOKUP(N494,[1]Table1!$A$1:$I$85,6,FALSE)</f>
        <v>176.2</v>
      </c>
      <c r="S494">
        <f>VLOOKUP(N494,[1]Table1!$A$1:$I$85,7,FALSE)</f>
        <v>25</v>
      </c>
      <c r="T494">
        <f>VLOOKUP(N494,[1]Table1!$A$1:$I$85,8,FALSE)</f>
        <v>69778</v>
      </c>
    </row>
    <row r="495" spans="1:20" x14ac:dyDescent="0.2">
      <c r="A495" t="s">
        <v>1566</v>
      </c>
      <c r="B495">
        <v>5</v>
      </c>
      <c r="C495" t="s">
        <v>2646</v>
      </c>
      <c r="D495" t="s">
        <v>1577</v>
      </c>
      <c r="E495" t="s">
        <v>1578</v>
      </c>
      <c r="F495" t="s">
        <v>17</v>
      </c>
      <c r="G495" t="s">
        <v>1521</v>
      </c>
      <c r="H495" t="s">
        <v>17</v>
      </c>
      <c r="I495" t="s">
        <v>1437</v>
      </c>
      <c r="J495" t="s">
        <v>1278</v>
      </c>
      <c r="L495" t="s">
        <v>2277</v>
      </c>
      <c r="N495" t="s">
        <v>2625</v>
      </c>
      <c r="O495" t="str">
        <f>VLOOKUP(N495,[1]Table1!$A$1:$I$85,2,FALSE)</f>
        <v>University of California Santa Barbara</v>
      </c>
      <c r="P495" t="str">
        <f>VLOOKUP(N495,[1]Table1!$A$1:$I$85,3,FALSE)</f>
        <v>Santa Barbara</v>
      </c>
      <c r="Q495" t="str">
        <f>VLOOKUP(N495,[1]Table1!$A$1:$I$85,4,FALSE)</f>
        <v>CA</v>
      </c>
      <c r="R495">
        <f>VLOOKUP(N495,[1]Table1!$A$1:$I$85,6,FALSE)</f>
        <v>217.9</v>
      </c>
      <c r="S495">
        <f>VLOOKUP(N495,[1]Table1!$A$1:$I$85,7,FALSE)</f>
        <v>32</v>
      </c>
      <c r="T495">
        <f>VLOOKUP(N495,[1]Table1!$A$1:$I$85,8,FALSE)</f>
        <v>89243</v>
      </c>
    </row>
    <row r="496" spans="1:20" x14ac:dyDescent="0.2">
      <c r="A496" t="s">
        <v>1566</v>
      </c>
      <c r="B496">
        <v>6</v>
      </c>
      <c r="C496" t="s">
        <v>2646</v>
      </c>
      <c r="D496" t="s">
        <v>1579</v>
      </c>
      <c r="E496" t="s">
        <v>1580</v>
      </c>
      <c r="F496" t="s">
        <v>17</v>
      </c>
      <c r="G496" t="s">
        <v>1507</v>
      </c>
      <c r="H496" t="s">
        <v>17</v>
      </c>
      <c r="I496" t="s">
        <v>760</v>
      </c>
      <c r="J496" t="s">
        <v>1281</v>
      </c>
      <c r="L496" t="s">
        <v>2278</v>
      </c>
      <c r="N496" t="s">
        <v>2626</v>
      </c>
      <c r="O496" t="str">
        <f>VLOOKUP(N496,[1]Table1!$A$1:$I$85,2,FALSE)</f>
        <v>Duke University</v>
      </c>
      <c r="P496" t="str">
        <f>VLOOKUP(N496,[1]Table1!$A$1:$I$85,3,FALSE)</f>
        <v>Durham</v>
      </c>
      <c r="Q496" t="str">
        <f>VLOOKUP(N496,[1]Table1!$A$1:$I$85,4,FALSE)</f>
        <v>NC</v>
      </c>
      <c r="R496">
        <f>VLOOKUP(N496,[1]Table1!$A$1:$I$85,6,FALSE)</f>
        <v>97.5</v>
      </c>
      <c r="S496">
        <f>VLOOKUP(N496,[1]Table1!$A$1:$I$85,7,FALSE)</f>
        <v>10</v>
      </c>
      <c r="T496">
        <f>VLOOKUP(N496,[1]Table1!$A$1:$I$85,8,FALSE)</f>
        <v>107000</v>
      </c>
    </row>
    <row r="497" spans="1:20" x14ac:dyDescent="0.2">
      <c r="A497" t="s">
        <v>1566</v>
      </c>
      <c r="B497">
        <v>7</v>
      </c>
      <c r="C497" t="s">
        <v>2646</v>
      </c>
      <c r="D497" t="s">
        <v>1581</v>
      </c>
      <c r="E497" t="s">
        <v>1582</v>
      </c>
      <c r="F497" t="s">
        <v>17</v>
      </c>
      <c r="G497" t="s">
        <v>1507</v>
      </c>
      <c r="H497" t="s">
        <v>17</v>
      </c>
      <c r="I497" t="s">
        <v>351</v>
      </c>
      <c r="J497" t="s">
        <v>1583</v>
      </c>
      <c r="L497" t="s">
        <v>2279</v>
      </c>
      <c r="N497" t="s">
        <v>2627</v>
      </c>
      <c r="O497" t="str">
        <f>VLOOKUP(N497,[1]Table1!$A$1:$I$85,2,FALSE)</f>
        <v>Northwestern University</v>
      </c>
      <c r="P497" t="str">
        <f>VLOOKUP(N497,[1]Table1!$A$1:$I$85,3,FALSE)</f>
        <v>Evanston</v>
      </c>
      <c r="Q497" t="str">
        <f>VLOOKUP(N497,[1]Table1!$A$1:$I$85,4,FALSE)</f>
        <v>IL</v>
      </c>
      <c r="R497">
        <f>VLOOKUP(N497,[1]Table1!$A$1:$I$85,6,FALSE)</f>
        <v>123.2</v>
      </c>
      <c r="S497">
        <f>VLOOKUP(N497,[1]Table1!$A$1:$I$85,7,FALSE)</f>
        <v>10</v>
      </c>
      <c r="T497">
        <f>VLOOKUP(N497,[1]Table1!$A$1:$I$85,8,FALSE)</f>
        <v>87345</v>
      </c>
    </row>
    <row r="498" spans="1:20" x14ac:dyDescent="0.2">
      <c r="A498" t="s">
        <v>1566</v>
      </c>
      <c r="B498">
        <v>8</v>
      </c>
      <c r="C498" t="s">
        <v>2646</v>
      </c>
      <c r="D498" t="s">
        <v>1584</v>
      </c>
      <c r="E498" t="s">
        <v>1585</v>
      </c>
      <c r="F498" t="s">
        <v>17</v>
      </c>
      <c r="G498" t="s">
        <v>1507</v>
      </c>
      <c r="H498" t="s">
        <v>14</v>
      </c>
      <c r="I498" t="s">
        <v>808</v>
      </c>
      <c r="J498" t="s">
        <v>1285</v>
      </c>
      <c r="L498" t="s">
        <v>2280</v>
      </c>
      <c r="N498" t="s">
        <v>2593</v>
      </c>
      <c r="O498" t="str">
        <f>VLOOKUP(N498,[1]Table1!$A$1:$I$85,2,FALSE)</f>
        <v>Ohio State University</v>
      </c>
      <c r="P498" t="str">
        <f>VLOOKUP(N498,[1]Table1!$A$1:$I$85,3,FALSE)</f>
        <v>Columbus</v>
      </c>
      <c r="Q498" t="str">
        <f>VLOOKUP(N498,[1]Table1!$A$1:$I$85,4,FALSE)</f>
        <v>OH</v>
      </c>
      <c r="R498">
        <f>VLOOKUP(N498,[1]Table1!$A$1:$I$85,6,FALSE)</f>
        <v>86.4</v>
      </c>
      <c r="S498">
        <f>VLOOKUP(N498,[1]Table1!$A$1:$I$85,7,FALSE)</f>
        <v>49</v>
      </c>
      <c r="T498">
        <f>VLOOKUP(N498,[1]Table1!$A$1:$I$85,8,FALSE)</f>
        <v>58575</v>
      </c>
    </row>
    <row r="499" spans="1:20" x14ac:dyDescent="0.2">
      <c r="A499" t="s">
        <v>1566</v>
      </c>
      <c r="B499">
        <v>9</v>
      </c>
      <c r="C499" t="s">
        <v>2646</v>
      </c>
      <c r="D499" t="s">
        <v>1586</v>
      </c>
      <c r="E499" t="s">
        <v>1587</v>
      </c>
      <c r="F499" t="s">
        <v>17</v>
      </c>
      <c r="G499" t="s">
        <v>1515</v>
      </c>
      <c r="H499" t="s">
        <v>14</v>
      </c>
      <c r="I499" t="s">
        <v>1588</v>
      </c>
      <c r="J499" t="s">
        <v>1290</v>
      </c>
      <c r="L499" t="s">
        <v>2281</v>
      </c>
      <c r="N499" t="s">
        <v>2593</v>
      </c>
      <c r="O499" t="str">
        <f>VLOOKUP(N499,[1]Table1!$A$1:$I$85,2,FALSE)</f>
        <v>Ohio State University</v>
      </c>
      <c r="P499" t="str">
        <f>VLOOKUP(N499,[1]Table1!$A$1:$I$85,3,FALSE)</f>
        <v>Columbus</v>
      </c>
      <c r="Q499" t="str">
        <f>VLOOKUP(N499,[1]Table1!$A$1:$I$85,4,FALSE)</f>
        <v>OH</v>
      </c>
      <c r="R499">
        <f>VLOOKUP(N499,[1]Table1!$A$1:$I$85,6,FALSE)</f>
        <v>86.4</v>
      </c>
      <c r="S499">
        <f>VLOOKUP(N499,[1]Table1!$A$1:$I$85,7,FALSE)</f>
        <v>49</v>
      </c>
      <c r="T499">
        <f>VLOOKUP(N499,[1]Table1!$A$1:$I$85,8,FALSE)</f>
        <v>58575</v>
      </c>
    </row>
    <row r="500" spans="1:20" x14ac:dyDescent="0.2">
      <c r="A500" t="s">
        <v>1566</v>
      </c>
      <c r="B500">
        <v>10</v>
      </c>
      <c r="C500" t="s">
        <v>2646</v>
      </c>
      <c r="D500" t="s">
        <v>1589</v>
      </c>
      <c r="E500" t="s">
        <v>1590</v>
      </c>
      <c r="F500" t="s">
        <v>17</v>
      </c>
      <c r="G500" t="s">
        <v>1507</v>
      </c>
      <c r="H500" t="s">
        <v>17</v>
      </c>
      <c r="I500" t="s">
        <v>117</v>
      </c>
      <c r="J500" t="s">
        <v>1290</v>
      </c>
      <c r="L500" t="s">
        <v>2282</v>
      </c>
      <c r="N500" t="s">
        <v>2579</v>
      </c>
      <c r="O500" t="str">
        <f>VLOOKUP(N500,[1]Table1!$A$1:$I$85,2,FALSE)</f>
        <v>Stanford University</v>
      </c>
      <c r="P500" t="str">
        <f>VLOOKUP(N500,[1]Table1!$A$1:$I$85,3,FALSE)</f>
        <v>Palo Alto</v>
      </c>
      <c r="Q500" t="str">
        <f>VLOOKUP(N500,[1]Table1!$A$1:$I$85,4,FALSE)</f>
        <v>CA</v>
      </c>
      <c r="R500">
        <f>VLOOKUP(N500,[1]Table1!$A$1:$I$85,6,FALSE)</f>
        <v>432.8</v>
      </c>
      <c r="S500">
        <f>VLOOKUP(N500,[1]Table1!$A$1:$I$85,7,FALSE)</f>
        <v>3</v>
      </c>
      <c r="T500">
        <f>VLOOKUP(N500,[1]Table1!$A$1:$I$85,8,FALSE)</f>
        <v>194782</v>
      </c>
    </row>
    <row r="501" spans="1:20" x14ac:dyDescent="0.2">
      <c r="A501" t="s">
        <v>1566</v>
      </c>
      <c r="B501">
        <v>11</v>
      </c>
      <c r="C501" t="s">
        <v>2646</v>
      </c>
      <c r="D501" t="s">
        <v>1591</v>
      </c>
      <c r="E501" t="s">
        <v>1592</v>
      </c>
      <c r="F501" t="s">
        <v>17</v>
      </c>
      <c r="G501" t="s">
        <v>1507</v>
      </c>
      <c r="H501" t="s">
        <v>17</v>
      </c>
      <c r="I501" t="s">
        <v>1491</v>
      </c>
      <c r="J501" t="s">
        <v>1539</v>
      </c>
      <c r="L501" t="s">
        <v>2283</v>
      </c>
      <c r="N501" t="s">
        <v>2616</v>
      </c>
      <c r="O501" t="str">
        <f>VLOOKUP(N501,[1]Table1!$A$1:$I$85,2,FALSE)</f>
        <v>University of Florida</v>
      </c>
      <c r="P501" t="str">
        <f>VLOOKUP(N501,[1]Table1!$A$1:$I$85,3,FALSE)</f>
        <v>Gainesville</v>
      </c>
      <c r="Q501" t="str">
        <f>VLOOKUP(N501,[1]Table1!$A$1:$I$85,4,FALSE)</f>
        <v>FL</v>
      </c>
      <c r="R501">
        <f>VLOOKUP(N501,[1]Table1!$A$1:$I$85,6,FALSE)</f>
        <v>90</v>
      </c>
      <c r="S501">
        <f>VLOOKUP(N501,[1]Table1!$A$1:$I$85,7,FALSE)</f>
        <v>29</v>
      </c>
      <c r="T501">
        <f>VLOOKUP(N501,[1]Table1!$A$1:$I$85,8,FALSE)</f>
        <v>40937</v>
      </c>
    </row>
    <row r="502" spans="1:20" x14ac:dyDescent="0.2">
      <c r="A502" t="s">
        <v>1566</v>
      </c>
      <c r="B502">
        <v>12</v>
      </c>
      <c r="C502" t="s">
        <v>2646</v>
      </c>
      <c r="D502" t="s">
        <v>1593</v>
      </c>
      <c r="E502" t="s">
        <v>1594</v>
      </c>
      <c r="F502" t="s">
        <v>17</v>
      </c>
      <c r="G502" t="s">
        <v>1507</v>
      </c>
      <c r="H502" t="s">
        <v>17</v>
      </c>
      <c r="I502" t="s">
        <v>323</v>
      </c>
      <c r="J502" t="s">
        <v>1305</v>
      </c>
      <c r="L502" t="s">
        <v>2284</v>
      </c>
      <c r="N502" t="s">
        <v>2627</v>
      </c>
      <c r="O502" t="str">
        <f>VLOOKUP(N502,[1]Table1!$A$1:$I$85,2,FALSE)</f>
        <v>Northwestern University</v>
      </c>
      <c r="P502" t="str">
        <f>VLOOKUP(N502,[1]Table1!$A$1:$I$85,3,FALSE)</f>
        <v>Evanston</v>
      </c>
      <c r="Q502" t="str">
        <f>VLOOKUP(N502,[1]Table1!$A$1:$I$85,4,FALSE)</f>
        <v>IL</v>
      </c>
      <c r="R502">
        <f>VLOOKUP(N502,[1]Table1!$A$1:$I$85,6,FALSE)</f>
        <v>123.2</v>
      </c>
      <c r="S502">
        <f>VLOOKUP(N502,[1]Table1!$A$1:$I$85,7,FALSE)</f>
        <v>10</v>
      </c>
      <c r="T502">
        <f>VLOOKUP(N502,[1]Table1!$A$1:$I$85,8,FALSE)</f>
        <v>87345</v>
      </c>
    </row>
    <row r="503" spans="1:20" x14ac:dyDescent="0.2">
      <c r="A503" t="s">
        <v>1566</v>
      </c>
      <c r="B503">
        <v>13</v>
      </c>
      <c r="C503" t="s">
        <v>2646</v>
      </c>
      <c r="D503" t="s">
        <v>1595</v>
      </c>
      <c r="E503" t="s">
        <v>1596</v>
      </c>
      <c r="F503" t="s">
        <v>17</v>
      </c>
      <c r="G503" t="s">
        <v>1507</v>
      </c>
      <c r="H503" t="s">
        <v>17</v>
      </c>
      <c r="I503">
        <v>915</v>
      </c>
      <c r="J503" t="s">
        <v>813</v>
      </c>
      <c r="L503" t="s">
        <v>2542</v>
      </c>
      <c r="N503" t="s">
        <v>2628</v>
      </c>
      <c r="O503" t="str">
        <f>VLOOKUP(N503,[1]Table1!$A$1:$I$85,2,FALSE)</f>
        <v>Youngstown State University</v>
      </c>
      <c r="P503" t="str">
        <f>VLOOKUP(N503,[1]Table1!$A$1:$I$85,3,FALSE)</f>
        <v>Youngstown</v>
      </c>
      <c r="Q503" t="str">
        <f>VLOOKUP(N503,[1]Table1!$A$1:$I$85,4,FALSE)</f>
        <v>OH</v>
      </c>
      <c r="R503">
        <f>VLOOKUP(N503,[1]Table1!$A$1:$I$85,6,FALSE)</f>
        <v>66.099999999999994</v>
      </c>
      <c r="S503">
        <f>VLOOKUP(N503,[1]Table1!$A$1:$I$85,7,FALSE)</f>
        <v>0</v>
      </c>
      <c r="T503">
        <f>VLOOKUP(N503,[1]Table1!$A$1:$I$85,8,FALSE)</f>
        <v>31020</v>
      </c>
    </row>
    <row r="504" spans="1:20" x14ac:dyDescent="0.2">
      <c r="A504" t="s">
        <v>1566</v>
      </c>
      <c r="B504">
        <v>14</v>
      </c>
      <c r="C504" t="s">
        <v>2646</v>
      </c>
      <c r="D504" t="s">
        <v>1597</v>
      </c>
      <c r="E504" t="s">
        <v>1576</v>
      </c>
      <c r="F504" t="s">
        <v>17</v>
      </c>
      <c r="G504" t="s">
        <v>1507</v>
      </c>
      <c r="H504" t="s">
        <v>14</v>
      </c>
      <c r="I504">
        <v>960</v>
      </c>
      <c r="J504" t="s">
        <v>816</v>
      </c>
      <c r="L504" t="s">
        <v>2285</v>
      </c>
      <c r="N504" t="s">
        <v>2561</v>
      </c>
      <c r="O504" t="str">
        <f>VLOOKUP(N504,[1]Table1!$A$1:$I$85,2,FALSE)</f>
        <v>Vanderbilt University</v>
      </c>
      <c r="P504" t="str">
        <f>VLOOKUP(N504,[1]Table1!$A$1:$I$85,3,FALSE)</f>
        <v>Nashville</v>
      </c>
      <c r="Q504" t="str">
        <f>VLOOKUP(N504,[1]Table1!$A$1:$I$85,4,FALSE)</f>
        <v>TN</v>
      </c>
      <c r="R504">
        <f>VLOOKUP(N504,[1]Table1!$A$1:$I$85,6,FALSE)</f>
        <v>103.1</v>
      </c>
      <c r="S504">
        <f>VLOOKUP(N504,[1]Table1!$A$1:$I$85,7,FALSE)</f>
        <v>13</v>
      </c>
      <c r="T504">
        <f>VLOOKUP(N504,[1]Table1!$A$1:$I$85,8,FALSE)</f>
        <v>65565</v>
      </c>
    </row>
    <row r="505" spans="1:20" x14ac:dyDescent="0.2">
      <c r="A505" t="s">
        <v>1566</v>
      </c>
      <c r="B505">
        <v>15</v>
      </c>
      <c r="C505" t="s">
        <v>2646</v>
      </c>
      <c r="D505" t="s">
        <v>1598</v>
      </c>
      <c r="E505" t="s">
        <v>1599</v>
      </c>
      <c r="F505" t="s">
        <v>17</v>
      </c>
      <c r="G505" t="s">
        <v>1507</v>
      </c>
      <c r="H505" t="s">
        <v>17</v>
      </c>
      <c r="I505" t="s">
        <v>1315</v>
      </c>
      <c r="J505" t="s">
        <v>1600</v>
      </c>
      <c r="L505" t="s">
        <v>2286</v>
      </c>
      <c r="N505" t="s">
        <v>2621</v>
      </c>
      <c r="O505" t="str">
        <f>VLOOKUP(N505,[1]Table1!$A$1:$I$85,2,FALSE)</f>
        <v>University of Virginia</v>
      </c>
      <c r="P505" t="str">
        <f>VLOOKUP(N505,[1]Table1!$A$1:$I$85,3,FALSE)</f>
        <v>Charlottesville</v>
      </c>
      <c r="Q505" t="str">
        <f>VLOOKUP(N505,[1]Table1!$A$1:$I$85,4,FALSE)</f>
        <v>VA</v>
      </c>
      <c r="R505">
        <f>VLOOKUP(N505,[1]Table1!$A$1:$I$85,6,FALSE)</f>
        <v>107.3</v>
      </c>
      <c r="S505">
        <f>VLOOKUP(N505,[1]Table1!$A$1:$I$85,7,FALSE)</f>
        <v>25</v>
      </c>
      <c r="T505">
        <f>VLOOKUP(N505,[1]Table1!$A$1:$I$85,8,FALSE)</f>
        <v>63470</v>
      </c>
    </row>
    <row r="506" spans="1:20" x14ac:dyDescent="0.2">
      <c r="A506" t="s">
        <v>1566</v>
      </c>
      <c r="B506">
        <v>16</v>
      </c>
      <c r="C506" t="s">
        <v>2646</v>
      </c>
      <c r="D506" t="s">
        <v>1601</v>
      </c>
      <c r="E506" t="s">
        <v>1602</v>
      </c>
      <c r="F506" t="s">
        <v>17</v>
      </c>
      <c r="G506" t="s">
        <v>1507</v>
      </c>
      <c r="H506" t="s">
        <v>17</v>
      </c>
      <c r="I506" t="s">
        <v>819</v>
      </c>
      <c r="J506" t="s">
        <v>1603</v>
      </c>
      <c r="L506" t="s">
        <v>2287</v>
      </c>
      <c r="N506" t="s">
        <v>2629</v>
      </c>
      <c r="O506" t="str">
        <f>VLOOKUP(N506,[1]Table1!$A$1:$I$85,2,FALSE)</f>
        <v>James Madison University</v>
      </c>
      <c r="P506" t="str">
        <f>VLOOKUP(N506,[1]Table1!$A$1:$I$85,3,FALSE)</f>
        <v>Harrisonburg</v>
      </c>
      <c r="Q506" t="str">
        <f>VLOOKUP(N506,[1]Table1!$A$1:$I$85,4,FALSE)</f>
        <v>VA</v>
      </c>
      <c r="R506">
        <f>VLOOKUP(N506,[1]Table1!$A$1:$I$85,6,FALSE)</f>
        <v>89</v>
      </c>
      <c r="S506">
        <f>VLOOKUP(N506,[1]Table1!$A$1:$I$85,7,FALSE)</f>
        <v>151</v>
      </c>
      <c r="T506">
        <f>VLOOKUP(N506,[1]Table1!$A$1:$I$85,8,FALSE)</f>
        <v>51055</v>
      </c>
    </row>
    <row r="507" spans="1:20" x14ac:dyDescent="0.2">
      <c r="A507" t="s">
        <v>1566</v>
      </c>
      <c r="B507">
        <v>17</v>
      </c>
      <c r="C507" t="s">
        <v>2646</v>
      </c>
      <c r="D507" t="s">
        <v>1604</v>
      </c>
      <c r="E507" t="s">
        <v>1605</v>
      </c>
      <c r="F507" t="s">
        <v>17</v>
      </c>
      <c r="G507" t="s">
        <v>1521</v>
      </c>
      <c r="H507" t="s">
        <v>14</v>
      </c>
      <c r="I507" t="s">
        <v>1254</v>
      </c>
      <c r="J507" t="s">
        <v>1606</v>
      </c>
      <c r="L507" t="s">
        <v>2288</v>
      </c>
      <c r="N507" t="s">
        <v>2624</v>
      </c>
      <c r="O507" t="str">
        <f>VLOOKUP(N507,[1]Table1!$A$1:$I$85,2,FALSE)</f>
        <v>Boston College</v>
      </c>
      <c r="P507" t="str">
        <f>VLOOKUP(N507,[1]Table1!$A$1:$I$85,3,FALSE)</f>
        <v>Newton</v>
      </c>
      <c r="Q507" t="str">
        <f>VLOOKUP(N507,[1]Table1!$A$1:$I$85,4,FALSE)</f>
        <v>MA</v>
      </c>
      <c r="R507">
        <f>VLOOKUP(N507,[1]Table1!$A$1:$I$85,6,FALSE)</f>
        <v>207.9</v>
      </c>
      <c r="S507">
        <f>VLOOKUP(N507,[1]Table1!$A$1:$I$85,7,FALSE)</f>
        <v>36</v>
      </c>
      <c r="T507">
        <f>VLOOKUP(N507,[1]Table1!$A$1:$I$85,8,FALSE)</f>
        <v>51026</v>
      </c>
    </row>
    <row r="508" spans="1:20" x14ac:dyDescent="0.2">
      <c r="A508" t="s">
        <v>1607</v>
      </c>
      <c r="B508">
        <v>1</v>
      </c>
      <c r="C508" t="s">
        <v>2645</v>
      </c>
      <c r="D508" t="s">
        <v>1608</v>
      </c>
      <c r="E508" t="s">
        <v>1609</v>
      </c>
      <c r="F508" t="s">
        <v>17</v>
      </c>
      <c r="G508" t="s">
        <v>1565</v>
      </c>
      <c r="H508" t="s">
        <v>14</v>
      </c>
      <c r="I508" t="s">
        <v>1312</v>
      </c>
      <c r="J508" t="s">
        <v>750</v>
      </c>
      <c r="L508" t="s">
        <v>2289</v>
      </c>
      <c r="N508" t="s">
        <v>2593</v>
      </c>
      <c r="O508" t="str">
        <f>VLOOKUP(N508,[1]Table1!$A$1:$I$85,2,FALSE)</f>
        <v>Ohio State University</v>
      </c>
      <c r="P508" t="str">
        <f>VLOOKUP(N508,[1]Table1!$A$1:$I$85,3,FALSE)</f>
        <v>Columbus</v>
      </c>
      <c r="Q508" t="str">
        <f>VLOOKUP(N508,[1]Table1!$A$1:$I$85,4,FALSE)</f>
        <v>OH</v>
      </c>
      <c r="R508">
        <f>VLOOKUP(N508,[1]Table1!$A$1:$I$85,6,FALSE)</f>
        <v>86.4</v>
      </c>
      <c r="S508">
        <f>VLOOKUP(N508,[1]Table1!$A$1:$I$85,7,FALSE)</f>
        <v>49</v>
      </c>
      <c r="T508">
        <f>VLOOKUP(N508,[1]Table1!$A$1:$I$85,8,FALSE)</f>
        <v>58575</v>
      </c>
    </row>
    <row r="509" spans="1:20" x14ac:dyDescent="0.2">
      <c r="A509" t="s">
        <v>1607</v>
      </c>
      <c r="B509">
        <v>2</v>
      </c>
      <c r="C509" t="s">
        <v>2645</v>
      </c>
      <c r="D509" t="s">
        <v>1610</v>
      </c>
      <c r="E509" t="s">
        <v>1611</v>
      </c>
      <c r="F509" t="s">
        <v>17</v>
      </c>
      <c r="G509" t="s">
        <v>1515</v>
      </c>
      <c r="H509" t="s">
        <v>14</v>
      </c>
      <c r="I509" t="s">
        <v>808</v>
      </c>
      <c r="J509" t="s">
        <v>1612</v>
      </c>
      <c r="L509" t="s">
        <v>2290</v>
      </c>
      <c r="N509" t="s">
        <v>2580</v>
      </c>
      <c r="O509" t="str">
        <f>VLOOKUP(N509,[1]Table1!$A$1:$I$85,2,FALSE)</f>
        <v>Indiana University</v>
      </c>
      <c r="P509" t="str">
        <f>VLOOKUP(N509,[1]Table1!$A$1:$I$85,3,FALSE)</f>
        <v>Bloomington</v>
      </c>
      <c r="Q509" t="str">
        <f>VLOOKUP(N509,[1]Table1!$A$1:$I$85,4,FALSE)</f>
        <v>IN</v>
      </c>
      <c r="R509">
        <f>VLOOKUP(N509,[1]Table1!$A$1:$I$85,6,FALSE)</f>
        <v>88</v>
      </c>
      <c r="S509">
        <f>VLOOKUP(N509,[1]Table1!$A$1:$I$85,7,FALSE)</f>
        <v>72</v>
      </c>
      <c r="T509">
        <f>VLOOKUP(N509,[1]Table1!$A$1:$I$85,8,FALSE)</f>
        <v>41995</v>
      </c>
    </row>
    <row r="510" spans="1:20" x14ac:dyDescent="0.2">
      <c r="A510" t="s">
        <v>1607</v>
      </c>
      <c r="B510">
        <v>3</v>
      </c>
      <c r="C510" t="s">
        <v>2645</v>
      </c>
      <c r="D510" t="s">
        <v>1613</v>
      </c>
      <c r="E510" t="s">
        <v>1614</v>
      </c>
      <c r="F510" t="s">
        <v>17</v>
      </c>
      <c r="G510" t="s">
        <v>1507</v>
      </c>
      <c r="H510" t="s">
        <v>14</v>
      </c>
      <c r="I510" t="s">
        <v>1615</v>
      </c>
      <c r="J510" t="s">
        <v>823</v>
      </c>
      <c r="L510" t="s">
        <v>2291</v>
      </c>
      <c r="N510" t="s">
        <v>2580</v>
      </c>
      <c r="O510" t="str">
        <f>VLOOKUP(N510,[1]Table1!$A$1:$I$85,2,FALSE)</f>
        <v>Indiana University</v>
      </c>
      <c r="P510" t="str">
        <f>VLOOKUP(N510,[1]Table1!$A$1:$I$85,3,FALSE)</f>
        <v>Bloomington</v>
      </c>
      <c r="Q510" t="str">
        <f>VLOOKUP(N510,[1]Table1!$A$1:$I$85,4,FALSE)</f>
        <v>IN</v>
      </c>
      <c r="R510">
        <f>VLOOKUP(N510,[1]Table1!$A$1:$I$85,6,FALSE)</f>
        <v>88</v>
      </c>
      <c r="S510">
        <f>VLOOKUP(N510,[1]Table1!$A$1:$I$85,7,FALSE)</f>
        <v>72</v>
      </c>
      <c r="T510">
        <f>VLOOKUP(N510,[1]Table1!$A$1:$I$85,8,FALSE)</f>
        <v>41995</v>
      </c>
    </row>
    <row r="511" spans="1:20" x14ac:dyDescent="0.2">
      <c r="A511" t="s">
        <v>1616</v>
      </c>
      <c r="B511">
        <v>1</v>
      </c>
      <c r="C511" t="s">
        <v>2646</v>
      </c>
      <c r="D511" t="s">
        <v>1617</v>
      </c>
      <c r="E511" t="s">
        <v>1618</v>
      </c>
      <c r="F511" t="s">
        <v>17</v>
      </c>
      <c r="G511" t="s">
        <v>1515</v>
      </c>
      <c r="H511" t="s">
        <v>17</v>
      </c>
      <c r="I511" t="s">
        <v>1619</v>
      </c>
      <c r="J511" t="s">
        <v>1620</v>
      </c>
      <c r="K511" t="s">
        <v>1988</v>
      </c>
      <c r="N511" t="s">
        <v>2560</v>
      </c>
      <c r="O511" t="e">
        <f>VLOOKUP(N511,[1]Table1!$A$1:$I$85,2,FALSE)</f>
        <v>#N/A</v>
      </c>
      <c r="P511" t="e">
        <f>VLOOKUP(N511,[1]Table1!$A$1:$I$85,3,FALSE)</f>
        <v>#N/A</v>
      </c>
      <c r="Q511" t="e">
        <f>VLOOKUP(N511,[1]Table1!$A$1:$I$85,4,FALSE)</f>
        <v>#N/A</v>
      </c>
      <c r="R511" t="e">
        <f>VLOOKUP(N511,[1]Table1!$A$1:$I$85,6,FALSE)</f>
        <v>#N/A</v>
      </c>
      <c r="S511" t="e">
        <f>VLOOKUP(N511,[1]Table1!$A$1:$I$85,7,FALSE)</f>
        <v>#N/A</v>
      </c>
      <c r="T511" t="e">
        <f>VLOOKUP(N511,[1]Table1!$A$1:$I$85,8,FALSE)</f>
        <v>#N/A</v>
      </c>
    </row>
    <row r="512" spans="1:20" x14ac:dyDescent="0.2">
      <c r="A512" t="s">
        <v>1616</v>
      </c>
      <c r="B512">
        <v>2</v>
      </c>
      <c r="C512" t="s">
        <v>2646</v>
      </c>
      <c r="D512" t="s">
        <v>1621</v>
      </c>
      <c r="E512" t="s">
        <v>1622</v>
      </c>
      <c r="F512" t="s">
        <v>17</v>
      </c>
      <c r="G512" t="s">
        <v>1521</v>
      </c>
      <c r="H512" t="s">
        <v>38</v>
      </c>
      <c r="I512" t="s">
        <v>598</v>
      </c>
      <c r="J512" t="s">
        <v>1377</v>
      </c>
      <c r="L512" t="s">
        <v>2292</v>
      </c>
      <c r="N512" t="s">
        <v>2583</v>
      </c>
      <c r="O512" t="str">
        <f>VLOOKUP(N512,[1]Table1!$A$1:$I$85,2,FALSE)</f>
        <v>The University of California, Los Angeles</v>
      </c>
      <c r="P512" t="str">
        <f>VLOOKUP(N512,[1]Table1!$A$1:$I$85,3,FALSE)</f>
        <v>Los Angeles</v>
      </c>
      <c r="Q512" t="str">
        <f>VLOOKUP(N512,[1]Table1!$A$1:$I$85,4,FALSE)</f>
        <v>CA</v>
      </c>
      <c r="R512">
        <f>VLOOKUP(N512,[1]Table1!$A$1:$I$85,6,FALSE)</f>
        <v>176.2</v>
      </c>
      <c r="S512">
        <f>VLOOKUP(N512,[1]Table1!$A$1:$I$85,7,FALSE)</f>
        <v>20</v>
      </c>
      <c r="T512">
        <f>VLOOKUP(N512,[1]Table1!$A$1:$I$85,8,FALSE)</f>
        <v>76367</v>
      </c>
    </row>
    <row r="513" spans="1:20" x14ac:dyDescent="0.2">
      <c r="A513" t="s">
        <v>1616</v>
      </c>
      <c r="B513">
        <v>3</v>
      </c>
      <c r="C513" t="s">
        <v>2646</v>
      </c>
      <c r="D513" t="s">
        <v>1623</v>
      </c>
      <c r="E513" t="s">
        <v>1624</v>
      </c>
      <c r="F513" t="s">
        <v>17</v>
      </c>
      <c r="G513" t="s">
        <v>1565</v>
      </c>
      <c r="H513" t="s">
        <v>38</v>
      </c>
      <c r="I513" t="s">
        <v>1625</v>
      </c>
      <c r="J513" t="s">
        <v>968</v>
      </c>
      <c r="L513" t="s">
        <v>2293</v>
      </c>
      <c r="N513" t="s">
        <v>2583</v>
      </c>
      <c r="O513" t="str">
        <f>VLOOKUP(N513,[1]Table1!$A$1:$I$85,2,FALSE)</f>
        <v>The University of California, Los Angeles</v>
      </c>
      <c r="P513" t="str">
        <f>VLOOKUP(N513,[1]Table1!$A$1:$I$85,3,FALSE)</f>
        <v>Los Angeles</v>
      </c>
      <c r="Q513" t="str">
        <f>VLOOKUP(N513,[1]Table1!$A$1:$I$85,4,FALSE)</f>
        <v>CA</v>
      </c>
      <c r="R513">
        <f>VLOOKUP(N513,[1]Table1!$A$1:$I$85,6,FALSE)</f>
        <v>176.2</v>
      </c>
      <c r="S513">
        <f>VLOOKUP(N513,[1]Table1!$A$1:$I$85,7,FALSE)</f>
        <v>20</v>
      </c>
      <c r="T513">
        <f>VLOOKUP(N513,[1]Table1!$A$1:$I$85,8,FALSE)</f>
        <v>76367</v>
      </c>
    </row>
    <row r="514" spans="1:20" x14ac:dyDescent="0.2">
      <c r="A514" t="s">
        <v>1616</v>
      </c>
      <c r="B514">
        <v>4</v>
      </c>
      <c r="C514" t="s">
        <v>2646</v>
      </c>
      <c r="D514" t="s">
        <v>1626</v>
      </c>
      <c r="E514" t="s">
        <v>1627</v>
      </c>
      <c r="F514" t="s">
        <v>17</v>
      </c>
      <c r="G514" t="s">
        <v>1521</v>
      </c>
      <c r="H514" t="s">
        <v>14</v>
      </c>
      <c r="I514" t="s">
        <v>170</v>
      </c>
      <c r="J514" t="s">
        <v>979</v>
      </c>
      <c r="L514" t="s">
        <v>2543</v>
      </c>
      <c r="N514" t="s">
        <v>2588</v>
      </c>
      <c r="O514" t="str">
        <f>VLOOKUP(N514,[1]Table1!$A$1:$I$85,2,FALSE)</f>
        <v>The University of Alabama</v>
      </c>
      <c r="P514" t="str">
        <f>VLOOKUP(N514,[1]Table1!$A$1:$I$85,3,FALSE)</f>
        <v>Tuscaloosa</v>
      </c>
      <c r="Q514" t="str">
        <f>VLOOKUP(N514,[1]Table1!$A$1:$I$85,4,FALSE)</f>
        <v>AL</v>
      </c>
      <c r="R514">
        <f>VLOOKUP(N514,[1]Table1!$A$1:$I$85,6,FALSE)</f>
        <v>87.5</v>
      </c>
      <c r="S514">
        <f>VLOOKUP(N514,[1]Table1!$A$1:$I$85,7,FALSE)</f>
        <v>137</v>
      </c>
      <c r="T514">
        <f>VLOOKUP(N514,[1]Table1!$A$1:$I$85,8,FALSE)</f>
        <v>44880</v>
      </c>
    </row>
    <row r="515" spans="1:20" x14ac:dyDescent="0.2">
      <c r="A515" t="s">
        <v>1616</v>
      </c>
      <c r="B515">
        <v>5</v>
      </c>
      <c r="C515" t="s">
        <v>2646</v>
      </c>
      <c r="D515" t="s">
        <v>1628</v>
      </c>
      <c r="E515" t="s">
        <v>1629</v>
      </c>
      <c r="F515" t="s">
        <v>17</v>
      </c>
      <c r="G515" t="s">
        <v>1521</v>
      </c>
      <c r="H515" t="s">
        <v>38</v>
      </c>
      <c r="I515" t="s">
        <v>454</v>
      </c>
      <c r="J515" t="s">
        <v>993</v>
      </c>
      <c r="L515" t="s">
        <v>2294</v>
      </c>
      <c r="N515" t="s">
        <v>2588</v>
      </c>
      <c r="O515" t="str">
        <f>VLOOKUP(N515,[1]Table1!$A$1:$I$85,2,FALSE)</f>
        <v>The University of Alabama</v>
      </c>
      <c r="P515" t="str">
        <f>VLOOKUP(N515,[1]Table1!$A$1:$I$85,3,FALSE)</f>
        <v>Tuscaloosa</v>
      </c>
      <c r="Q515" t="str">
        <f>VLOOKUP(N515,[1]Table1!$A$1:$I$85,4,FALSE)</f>
        <v>AL</v>
      </c>
      <c r="R515">
        <f>VLOOKUP(N515,[1]Table1!$A$1:$I$85,6,FALSE)</f>
        <v>87.5</v>
      </c>
      <c r="S515">
        <f>VLOOKUP(N515,[1]Table1!$A$1:$I$85,7,FALSE)</f>
        <v>137</v>
      </c>
      <c r="T515">
        <f>VLOOKUP(N515,[1]Table1!$A$1:$I$85,8,FALSE)</f>
        <v>44880</v>
      </c>
    </row>
    <row r="516" spans="1:20" x14ac:dyDescent="0.2">
      <c r="A516" t="s">
        <v>1616</v>
      </c>
      <c r="B516">
        <v>6</v>
      </c>
      <c r="C516" t="s">
        <v>2646</v>
      </c>
      <c r="D516" t="s">
        <v>1630</v>
      </c>
      <c r="E516" t="s">
        <v>1631</v>
      </c>
      <c r="F516" t="s">
        <v>17</v>
      </c>
      <c r="G516" t="s">
        <v>1507</v>
      </c>
      <c r="H516" t="s">
        <v>38</v>
      </c>
      <c r="I516" t="s">
        <v>1066</v>
      </c>
      <c r="J516" t="s">
        <v>999</v>
      </c>
      <c r="L516" t="s">
        <v>2295</v>
      </c>
      <c r="N516" t="s">
        <v>2588</v>
      </c>
      <c r="O516" t="str">
        <f>VLOOKUP(N516,[1]Table1!$A$1:$I$85,2,FALSE)</f>
        <v>The University of Alabama</v>
      </c>
      <c r="P516" t="str">
        <f>VLOOKUP(N516,[1]Table1!$A$1:$I$85,3,FALSE)</f>
        <v>Tuscaloosa</v>
      </c>
      <c r="Q516" t="str">
        <f>VLOOKUP(N516,[1]Table1!$A$1:$I$85,4,FALSE)</f>
        <v>AL</v>
      </c>
      <c r="R516">
        <f>VLOOKUP(N516,[1]Table1!$A$1:$I$85,6,FALSE)</f>
        <v>87.5</v>
      </c>
      <c r="S516">
        <f>VLOOKUP(N516,[1]Table1!$A$1:$I$85,7,FALSE)</f>
        <v>137</v>
      </c>
      <c r="T516">
        <f>VLOOKUP(N516,[1]Table1!$A$1:$I$85,8,FALSE)</f>
        <v>44880</v>
      </c>
    </row>
    <row r="517" spans="1:20" x14ac:dyDescent="0.2">
      <c r="A517" t="s">
        <v>1616</v>
      </c>
      <c r="B517">
        <v>7</v>
      </c>
      <c r="C517" t="s">
        <v>2646</v>
      </c>
      <c r="D517" t="s">
        <v>1632</v>
      </c>
      <c r="E517" t="s">
        <v>1633</v>
      </c>
      <c r="F517" t="s">
        <v>17</v>
      </c>
      <c r="G517" t="s">
        <v>1507</v>
      </c>
      <c r="H517" t="s">
        <v>20</v>
      </c>
      <c r="I517" t="s">
        <v>1634</v>
      </c>
      <c r="J517" t="s">
        <v>1023</v>
      </c>
      <c r="L517" t="s">
        <v>2296</v>
      </c>
      <c r="N517" t="s">
        <v>2583</v>
      </c>
      <c r="O517" t="str">
        <f>VLOOKUP(N517,[1]Table1!$A$1:$I$85,2,FALSE)</f>
        <v>The University of California, Los Angeles</v>
      </c>
      <c r="P517" t="str">
        <f>VLOOKUP(N517,[1]Table1!$A$1:$I$85,3,FALSE)</f>
        <v>Los Angeles</v>
      </c>
      <c r="Q517" t="str">
        <f>VLOOKUP(N517,[1]Table1!$A$1:$I$85,4,FALSE)</f>
        <v>CA</v>
      </c>
      <c r="R517">
        <f>VLOOKUP(N517,[1]Table1!$A$1:$I$85,6,FALSE)</f>
        <v>176.2</v>
      </c>
      <c r="S517">
        <f>VLOOKUP(N517,[1]Table1!$A$1:$I$85,7,FALSE)</f>
        <v>20</v>
      </c>
      <c r="T517">
        <f>VLOOKUP(N517,[1]Table1!$A$1:$I$85,8,FALSE)</f>
        <v>76367</v>
      </c>
    </row>
    <row r="518" spans="1:20" x14ac:dyDescent="0.2">
      <c r="A518" t="s">
        <v>1616</v>
      </c>
      <c r="B518">
        <v>8</v>
      </c>
      <c r="C518" t="s">
        <v>2646</v>
      </c>
      <c r="D518" t="s">
        <v>1635</v>
      </c>
      <c r="E518" t="s">
        <v>1636</v>
      </c>
      <c r="F518" t="s">
        <v>17</v>
      </c>
      <c r="G518" t="s">
        <v>1515</v>
      </c>
      <c r="H518" t="s">
        <v>14</v>
      </c>
      <c r="I518" t="s">
        <v>241</v>
      </c>
      <c r="J518" t="s">
        <v>1072</v>
      </c>
      <c r="L518" t="s">
        <v>2297</v>
      </c>
      <c r="N518" t="s">
        <v>2616</v>
      </c>
      <c r="O518" t="str">
        <f>VLOOKUP(N518,[1]Table1!$A$1:$I$85,2,FALSE)</f>
        <v>University of Florida</v>
      </c>
      <c r="P518" t="str">
        <f>VLOOKUP(N518,[1]Table1!$A$1:$I$85,3,FALSE)</f>
        <v>Gainesville</v>
      </c>
      <c r="Q518" t="str">
        <f>VLOOKUP(N518,[1]Table1!$A$1:$I$85,4,FALSE)</f>
        <v>FL</v>
      </c>
      <c r="R518">
        <f>VLOOKUP(N518,[1]Table1!$A$1:$I$85,6,FALSE)</f>
        <v>90</v>
      </c>
      <c r="S518">
        <f>VLOOKUP(N518,[1]Table1!$A$1:$I$85,7,FALSE)</f>
        <v>29</v>
      </c>
      <c r="T518">
        <f>VLOOKUP(N518,[1]Table1!$A$1:$I$85,8,FALSE)</f>
        <v>40937</v>
      </c>
    </row>
    <row r="519" spans="1:20" x14ac:dyDescent="0.2">
      <c r="A519" t="s">
        <v>1616</v>
      </c>
      <c r="B519">
        <v>9</v>
      </c>
      <c r="C519" t="s">
        <v>2646</v>
      </c>
      <c r="D519" t="s">
        <v>1637</v>
      </c>
      <c r="E519" t="s">
        <v>538</v>
      </c>
      <c r="F519" t="s">
        <v>17</v>
      </c>
      <c r="G519" t="s">
        <v>1507</v>
      </c>
      <c r="H519" t="s">
        <v>20</v>
      </c>
      <c r="I519" t="s">
        <v>1102</v>
      </c>
      <c r="J519" t="s">
        <v>1092</v>
      </c>
      <c r="L519" t="s">
        <v>2298</v>
      </c>
      <c r="N519" t="s">
        <v>2567</v>
      </c>
      <c r="O519" t="str">
        <f>VLOOKUP(N519,[1]Table1!$A$1:$I$85,2,FALSE)</f>
        <v>Florida State University</v>
      </c>
      <c r="P519" t="str">
        <f>VLOOKUP(N519,[1]Table1!$A$1:$I$85,3,FALSE)</f>
        <v>Tallahassee</v>
      </c>
      <c r="Q519" t="str">
        <f>VLOOKUP(N519,[1]Table1!$A$1:$I$85,4,FALSE)</f>
        <v>FL</v>
      </c>
      <c r="R519">
        <f>VLOOKUP(N519,[1]Table1!$A$1:$I$85,6,FALSE)</f>
        <v>90.6</v>
      </c>
      <c r="S519">
        <f>VLOOKUP(N519,[1]Table1!$A$1:$I$85,7,FALSE)</f>
        <v>55</v>
      </c>
      <c r="T519">
        <f>VLOOKUP(N519,[1]Table1!$A$1:$I$85,8,FALSE)</f>
        <v>49077</v>
      </c>
    </row>
    <row r="520" spans="1:20" x14ac:dyDescent="0.2">
      <c r="A520" t="s">
        <v>1616</v>
      </c>
      <c r="B520">
        <v>10</v>
      </c>
      <c r="C520" t="s">
        <v>2646</v>
      </c>
      <c r="D520" t="s">
        <v>1638</v>
      </c>
      <c r="E520" t="s">
        <v>1639</v>
      </c>
      <c r="F520" t="s">
        <v>17</v>
      </c>
      <c r="G520" t="s">
        <v>1515</v>
      </c>
      <c r="H520" t="s">
        <v>14</v>
      </c>
      <c r="I520" t="s">
        <v>1640</v>
      </c>
      <c r="J520" t="s">
        <v>1641</v>
      </c>
      <c r="L520" t="s">
        <v>2299</v>
      </c>
      <c r="N520" t="s">
        <v>2616</v>
      </c>
      <c r="O520" t="str">
        <f>VLOOKUP(N520,[1]Table1!$A$1:$I$85,2,FALSE)</f>
        <v>University of Florida</v>
      </c>
      <c r="P520" t="str">
        <f>VLOOKUP(N520,[1]Table1!$A$1:$I$85,3,FALSE)</f>
        <v>Gainesville</v>
      </c>
      <c r="Q520" t="str">
        <f>VLOOKUP(N520,[1]Table1!$A$1:$I$85,4,FALSE)</f>
        <v>FL</v>
      </c>
      <c r="R520">
        <f>VLOOKUP(N520,[1]Table1!$A$1:$I$85,6,FALSE)</f>
        <v>90</v>
      </c>
      <c r="S520">
        <f>VLOOKUP(N520,[1]Table1!$A$1:$I$85,7,FALSE)</f>
        <v>29</v>
      </c>
      <c r="T520">
        <f>VLOOKUP(N520,[1]Table1!$A$1:$I$85,8,FALSE)</f>
        <v>40937</v>
      </c>
    </row>
    <row r="521" spans="1:20" x14ac:dyDescent="0.2">
      <c r="A521" t="s">
        <v>1616</v>
      </c>
      <c r="B521">
        <v>11</v>
      </c>
      <c r="C521" t="s">
        <v>2646</v>
      </c>
      <c r="D521" t="s">
        <v>1642</v>
      </c>
      <c r="E521" t="s">
        <v>1643</v>
      </c>
      <c r="F521" t="s">
        <v>17</v>
      </c>
      <c r="G521" t="s">
        <v>1521</v>
      </c>
      <c r="H521" t="s">
        <v>20</v>
      </c>
      <c r="I521" t="s">
        <v>1644</v>
      </c>
      <c r="J521" t="s">
        <v>1645</v>
      </c>
      <c r="L521" t="s">
        <v>2300</v>
      </c>
      <c r="N521" t="s">
        <v>2588</v>
      </c>
      <c r="O521" t="str">
        <f>VLOOKUP(N521,[1]Table1!$A$1:$I$85,2,FALSE)</f>
        <v>The University of Alabama</v>
      </c>
      <c r="P521" t="str">
        <f>VLOOKUP(N521,[1]Table1!$A$1:$I$85,3,FALSE)</f>
        <v>Tuscaloosa</v>
      </c>
      <c r="Q521" t="str">
        <f>VLOOKUP(N521,[1]Table1!$A$1:$I$85,4,FALSE)</f>
        <v>AL</v>
      </c>
      <c r="R521">
        <f>VLOOKUP(N521,[1]Table1!$A$1:$I$85,6,FALSE)</f>
        <v>87.5</v>
      </c>
      <c r="S521">
        <f>VLOOKUP(N521,[1]Table1!$A$1:$I$85,7,FALSE)</f>
        <v>137</v>
      </c>
      <c r="T521">
        <f>VLOOKUP(N521,[1]Table1!$A$1:$I$85,8,FALSE)</f>
        <v>44880</v>
      </c>
    </row>
    <row r="522" spans="1:20" x14ac:dyDescent="0.2">
      <c r="A522" t="s">
        <v>1616</v>
      </c>
      <c r="B522">
        <v>12</v>
      </c>
      <c r="C522" t="s">
        <v>2646</v>
      </c>
      <c r="D522" t="s">
        <v>1646</v>
      </c>
      <c r="E522" t="s">
        <v>1647</v>
      </c>
      <c r="F522" t="s">
        <v>17</v>
      </c>
      <c r="G522" t="s">
        <v>1507</v>
      </c>
      <c r="H522" t="s">
        <v>38</v>
      </c>
      <c r="I522" t="s">
        <v>556</v>
      </c>
      <c r="J522" t="s">
        <v>1645</v>
      </c>
      <c r="L522" t="s">
        <v>2301</v>
      </c>
      <c r="N522" t="s">
        <v>2578</v>
      </c>
      <c r="O522" t="str">
        <f>VLOOKUP(N522,[1]Table1!$A$1:$I$85,2,FALSE)</f>
        <v>The University of North Carolina</v>
      </c>
      <c r="P522" t="str">
        <f>VLOOKUP(N522,[1]Table1!$A$1:$I$85,3,FALSE)</f>
        <v>Chapel Hill</v>
      </c>
      <c r="Q522" t="str">
        <f>VLOOKUP(N522,[1]Table1!$A$1:$I$85,4,FALSE)</f>
        <v>NC</v>
      </c>
      <c r="R522">
        <f>VLOOKUP(N522,[1]Table1!$A$1:$I$85,6,FALSE)</f>
        <v>116</v>
      </c>
      <c r="S522">
        <f>VLOOKUP(N522,[1]Table1!$A$1:$I$85,7,FALSE)</f>
        <v>29</v>
      </c>
      <c r="T522">
        <f>VLOOKUP(N522,[1]Table1!$A$1:$I$85,8,FALSE)</f>
        <v>77037</v>
      </c>
    </row>
    <row r="523" spans="1:20" x14ac:dyDescent="0.2">
      <c r="A523" t="s">
        <v>1616</v>
      </c>
      <c r="B523">
        <v>13</v>
      </c>
      <c r="C523" t="s">
        <v>2646</v>
      </c>
      <c r="D523" t="s">
        <v>1648</v>
      </c>
      <c r="E523" t="s">
        <v>1649</v>
      </c>
      <c r="F523" t="s">
        <v>17</v>
      </c>
      <c r="G523" t="s">
        <v>1507</v>
      </c>
      <c r="H523" t="s">
        <v>38</v>
      </c>
      <c r="I523" t="s">
        <v>822</v>
      </c>
      <c r="J523" t="s">
        <v>1209</v>
      </c>
      <c r="L523" t="s">
        <v>2302</v>
      </c>
      <c r="N523" t="s">
        <v>2582</v>
      </c>
      <c r="O523" t="str">
        <f>VLOOKUP(N523,[1]Table1!$A$1:$I$85,2,FALSE)</f>
        <v>Pennsylvania State University</v>
      </c>
      <c r="P523" t="str">
        <f>VLOOKUP(N523,[1]Table1!$A$1:$I$85,3,FALSE)</f>
        <v>State College</v>
      </c>
      <c r="Q523" t="str">
        <f>VLOOKUP(N523,[1]Table1!$A$1:$I$85,4,FALSE)</f>
        <v>PA</v>
      </c>
      <c r="R523">
        <f>VLOOKUP(N523,[1]Table1!$A$1:$I$85,6,FALSE)</f>
        <v>100.4</v>
      </c>
      <c r="S523">
        <f>VLOOKUP(N523,[1]Table1!$A$1:$I$85,7,FALSE)</f>
        <v>77</v>
      </c>
      <c r="T523">
        <f>VLOOKUP(N523,[1]Table1!$A$1:$I$85,8,FALSE)</f>
        <v>43015</v>
      </c>
    </row>
    <row r="524" spans="1:20" x14ac:dyDescent="0.2">
      <c r="A524" t="s">
        <v>1616</v>
      </c>
      <c r="B524">
        <v>14</v>
      </c>
      <c r="C524" t="s">
        <v>2646</v>
      </c>
      <c r="D524" t="s">
        <v>1650</v>
      </c>
      <c r="E524" t="s">
        <v>1375</v>
      </c>
      <c r="F524" t="s">
        <v>17</v>
      </c>
      <c r="G524" t="s">
        <v>1507</v>
      </c>
      <c r="H524" t="s">
        <v>38</v>
      </c>
      <c r="I524" t="s">
        <v>191</v>
      </c>
      <c r="J524" t="s">
        <v>1212</v>
      </c>
      <c r="L524" t="s">
        <v>2303</v>
      </c>
      <c r="N524" t="s">
        <v>2588</v>
      </c>
      <c r="O524" t="str">
        <f>VLOOKUP(N524,[1]Table1!$A$1:$I$85,2,FALSE)</f>
        <v>The University of Alabama</v>
      </c>
      <c r="P524" t="str">
        <f>VLOOKUP(N524,[1]Table1!$A$1:$I$85,3,FALSE)</f>
        <v>Tuscaloosa</v>
      </c>
      <c r="Q524" t="str">
        <f>VLOOKUP(N524,[1]Table1!$A$1:$I$85,4,FALSE)</f>
        <v>AL</v>
      </c>
      <c r="R524">
        <f>VLOOKUP(N524,[1]Table1!$A$1:$I$85,6,FALSE)</f>
        <v>87.5</v>
      </c>
      <c r="S524">
        <f>VLOOKUP(N524,[1]Table1!$A$1:$I$85,7,FALSE)</f>
        <v>137</v>
      </c>
      <c r="T524">
        <f>VLOOKUP(N524,[1]Table1!$A$1:$I$85,8,FALSE)</f>
        <v>44880</v>
      </c>
    </row>
    <row r="525" spans="1:20" x14ac:dyDescent="0.2">
      <c r="A525" t="s">
        <v>1616</v>
      </c>
      <c r="B525">
        <v>15</v>
      </c>
      <c r="C525" t="s">
        <v>2646</v>
      </c>
      <c r="D525" t="s">
        <v>1651</v>
      </c>
      <c r="E525" t="s">
        <v>1652</v>
      </c>
      <c r="F525" t="s">
        <v>17</v>
      </c>
      <c r="G525" t="s">
        <v>1565</v>
      </c>
      <c r="H525" t="s">
        <v>38</v>
      </c>
      <c r="I525" t="s">
        <v>525</v>
      </c>
      <c r="J525" t="s">
        <v>1426</v>
      </c>
      <c r="L525" t="s">
        <v>2304</v>
      </c>
      <c r="N525" t="s">
        <v>2588</v>
      </c>
      <c r="O525" t="str">
        <f>VLOOKUP(N525,[1]Table1!$A$1:$I$85,2,FALSE)</f>
        <v>The University of Alabama</v>
      </c>
      <c r="P525" t="str">
        <f>VLOOKUP(N525,[1]Table1!$A$1:$I$85,3,FALSE)</f>
        <v>Tuscaloosa</v>
      </c>
      <c r="Q525" t="str">
        <f>VLOOKUP(N525,[1]Table1!$A$1:$I$85,4,FALSE)</f>
        <v>AL</v>
      </c>
      <c r="R525">
        <f>VLOOKUP(N525,[1]Table1!$A$1:$I$85,6,FALSE)</f>
        <v>87.5</v>
      </c>
      <c r="S525">
        <f>VLOOKUP(N525,[1]Table1!$A$1:$I$85,7,FALSE)</f>
        <v>137</v>
      </c>
      <c r="T525">
        <f>VLOOKUP(N525,[1]Table1!$A$1:$I$85,8,FALSE)</f>
        <v>44880</v>
      </c>
    </row>
    <row r="526" spans="1:20" x14ac:dyDescent="0.2">
      <c r="A526" t="s">
        <v>1616</v>
      </c>
      <c r="B526">
        <v>16</v>
      </c>
      <c r="C526" t="s">
        <v>2646</v>
      </c>
      <c r="D526" t="s">
        <v>1653</v>
      </c>
      <c r="E526" t="s">
        <v>1654</v>
      </c>
      <c r="F526" t="s">
        <v>17</v>
      </c>
      <c r="G526" t="s">
        <v>1507</v>
      </c>
      <c r="H526" t="s">
        <v>26</v>
      </c>
      <c r="I526" t="s">
        <v>1655</v>
      </c>
      <c r="J526" t="s">
        <v>1426</v>
      </c>
      <c r="L526" t="s">
        <v>2305</v>
      </c>
      <c r="N526" t="s">
        <v>2578</v>
      </c>
      <c r="O526" t="str">
        <f>VLOOKUP(N526,[1]Table1!$A$1:$I$85,2,FALSE)</f>
        <v>The University of North Carolina</v>
      </c>
      <c r="P526" t="str">
        <f>VLOOKUP(N526,[1]Table1!$A$1:$I$85,3,FALSE)</f>
        <v>Chapel Hill</v>
      </c>
      <c r="Q526" t="str">
        <f>VLOOKUP(N526,[1]Table1!$A$1:$I$85,4,FALSE)</f>
        <v>NC</v>
      </c>
      <c r="R526">
        <f>VLOOKUP(N526,[1]Table1!$A$1:$I$85,6,FALSE)</f>
        <v>116</v>
      </c>
      <c r="S526">
        <f>VLOOKUP(N526,[1]Table1!$A$1:$I$85,7,FALSE)</f>
        <v>29</v>
      </c>
      <c r="T526">
        <f>VLOOKUP(N526,[1]Table1!$A$1:$I$85,8,FALSE)</f>
        <v>77037</v>
      </c>
    </row>
    <row r="527" spans="1:20" x14ac:dyDescent="0.2">
      <c r="A527" t="s">
        <v>1616</v>
      </c>
      <c r="B527">
        <v>17</v>
      </c>
      <c r="C527" t="s">
        <v>2646</v>
      </c>
      <c r="D527" t="s">
        <v>1656</v>
      </c>
      <c r="E527" t="s">
        <v>1657</v>
      </c>
      <c r="F527" t="s">
        <v>17</v>
      </c>
      <c r="G527" t="s">
        <v>1515</v>
      </c>
      <c r="H527" t="s">
        <v>38</v>
      </c>
      <c r="I527" t="s">
        <v>303</v>
      </c>
      <c r="J527" t="s">
        <v>1430</v>
      </c>
      <c r="L527" t="s">
        <v>2306</v>
      </c>
      <c r="N527" t="s">
        <v>2578</v>
      </c>
      <c r="O527" t="str">
        <f>VLOOKUP(N527,[1]Table1!$A$1:$I$85,2,FALSE)</f>
        <v>The University of North Carolina</v>
      </c>
      <c r="P527" t="str">
        <f>VLOOKUP(N527,[1]Table1!$A$1:$I$85,3,FALSE)</f>
        <v>Chapel Hill</v>
      </c>
      <c r="Q527" t="str">
        <f>VLOOKUP(N527,[1]Table1!$A$1:$I$85,4,FALSE)</f>
        <v>NC</v>
      </c>
      <c r="R527">
        <f>VLOOKUP(N527,[1]Table1!$A$1:$I$85,6,FALSE)</f>
        <v>116</v>
      </c>
      <c r="S527">
        <f>VLOOKUP(N527,[1]Table1!$A$1:$I$85,7,FALSE)</f>
        <v>29</v>
      </c>
      <c r="T527">
        <f>VLOOKUP(N527,[1]Table1!$A$1:$I$85,8,FALSE)</f>
        <v>77037</v>
      </c>
    </row>
    <row r="528" spans="1:20" x14ac:dyDescent="0.2">
      <c r="A528" t="s">
        <v>1616</v>
      </c>
      <c r="B528">
        <v>18</v>
      </c>
      <c r="C528" t="s">
        <v>2646</v>
      </c>
      <c r="D528" t="s">
        <v>1658</v>
      </c>
      <c r="E528" t="s">
        <v>1659</v>
      </c>
      <c r="F528" t="s">
        <v>17</v>
      </c>
      <c r="G528" t="s">
        <v>1521</v>
      </c>
      <c r="H528" t="s">
        <v>20</v>
      </c>
      <c r="I528" t="s">
        <v>1660</v>
      </c>
      <c r="J528" t="s">
        <v>1661</v>
      </c>
      <c r="L528" t="s">
        <v>2544</v>
      </c>
      <c r="N528" t="s">
        <v>2613</v>
      </c>
      <c r="O528" t="str">
        <f>VLOOKUP(N528,[1]Table1!$A$1:$I$85,2,FALSE)</f>
        <v>Auburn University</v>
      </c>
      <c r="P528" t="str">
        <f>VLOOKUP(N528,[1]Table1!$A$1:$I$85,3,FALSE)</f>
        <v>Auburn</v>
      </c>
      <c r="Q528" t="str">
        <f>VLOOKUP(N528,[1]Table1!$A$1:$I$85,4,FALSE)</f>
        <v>AL</v>
      </c>
      <c r="R528">
        <f>VLOOKUP(N528,[1]Table1!$A$1:$I$85,6,FALSE)</f>
        <v>97.6</v>
      </c>
      <c r="S528">
        <f>VLOOKUP(N528,[1]Table1!$A$1:$I$85,7,FALSE)</f>
        <v>97</v>
      </c>
      <c r="T528">
        <f>VLOOKUP(N528,[1]Table1!$A$1:$I$85,8,FALSE)</f>
        <v>54700</v>
      </c>
    </row>
    <row r="529" spans="1:20" x14ac:dyDescent="0.2">
      <c r="A529" t="s">
        <v>1616</v>
      </c>
      <c r="B529">
        <v>19</v>
      </c>
      <c r="C529" t="s">
        <v>2646</v>
      </c>
      <c r="D529" t="s">
        <v>1662</v>
      </c>
      <c r="E529" t="s">
        <v>1663</v>
      </c>
      <c r="F529" t="s">
        <v>17</v>
      </c>
      <c r="G529" t="s">
        <v>1515</v>
      </c>
      <c r="H529" t="s">
        <v>38</v>
      </c>
      <c r="I529" t="s">
        <v>1664</v>
      </c>
      <c r="J529" t="s">
        <v>1434</v>
      </c>
      <c r="L529" t="s">
        <v>2307</v>
      </c>
      <c r="N529" t="s">
        <v>2578</v>
      </c>
      <c r="O529" t="str">
        <f>VLOOKUP(N529,[1]Table1!$A$1:$I$85,2,FALSE)</f>
        <v>The University of North Carolina</v>
      </c>
      <c r="P529" t="str">
        <f>VLOOKUP(N529,[1]Table1!$A$1:$I$85,3,FALSE)</f>
        <v>Chapel Hill</v>
      </c>
      <c r="Q529" t="str">
        <f>VLOOKUP(N529,[1]Table1!$A$1:$I$85,4,FALSE)</f>
        <v>NC</v>
      </c>
      <c r="R529">
        <f>VLOOKUP(N529,[1]Table1!$A$1:$I$85,6,FALSE)</f>
        <v>116</v>
      </c>
      <c r="S529">
        <f>VLOOKUP(N529,[1]Table1!$A$1:$I$85,7,FALSE)</f>
        <v>29</v>
      </c>
      <c r="T529">
        <f>VLOOKUP(N529,[1]Table1!$A$1:$I$85,8,FALSE)</f>
        <v>77037</v>
      </c>
    </row>
    <row r="530" spans="1:20" x14ac:dyDescent="0.2">
      <c r="A530" t="s">
        <v>1616</v>
      </c>
      <c r="B530">
        <v>20</v>
      </c>
      <c r="C530" t="s">
        <v>2646</v>
      </c>
      <c r="D530" t="s">
        <v>1665</v>
      </c>
      <c r="E530" t="s">
        <v>1666</v>
      </c>
      <c r="F530" t="s">
        <v>17</v>
      </c>
      <c r="G530" t="s">
        <v>1515</v>
      </c>
      <c r="H530" t="s">
        <v>20</v>
      </c>
      <c r="I530" t="s">
        <v>1230</v>
      </c>
      <c r="J530" t="s">
        <v>1222</v>
      </c>
      <c r="L530" t="s">
        <v>2308</v>
      </c>
      <c r="N530" t="s">
        <v>2588</v>
      </c>
      <c r="O530" t="str">
        <f>VLOOKUP(N530,[1]Table1!$A$1:$I$85,2,FALSE)</f>
        <v>The University of Alabama</v>
      </c>
      <c r="P530" t="str">
        <f>VLOOKUP(N530,[1]Table1!$A$1:$I$85,3,FALSE)</f>
        <v>Tuscaloosa</v>
      </c>
      <c r="Q530" t="str">
        <f>VLOOKUP(N530,[1]Table1!$A$1:$I$85,4,FALSE)</f>
        <v>AL</v>
      </c>
      <c r="R530">
        <f>VLOOKUP(N530,[1]Table1!$A$1:$I$85,6,FALSE)</f>
        <v>87.5</v>
      </c>
      <c r="S530">
        <f>VLOOKUP(N530,[1]Table1!$A$1:$I$85,7,FALSE)</f>
        <v>137</v>
      </c>
      <c r="T530">
        <f>VLOOKUP(N530,[1]Table1!$A$1:$I$85,8,FALSE)</f>
        <v>44880</v>
      </c>
    </row>
    <row r="531" spans="1:20" x14ac:dyDescent="0.2">
      <c r="A531" t="s">
        <v>1616</v>
      </c>
      <c r="B531">
        <v>21</v>
      </c>
      <c r="C531" t="s">
        <v>2646</v>
      </c>
      <c r="D531" t="s">
        <v>1667</v>
      </c>
      <c r="E531" t="s">
        <v>1668</v>
      </c>
      <c r="F531" t="s">
        <v>17</v>
      </c>
      <c r="G531" t="s">
        <v>1515</v>
      </c>
      <c r="H531" t="s">
        <v>26</v>
      </c>
      <c r="I531" t="s">
        <v>1538</v>
      </c>
      <c r="J531" t="s">
        <v>1440</v>
      </c>
      <c r="L531" t="s">
        <v>2309</v>
      </c>
      <c r="N531" t="s">
        <v>2588</v>
      </c>
      <c r="O531" t="str">
        <f>VLOOKUP(N531,[1]Table1!$A$1:$I$85,2,FALSE)</f>
        <v>The University of Alabama</v>
      </c>
      <c r="P531" t="str">
        <f>VLOOKUP(N531,[1]Table1!$A$1:$I$85,3,FALSE)</f>
        <v>Tuscaloosa</v>
      </c>
      <c r="Q531" t="str">
        <f>VLOOKUP(N531,[1]Table1!$A$1:$I$85,4,FALSE)</f>
        <v>AL</v>
      </c>
      <c r="R531">
        <f>VLOOKUP(N531,[1]Table1!$A$1:$I$85,6,FALSE)</f>
        <v>87.5</v>
      </c>
      <c r="S531">
        <f>VLOOKUP(N531,[1]Table1!$A$1:$I$85,7,FALSE)</f>
        <v>137</v>
      </c>
      <c r="T531">
        <f>VLOOKUP(N531,[1]Table1!$A$1:$I$85,8,FALSE)</f>
        <v>44880</v>
      </c>
    </row>
    <row r="532" spans="1:20" x14ac:dyDescent="0.2">
      <c r="A532" t="s">
        <v>1616</v>
      </c>
      <c r="B532">
        <v>22</v>
      </c>
      <c r="C532" t="s">
        <v>2646</v>
      </c>
      <c r="D532" t="s">
        <v>1669</v>
      </c>
      <c r="E532" t="s">
        <v>1670</v>
      </c>
      <c r="F532" t="s">
        <v>17</v>
      </c>
      <c r="G532" t="s">
        <v>1521</v>
      </c>
      <c r="H532" t="s">
        <v>14</v>
      </c>
      <c r="I532" t="s">
        <v>1221</v>
      </c>
      <c r="J532" t="s">
        <v>1671</v>
      </c>
      <c r="L532" t="s">
        <v>2310</v>
      </c>
      <c r="N532" t="s">
        <v>2583</v>
      </c>
      <c r="O532" t="str">
        <f>VLOOKUP(N532,[1]Table1!$A$1:$I$85,2,FALSE)</f>
        <v>The University of California, Los Angeles</v>
      </c>
      <c r="P532" t="str">
        <f>VLOOKUP(N532,[1]Table1!$A$1:$I$85,3,FALSE)</f>
        <v>Los Angeles</v>
      </c>
      <c r="Q532" t="str">
        <f>VLOOKUP(N532,[1]Table1!$A$1:$I$85,4,FALSE)</f>
        <v>CA</v>
      </c>
      <c r="R532">
        <f>VLOOKUP(N532,[1]Table1!$A$1:$I$85,6,FALSE)</f>
        <v>176.2</v>
      </c>
      <c r="S532">
        <f>VLOOKUP(N532,[1]Table1!$A$1:$I$85,7,FALSE)</f>
        <v>20</v>
      </c>
      <c r="T532">
        <f>VLOOKUP(N532,[1]Table1!$A$1:$I$85,8,FALSE)</f>
        <v>76367</v>
      </c>
    </row>
    <row r="533" spans="1:20" x14ac:dyDescent="0.2">
      <c r="A533" t="s">
        <v>1616</v>
      </c>
      <c r="B533">
        <v>23</v>
      </c>
      <c r="C533" t="s">
        <v>2646</v>
      </c>
      <c r="D533" t="s">
        <v>1672</v>
      </c>
      <c r="E533" t="s">
        <v>1673</v>
      </c>
      <c r="F533" t="s">
        <v>17</v>
      </c>
      <c r="G533" t="s">
        <v>1515</v>
      </c>
      <c r="H533" t="s">
        <v>38</v>
      </c>
      <c r="I533" t="s">
        <v>117</v>
      </c>
      <c r="J533" t="s">
        <v>757</v>
      </c>
      <c r="L533" t="s">
        <v>2311</v>
      </c>
      <c r="N533" t="s">
        <v>2567</v>
      </c>
      <c r="O533" t="str">
        <f>VLOOKUP(N533,[1]Table1!$A$1:$I$85,2,FALSE)</f>
        <v>Florida State University</v>
      </c>
      <c r="P533" t="str">
        <f>VLOOKUP(N533,[1]Table1!$A$1:$I$85,3,FALSE)</f>
        <v>Tallahassee</v>
      </c>
      <c r="Q533" t="str">
        <f>VLOOKUP(N533,[1]Table1!$A$1:$I$85,4,FALSE)</f>
        <v>FL</v>
      </c>
      <c r="R533">
        <f>VLOOKUP(N533,[1]Table1!$A$1:$I$85,6,FALSE)</f>
        <v>90.6</v>
      </c>
      <c r="S533">
        <f>VLOOKUP(N533,[1]Table1!$A$1:$I$85,7,FALSE)</f>
        <v>55</v>
      </c>
      <c r="T533">
        <f>VLOOKUP(N533,[1]Table1!$A$1:$I$85,8,FALSE)</f>
        <v>49077</v>
      </c>
    </row>
    <row r="534" spans="1:20" x14ac:dyDescent="0.2">
      <c r="A534" t="s">
        <v>1616</v>
      </c>
      <c r="B534">
        <v>24</v>
      </c>
      <c r="C534" t="s">
        <v>2646</v>
      </c>
      <c r="D534" t="s">
        <v>1674</v>
      </c>
      <c r="E534" t="s">
        <v>1675</v>
      </c>
      <c r="F534" t="s">
        <v>17</v>
      </c>
      <c r="G534" t="s">
        <v>1515</v>
      </c>
      <c r="H534" t="s">
        <v>20</v>
      </c>
      <c r="I534" t="s">
        <v>1239</v>
      </c>
      <c r="J534" t="s">
        <v>757</v>
      </c>
      <c r="L534" t="s">
        <v>2312</v>
      </c>
      <c r="N534" t="s">
        <v>2567</v>
      </c>
      <c r="O534" t="str">
        <f>VLOOKUP(N534,[1]Table1!$A$1:$I$85,2,FALSE)</f>
        <v>Florida State University</v>
      </c>
      <c r="P534" t="str">
        <f>VLOOKUP(N534,[1]Table1!$A$1:$I$85,3,FALSE)</f>
        <v>Tallahassee</v>
      </c>
      <c r="Q534" t="str">
        <f>VLOOKUP(N534,[1]Table1!$A$1:$I$85,4,FALSE)</f>
        <v>FL</v>
      </c>
      <c r="R534">
        <f>VLOOKUP(N534,[1]Table1!$A$1:$I$85,6,FALSE)</f>
        <v>90.6</v>
      </c>
      <c r="S534">
        <f>VLOOKUP(N534,[1]Table1!$A$1:$I$85,7,FALSE)</f>
        <v>55</v>
      </c>
      <c r="T534">
        <f>VLOOKUP(N534,[1]Table1!$A$1:$I$85,8,FALSE)</f>
        <v>49077</v>
      </c>
    </row>
    <row r="535" spans="1:20" x14ac:dyDescent="0.2">
      <c r="A535" t="s">
        <v>1616</v>
      </c>
      <c r="B535">
        <v>25</v>
      </c>
      <c r="C535" t="s">
        <v>2646</v>
      </c>
      <c r="D535" t="s">
        <v>1676</v>
      </c>
      <c r="E535" t="s">
        <v>1677</v>
      </c>
      <c r="F535" t="s">
        <v>17</v>
      </c>
      <c r="G535" t="s">
        <v>1515</v>
      </c>
      <c r="H535" t="s">
        <v>38</v>
      </c>
      <c r="I535" t="s">
        <v>237</v>
      </c>
      <c r="J535" t="s">
        <v>1678</v>
      </c>
      <c r="L535" t="s">
        <v>2313</v>
      </c>
      <c r="N535" t="s">
        <v>2563</v>
      </c>
      <c r="O535" t="str">
        <f>VLOOKUP(N535,[1]Table1!$A$1:$I$85,2,FALSE)</f>
        <v>University of South Carolina</v>
      </c>
      <c r="P535" t="str">
        <f>VLOOKUP(N535,[1]Table1!$A$1:$I$85,3,FALSE)</f>
        <v>Columbia</v>
      </c>
      <c r="Q535" t="str">
        <f>VLOOKUP(N535,[1]Table1!$A$1:$I$85,4,FALSE)</f>
        <v>SC</v>
      </c>
      <c r="R535">
        <f>VLOOKUP(N535,[1]Table1!$A$1:$I$85,6,FALSE)</f>
        <v>84.5</v>
      </c>
      <c r="S535">
        <f>VLOOKUP(N535,[1]Table1!$A$1:$I$85,7,FALSE)</f>
        <v>115</v>
      </c>
      <c r="T535">
        <f>VLOOKUP(N535,[1]Table1!$A$1:$I$85,8,FALSE)</f>
        <v>48791</v>
      </c>
    </row>
    <row r="536" spans="1:20" x14ac:dyDescent="0.2">
      <c r="A536" t="s">
        <v>1616</v>
      </c>
      <c r="B536">
        <v>26</v>
      </c>
      <c r="C536" t="s">
        <v>2646</v>
      </c>
      <c r="D536" t="s">
        <v>1679</v>
      </c>
      <c r="E536" t="s">
        <v>1680</v>
      </c>
      <c r="F536" t="s">
        <v>17</v>
      </c>
      <c r="G536" t="s">
        <v>1515</v>
      </c>
      <c r="H536" t="s">
        <v>26</v>
      </c>
      <c r="I536" t="s">
        <v>1681</v>
      </c>
      <c r="J536" t="s">
        <v>1448</v>
      </c>
      <c r="L536" t="s">
        <v>2314</v>
      </c>
      <c r="N536" t="s">
        <v>2583</v>
      </c>
      <c r="O536" t="str">
        <f>VLOOKUP(N536,[1]Table1!$A$1:$I$85,2,FALSE)</f>
        <v>The University of California, Los Angeles</v>
      </c>
      <c r="P536" t="str">
        <f>VLOOKUP(N536,[1]Table1!$A$1:$I$85,3,FALSE)</f>
        <v>Los Angeles</v>
      </c>
      <c r="Q536" t="str">
        <f>VLOOKUP(N536,[1]Table1!$A$1:$I$85,4,FALSE)</f>
        <v>CA</v>
      </c>
      <c r="R536">
        <f>VLOOKUP(N536,[1]Table1!$A$1:$I$85,6,FALSE)</f>
        <v>176.2</v>
      </c>
      <c r="S536">
        <f>VLOOKUP(N536,[1]Table1!$A$1:$I$85,7,FALSE)</f>
        <v>20</v>
      </c>
      <c r="T536">
        <f>VLOOKUP(N536,[1]Table1!$A$1:$I$85,8,FALSE)</f>
        <v>76367</v>
      </c>
    </row>
    <row r="537" spans="1:20" x14ac:dyDescent="0.2">
      <c r="A537" t="s">
        <v>1616</v>
      </c>
      <c r="B537">
        <v>27</v>
      </c>
      <c r="C537" t="s">
        <v>2646</v>
      </c>
      <c r="D537" t="s">
        <v>1682</v>
      </c>
      <c r="E537" t="s">
        <v>1683</v>
      </c>
      <c r="F537" t="s">
        <v>17</v>
      </c>
      <c r="G537" t="s">
        <v>1507</v>
      </c>
      <c r="H537" t="s">
        <v>38</v>
      </c>
      <c r="I537" t="s">
        <v>1260</v>
      </c>
      <c r="J537" t="s">
        <v>1684</v>
      </c>
      <c r="L537" t="s">
        <v>2315</v>
      </c>
      <c r="N537" t="s">
        <v>2588</v>
      </c>
      <c r="O537" t="str">
        <f>VLOOKUP(N537,[1]Table1!$A$1:$I$85,2,FALSE)</f>
        <v>The University of Alabama</v>
      </c>
      <c r="P537" t="str">
        <f>VLOOKUP(N537,[1]Table1!$A$1:$I$85,3,FALSE)</f>
        <v>Tuscaloosa</v>
      </c>
      <c r="Q537" t="str">
        <f>VLOOKUP(N537,[1]Table1!$A$1:$I$85,4,FALSE)</f>
        <v>AL</v>
      </c>
      <c r="R537">
        <f>VLOOKUP(N537,[1]Table1!$A$1:$I$85,6,FALSE)</f>
        <v>87.5</v>
      </c>
      <c r="S537">
        <f>VLOOKUP(N537,[1]Table1!$A$1:$I$85,7,FALSE)</f>
        <v>137</v>
      </c>
      <c r="T537">
        <f>VLOOKUP(N537,[1]Table1!$A$1:$I$85,8,FALSE)</f>
        <v>44880</v>
      </c>
    </row>
    <row r="538" spans="1:20" x14ac:dyDescent="0.2">
      <c r="A538" t="s">
        <v>1616</v>
      </c>
      <c r="B538">
        <v>28</v>
      </c>
      <c r="C538" t="s">
        <v>2646</v>
      </c>
      <c r="D538" t="s">
        <v>1685</v>
      </c>
      <c r="E538" t="s">
        <v>1686</v>
      </c>
      <c r="F538" t="s">
        <v>17</v>
      </c>
      <c r="G538" t="s">
        <v>1507</v>
      </c>
      <c r="H538" t="s">
        <v>20</v>
      </c>
      <c r="I538" t="s">
        <v>776</v>
      </c>
      <c r="J538" t="s">
        <v>1687</v>
      </c>
      <c r="L538" t="s">
        <v>2316</v>
      </c>
      <c r="N538" t="s">
        <v>2563</v>
      </c>
      <c r="O538" t="str">
        <f>VLOOKUP(N538,[1]Table1!$A$1:$I$85,2,FALSE)</f>
        <v>University of South Carolina</v>
      </c>
      <c r="P538" t="str">
        <f>VLOOKUP(N538,[1]Table1!$A$1:$I$85,3,FALSE)</f>
        <v>Columbia</v>
      </c>
      <c r="Q538" t="str">
        <f>VLOOKUP(N538,[1]Table1!$A$1:$I$85,4,FALSE)</f>
        <v>SC</v>
      </c>
      <c r="R538">
        <f>VLOOKUP(N538,[1]Table1!$A$1:$I$85,6,FALSE)</f>
        <v>84.5</v>
      </c>
      <c r="S538">
        <f>VLOOKUP(N538,[1]Table1!$A$1:$I$85,7,FALSE)</f>
        <v>115</v>
      </c>
      <c r="T538">
        <f>VLOOKUP(N538,[1]Table1!$A$1:$I$85,8,FALSE)</f>
        <v>48791</v>
      </c>
    </row>
    <row r="539" spans="1:20" x14ac:dyDescent="0.2">
      <c r="A539" t="s">
        <v>1616</v>
      </c>
      <c r="B539">
        <v>29</v>
      </c>
      <c r="C539" t="s">
        <v>2646</v>
      </c>
      <c r="D539" t="s">
        <v>1688</v>
      </c>
      <c r="E539" t="s">
        <v>1689</v>
      </c>
      <c r="F539" t="s">
        <v>17</v>
      </c>
      <c r="G539" t="s">
        <v>1521</v>
      </c>
      <c r="H539" t="s">
        <v>38</v>
      </c>
      <c r="I539" t="s">
        <v>1102</v>
      </c>
      <c r="J539" t="s">
        <v>1687</v>
      </c>
      <c r="L539" t="s">
        <v>2317</v>
      </c>
      <c r="N539" t="s">
        <v>2583</v>
      </c>
      <c r="O539" t="str">
        <f>VLOOKUP(N539,[1]Table1!$A$1:$I$85,2,FALSE)</f>
        <v>The University of California, Los Angeles</v>
      </c>
      <c r="P539" t="str">
        <f>VLOOKUP(N539,[1]Table1!$A$1:$I$85,3,FALSE)</f>
        <v>Los Angeles</v>
      </c>
      <c r="Q539" t="str">
        <f>VLOOKUP(N539,[1]Table1!$A$1:$I$85,4,FALSE)</f>
        <v>CA</v>
      </c>
      <c r="R539">
        <f>VLOOKUP(N539,[1]Table1!$A$1:$I$85,6,FALSE)</f>
        <v>176.2</v>
      </c>
      <c r="S539">
        <f>VLOOKUP(N539,[1]Table1!$A$1:$I$85,7,FALSE)</f>
        <v>20</v>
      </c>
      <c r="T539">
        <f>VLOOKUP(N539,[1]Table1!$A$1:$I$85,8,FALSE)</f>
        <v>76367</v>
      </c>
    </row>
    <row r="540" spans="1:20" x14ac:dyDescent="0.2">
      <c r="A540" t="s">
        <v>1616</v>
      </c>
      <c r="B540">
        <v>30</v>
      </c>
      <c r="C540" t="s">
        <v>2646</v>
      </c>
      <c r="D540" t="s">
        <v>1690</v>
      </c>
      <c r="E540" t="s">
        <v>1691</v>
      </c>
      <c r="F540" t="s">
        <v>17</v>
      </c>
      <c r="G540" t="s">
        <v>1507</v>
      </c>
      <c r="H540" t="s">
        <v>26</v>
      </c>
      <c r="I540" t="s">
        <v>776</v>
      </c>
      <c r="J540" t="s">
        <v>1687</v>
      </c>
      <c r="L540" t="s">
        <v>2318</v>
      </c>
      <c r="N540" t="s">
        <v>2563</v>
      </c>
      <c r="O540" t="str">
        <f>VLOOKUP(N540,[1]Table1!$A$1:$I$85,2,FALSE)</f>
        <v>University of South Carolina</v>
      </c>
      <c r="P540" t="str">
        <f>VLOOKUP(N540,[1]Table1!$A$1:$I$85,3,FALSE)</f>
        <v>Columbia</v>
      </c>
      <c r="Q540" t="str">
        <f>VLOOKUP(N540,[1]Table1!$A$1:$I$85,4,FALSE)</f>
        <v>SC</v>
      </c>
      <c r="R540">
        <f>VLOOKUP(N540,[1]Table1!$A$1:$I$85,6,FALSE)</f>
        <v>84.5</v>
      </c>
      <c r="S540">
        <f>VLOOKUP(N540,[1]Table1!$A$1:$I$85,7,FALSE)</f>
        <v>115</v>
      </c>
      <c r="T540">
        <f>VLOOKUP(N540,[1]Table1!$A$1:$I$85,8,FALSE)</f>
        <v>48791</v>
      </c>
    </row>
    <row r="541" spans="1:20" x14ac:dyDescent="0.2">
      <c r="A541" t="s">
        <v>1616</v>
      </c>
      <c r="B541">
        <v>31</v>
      </c>
      <c r="C541" t="s">
        <v>2646</v>
      </c>
      <c r="D541" t="s">
        <v>1692</v>
      </c>
      <c r="E541" t="s">
        <v>1693</v>
      </c>
      <c r="F541" t="s">
        <v>17</v>
      </c>
      <c r="G541" t="s">
        <v>1507</v>
      </c>
      <c r="H541" t="s">
        <v>26</v>
      </c>
      <c r="I541" t="s">
        <v>1694</v>
      </c>
      <c r="J541" t="s">
        <v>1687</v>
      </c>
      <c r="L541" t="s">
        <v>2319</v>
      </c>
      <c r="N541" t="s">
        <v>2626</v>
      </c>
      <c r="O541" t="str">
        <f>VLOOKUP(N541,[1]Table1!$A$1:$I$85,2,FALSE)</f>
        <v>Duke University</v>
      </c>
      <c r="P541" t="str">
        <f>VLOOKUP(N541,[1]Table1!$A$1:$I$85,3,FALSE)</f>
        <v>Durham</v>
      </c>
      <c r="Q541" t="str">
        <f>VLOOKUP(N541,[1]Table1!$A$1:$I$85,4,FALSE)</f>
        <v>NC</v>
      </c>
      <c r="R541">
        <f>VLOOKUP(N541,[1]Table1!$A$1:$I$85,6,FALSE)</f>
        <v>97.5</v>
      </c>
      <c r="S541">
        <f>VLOOKUP(N541,[1]Table1!$A$1:$I$85,7,FALSE)</f>
        <v>10</v>
      </c>
      <c r="T541">
        <f>VLOOKUP(N541,[1]Table1!$A$1:$I$85,8,FALSE)</f>
        <v>107000</v>
      </c>
    </row>
    <row r="542" spans="1:20" x14ac:dyDescent="0.2">
      <c r="A542" t="s">
        <v>1616</v>
      </c>
      <c r="B542">
        <v>32</v>
      </c>
      <c r="C542" t="s">
        <v>2646</v>
      </c>
      <c r="D542" t="s">
        <v>1695</v>
      </c>
      <c r="E542" t="s">
        <v>1696</v>
      </c>
      <c r="F542" t="s">
        <v>17</v>
      </c>
      <c r="G542" t="s">
        <v>1515</v>
      </c>
      <c r="H542" t="s">
        <v>38</v>
      </c>
      <c r="I542" t="s">
        <v>260</v>
      </c>
      <c r="J542" t="s">
        <v>769</v>
      </c>
      <c r="L542" t="s">
        <v>2320</v>
      </c>
      <c r="N542" t="s">
        <v>2630</v>
      </c>
      <c r="O542" t="str">
        <f>VLOOKUP(N542,[1]Table1!$A$1:$I$85,2,FALSE)</f>
        <v>University of South Alabama</v>
      </c>
      <c r="P542" t="str">
        <f>VLOOKUP(N542,[1]Table1!$A$1:$I$85,3,FALSE)</f>
        <v>Mobile</v>
      </c>
      <c r="Q542" t="str">
        <f>VLOOKUP(N542,[1]Table1!$A$1:$I$85,4,FALSE)</f>
        <v>AL</v>
      </c>
      <c r="R542">
        <f>VLOOKUP(N542,[1]Table1!$A$1:$I$85,6,FALSE)</f>
        <v>82.9</v>
      </c>
      <c r="S542">
        <f>VLOOKUP(N542,[1]Table1!$A$1:$I$85,7,FALSE)</f>
        <v>0</v>
      </c>
      <c r="T542">
        <f>VLOOKUP(N542,[1]Table1!$A$1:$I$85,8,FALSE)</f>
        <v>44780</v>
      </c>
    </row>
    <row r="543" spans="1:20" x14ac:dyDescent="0.2">
      <c r="A543" t="s">
        <v>1616</v>
      </c>
      <c r="B543">
        <v>33</v>
      </c>
      <c r="C543" t="s">
        <v>2646</v>
      </c>
      <c r="D543" t="s">
        <v>1697</v>
      </c>
      <c r="E543" t="s">
        <v>1698</v>
      </c>
      <c r="F543" t="s">
        <v>17</v>
      </c>
      <c r="G543" t="s">
        <v>1507</v>
      </c>
      <c r="H543" t="s">
        <v>38</v>
      </c>
      <c r="I543" t="s">
        <v>1699</v>
      </c>
      <c r="J543" t="s">
        <v>1231</v>
      </c>
      <c r="L543" t="s">
        <v>2321</v>
      </c>
      <c r="N543" t="s">
        <v>2621</v>
      </c>
      <c r="O543" t="str">
        <f>VLOOKUP(N543,[1]Table1!$A$1:$I$85,2,FALSE)</f>
        <v>University of Virginia</v>
      </c>
      <c r="P543" t="str">
        <f>VLOOKUP(N543,[1]Table1!$A$1:$I$85,3,FALSE)</f>
        <v>Charlottesville</v>
      </c>
      <c r="Q543" t="str">
        <f>VLOOKUP(N543,[1]Table1!$A$1:$I$85,4,FALSE)</f>
        <v>VA</v>
      </c>
      <c r="R543">
        <f>VLOOKUP(N543,[1]Table1!$A$1:$I$85,6,FALSE)</f>
        <v>107.3</v>
      </c>
      <c r="S543">
        <f>VLOOKUP(N543,[1]Table1!$A$1:$I$85,7,FALSE)</f>
        <v>25</v>
      </c>
      <c r="T543">
        <f>VLOOKUP(N543,[1]Table1!$A$1:$I$85,8,FALSE)</f>
        <v>63470</v>
      </c>
    </row>
    <row r="544" spans="1:20" x14ac:dyDescent="0.2">
      <c r="A544" t="s">
        <v>1616</v>
      </c>
      <c r="B544">
        <v>34</v>
      </c>
      <c r="C544" t="s">
        <v>2646</v>
      </c>
      <c r="D544" t="s">
        <v>1700</v>
      </c>
      <c r="E544" t="s">
        <v>1701</v>
      </c>
      <c r="F544" t="s">
        <v>17</v>
      </c>
      <c r="G544" t="s">
        <v>1507</v>
      </c>
      <c r="H544" t="s">
        <v>38</v>
      </c>
      <c r="I544" t="s">
        <v>109</v>
      </c>
      <c r="J544" t="s">
        <v>1231</v>
      </c>
      <c r="L544" t="s">
        <v>2545</v>
      </c>
      <c r="N544" t="s">
        <v>2566</v>
      </c>
      <c r="O544" t="str">
        <f>VLOOKUP(N544,[1]Table1!$A$1:$I$85,2,FALSE)</f>
        <v>University of Arkansas</v>
      </c>
      <c r="P544" t="str">
        <f>VLOOKUP(N544,[1]Table1!$A$1:$I$85,3,FALSE)</f>
        <v>Fayetteville</v>
      </c>
      <c r="Q544" t="str">
        <f>VLOOKUP(N544,[1]Table1!$A$1:$I$85,4,FALSE)</f>
        <v>AR</v>
      </c>
      <c r="R544">
        <f>VLOOKUP(N544,[1]Table1!$A$1:$I$85,6,FALSE)</f>
        <v>91.8</v>
      </c>
      <c r="S544">
        <f>VLOOKUP(N544,[1]Table1!$A$1:$I$85,7,FALSE)</f>
        <v>176</v>
      </c>
      <c r="T544">
        <f>VLOOKUP(N544,[1]Table1!$A$1:$I$85,8,FALSE)</f>
        <v>52111</v>
      </c>
    </row>
    <row r="545" spans="1:20" x14ac:dyDescent="0.2">
      <c r="A545" t="s">
        <v>1616</v>
      </c>
      <c r="B545">
        <v>35</v>
      </c>
      <c r="C545" t="s">
        <v>2646</v>
      </c>
      <c r="D545" t="s">
        <v>1702</v>
      </c>
      <c r="E545" t="s">
        <v>1703</v>
      </c>
      <c r="F545" t="s">
        <v>17</v>
      </c>
      <c r="G545" t="s">
        <v>1515</v>
      </c>
      <c r="H545" t="s">
        <v>20</v>
      </c>
      <c r="I545" t="s">
        <v>772</v>
      </c>
      <c r="J545" t="s">
        <v>1704</v>
      </c>
      <c r="L545" t="s">
        <v>2322</v>
      </c>
      <c r="N545" t="s">
        <v>2563</v>
      </c>
      <c r="O545" t="str">
        <f>VLOOKUP(N545,[1]Table1!$A$1:$I$85,2,FALSE)</f>
        <v>University of South Carolina</v>
      </c>
      <c r="P545" t="str">
        <f>VLOOKUP(N545,[1]Table1!$A$1:$I$85,3,FALSE)</f>
        <v>Columbia</v>
      </c>
      <c r="Q545" t="str">
        <f>VLOOKUP(N545,[1]Table1!$A$1:$I$85,4,FALSE)</f>
        <v>SC</v>
      </c>
      <c r="R545">
        <f>VLOOKUP(N545,[1]Table1!$A$1:$I$85,6,FALSE)</f>
        <v>84.5</v>
      </c>
      <c r="S545">
        <f>VLOOKUP(N545,[1]Table1!$A$1:$I$85,7,FALSE)</f>
        <v>115</v>
      </c>
      <c r="T545">
        <f>VLOOKUP(N545,[1]Table1!$A$1:$I$85,8,FALSE)</f>
        <v>48791</v>
      </c>
    </row>
    <row r="546" spans="1:20" x14ac:dyDescent="0.2">
      <c r="A546" t="s">
        <v>1616</v>
      </c>
      <c r="B546">
        <v>36</v>
      </c>
      <c r="C546" t="s">
        <v>2646</v>
      </c>
      <c r="D546" t="s">
        <v>1705</v>
      </c>
      <c r="E546" t="s">
        <v>1706</v>
      </c>
      <c r="F546" t="s">
        <v>17</v>
      </c>
      <c r="G546" t="s">
        <v>1515</v>
      </c>
      <c r="H546" t="s">
        <v>20</v>
      </c>
      <c r="I546" t="s">
        <v>233</v>
      </c>
      <c r="J546" t="s">
        <v>773</v>
      </c>
      <c r="L546" t="s">
        <v>2323</v>
      </c>
      <c r="N546" t="s">
        <v>2568</v>
      </c>
      <c r="O546" t="str">
        <f>VLOOKUP(N546,[1]Table1!$A$1:$I$85,2,FALSE)</f>
        <v>Clemson University</v>
      </c>
      <c r="P546" t="str">
        <f>VLOOKUP(N546,[1]Table1!$A$1:$I$85,3,FALSE)</f>
        <v>Clemson</v>
      </c>
      <c r="Q546" t="str">
        <f>VLOOKUP(N546,[1]Table1!$A$1:$I$85,4,FALSE)</f>
        <v>SC</v>
      </c>
      <c r="R546">
        <f>VLOOKUP(N546,[1]Table1!$A$1:$I$85,6,FALSE)</f>
        <v>93.9</v>
      </c>
      <c r="S546">
        <f>VLOOKUP(N546,[1]Table1!$A$1:$I$85,7,FALSE)</f>
        <v>77</v>
      </c>
      <c r="T546">
        <f>VLOOKUP(N546,[1]Table1!$A$1:$I$85,8,FALSE)</f>
        <v>48335</v>
      </c>
    </row>
    <row r="547" spans="1:20" x14ac:dyDescent="0.2">
      <c r="A547" t="s">
        <v>1616</v>
      </c>
      <c r="B547">
        <v>37</v>
      </c>
      <c r="C547" t="s">
        <v>2646</v>
      </c>
      <c r="D547" t="s">
        <v>1707</v>
      </c>
      <c r="E547" t="s">
        <v>1708</v>
      </c>
      <c r="F547" t="s">
        <v>17</v>
      </c>
      <c r="G547" t="s">
        <v>1515</v>
      </c>
      <c r="H547" t="s">
        <v>38</v>
      </c>
      <c r="I547" t="s">
        <v>1315</v>
      </c>
      <c r="J547" t="s">
        <v>1466</v>
      </c>
      <c r="L547" t="s">
        <v>2324</v>
      </c>
      <c r="N547" t="s">
        <v>2563</v>
      </c>
      <c r="O547" t="str">
        <f>VLOOKUP(N547,[1]Table1!$A$1:$I$85,2,FALSE)</f>
        <v>University of South Carolina</v>
      </c>
      <c r="P547" t="str">
        <f>VLOOKUP(N547,[1]Table1!$A$1:$I$85,3,FALSE)</f>
        <v>Columbia</v>
      </c>
      <c r="Q547" t="str">
        <f>VLOOKUP(N547,[1]Table1!$A$1:$I$85,4,FALSE)</f>
        <v>SC</v>
      </c>
      <c r="R547">
        <f>VLOOKUP(N547,[1]Table1!$A$1:$I$85,6,FALSE)</f>
        <v>84.5</v>
      </c>
      <c r="S547">
        <f>VLOOKUP(N547,[1]Table1!$A$1:$I$85,7,FALSE)</f>
        <v>115</v>
      </c>
      <c r="T547">
        <f>VLOOKUP(N547,[1]Table1!$A$1:$I$85,8,FALSE)</f>
        <v>48791</v>
      </c>
    </row>
    <row r="548" spans="1:20" x14ac:dyDescent="0.2">
      <c r="A548" t="s">
        <v>1616</v>
      </c>
      <c r="B548">
        <v>38</v>
      </c>
      <c r="C548" t="s">
        <v>2646</v>
      </c>
      <c r="D548" t="s">
        <v>1709</v>
      </c>
      <c r="E548" t="s">
        <v>1710</v>
      </c>
      <c r="F548" t="s">
        <v>17</v>
      </c>
      <c r="G548" t="s">
        <v>1507</v>
      </c>
      <c r="H548" t="s">
        <v>14</v>
      </c>
      <c r="I548">
        <v>782</v>
      </c>
      <c r="J548" t="s">
        <v>777</v>
      </c>
      <c r="L548" t="s">
        <v>2325</v>
      </c>
      <c r="N548" t="s">
        <v>2616</v>
      </c>
      <c r="O548" t="str">
        <f>VLOOKUP(N548,[1]Table1!$A$1:$I$85,2,FALSE)</f>
        <v>University of Florida</v>
      </c>
      <c r="P548" t="str">
        <f>VLOOKUP(N548,[1]Table1!$A$1:$I$85,3,FALSE)</f>
        <v>Gainesville</v>
      </c>
      <c r="Q548" t="str">
        <f>VLOOKUP(N548,[1]Table1!$A$1:$I$85,4,FALSE)</f>
        <v>FL</v>
      </c>
      <c r="R548">
        <f>VLOOKUP(N548,[1]Table1!$A$1:$I$85,6,FALSE)</f>
        <v>90</v>
      </c>
      <c r="S548">
        <f>VLOOKUP(N548,[1]Table1!$A$1:$I$85,7,FALSE)</f>
        <v>29</v>
      </c>
      <c r="T548">
        <f>VLOOKUP(N548,[1]Table1!$A$1:$I$85,8,FALSE)</f>
        <v>40937</v>
      </c>
    </row>
    <row r="549" spans="1:20" x14ac:dyDescent="0.2">
      <c r="A549" t="s">
        <v>1616</v>
      </c>
      <c r="B549">
        <v>39</v>
      </c>
      <c r="C549" t="s">
        <v>2646</v>
      </c>
      <c r="D549" t="s">
        <v>1711</v>
      </c>
      <c r="E549" t="s">
        <v>1021</v>
      </c>
      <c r="F549" t="s">
        <v>17</v>
      </c>
      <c r="G549" t="s">
        <v>1515</v>
      </c>
      <c r="H549" t="s">
        <v>20</v>
      </c>
      <c r="I549">
        <v>196</v>
      </c>
      <c r="J549" t="s">
        <v>777</v>
      </c>
      <c r="L549" t="s">
        <v>2326</v>
      </c>
      <c r="N549" t="s">
        <v>2616</v>
      </c>
      <c r="O549" t="str">
        <f>VLOOKUP(N549,[1]Table1!$A$1:$I$85,2,FALSE)</f>
        <v>University of Florida</v>
      </c>
      <c r="P549" t="str">
        <f>VLOOKUP(N549,[1]Table1!$A$1:$I$85,3,FALSE)</f>
        <v>Gainesville</v>
      </c>
      <c r="Q549" t="str">
        <f>VLOOKUP(N549,[1]Table1!$A$1:$I$85,4,FALSE)</f>
        <v>FL</v>
      </c>
      <c r="R549">
        <f>VLOOKUP(N549,[1]Table1!$A$1:$I$85,6,FALSE)</f>
        <v>90</v>
      </c>
      <c r="S549">
        <f>VLOOKUP(N549,[1]Table1!$A$1:$I$85,7,FALSE)</f>
        <v>29</v>
      </c>
      <c r="T549">
        <f>VLOOKUP(N549,[1]Table1!$A$1:$I$85,8,FALSE)</f>
        <v>40937</v>
      </c>
    </row>
    <row r="550" spans="1:20" x14ac:dyDescent="0.2">
      <c r="A550" t="s">
        <v>1616</v>
      </c>
      <c r="B550">
        <v>40</v>
      </c>
      <c r="C550" t="s">
        <v>2646</v>
      </c>
      <c r="D550" t="s">
        <v>1712</v>
      </c>
      <c r="E550" t="s">
        <v>1713</v>
      </c>
      <c r="F550" t="s">
        <v>17</v>
      </c>
      <c r="G550" t="s">
        <v>1565</v>
      </c>
      <c r="H550" t="s">
        <v>26</v>
      </c>
      <c r="I550" t="s">
        <v>1208</v>
      </c>
      <c r="J550" t="s">
        <v>1714</v>
      </c>
      <c r="K550" t="s">
        <v>1988</v>
      </c>
      <c r="N550" t="s">
        <v>2560</v>
      </c>
      <c r="O550" t="e">
        <f>VLOOKUP(N550,[1]Table1!$A$1:$I$85,2,FALSE)</f>
        <v>#N/A</v>
      </c>
      <c r="P550" t="e">
        <f>VLOOKUP(N550,[1]Table1!$A$1:$I$85,3,FALSE)</f>
        <v>#N/A</v>
      </c>
      <c r="Q550" t="e">
        <f>VLOOKUP(N550,[1]Table1!$A$1:$I$85,4,FALSE)</f>
        <v>#N/A</v>
      </c>
      <c r="R550" t="e">
        <f>VLOOKUP(N550,[1]Table1!$A$1:$I$85,6,FALSE)</f>
        <v>#N/A</v>
      </c>
      <c r="S550" t="e">
        <f>VLOOKUP(N550,[1]Table1!$A$1:$I$85,7,FALSE)</f>
        <v>#N/A</v>
      </c>
      <c r="T550" t="e">
        <f>VLOOKUP(N550,[1]Table1!$A$1:$I$85,8,FALSE)</f>
        <v>#N/A</v>
      </c>
    </row>
    <row r="551" spans="1:20" x14ac:dyDescent="0.2">
      <c r="A551" t="s">
        <v>1616</v>
      </c>
      <c r="B551">
        <v>41</v>
      </c>
      <c r="C551" t="s">
        <v>2646</v>
      </c>
      <c r="D551" t="s">
        <v>1715</v>
      </c>
      <c r="E551" t="s">
        <v>1716</v>
      </c>
      <c r="F551" t="s">
        <v>17</v>
      </c>
      <c r="G551" t="s">
        <v>1515</v>
      </c>
      <c r="H551" t="s">
        <v>26</v>
      </c>
      <c r="I551" t="s">
        <v>1482</v>
      </c>
      <c r="J551" t="s">
        <v>1717</v>
      </c>
      <c r="L551" t="s">
        <v>2327</v>
      </c>
      <c r="N551" t="s">
        <v>2563</v>
      </c>
      <c r="O551" t="str">
        <f>VLOOKUP(N551,[1]Table1!$A$1:$I$85,2,FALSE)</f>
        <v>University of South Carolina</v>
      </c>
      <c r="P551" t="str">
        <f>VLOOKUP(N551,[1]Table1!$A$1:$I$85,3,FALSE)</f>
        <v>Columbia</v>
      </c>
      <c r="Q551" t="str">
        <f>VLOOKUP(N551,[1]Table1!$A$1:$I$85,4,FALSE)</f>
        <v>SC</v>
      </c>
      <c r="R551">
        <f>VLOOKUP(N551,[1]Table1!$A$1:$I$85,6,FALSE)</f>
        <v>84.5</v>
      </c>
      <c r="S551">
        <f>VLOOKUP(N551,[1]Table1!$A$1:$I$85,7,FALSE)</f>
        <v>115</v>
      </c>
      <c r="T551">
        <f>VLOOKUP(N551,[1]Table1!$A$1:$I$85,8,FALSE)</f>
        <v>48791</v>
      </c>
    </row>
    <row r="552" spans="1:20" x14ac:dyDescent="0.2">
      <c r="A552" t="s">
        <v>1616</v>
      </c>
      <c r="B552">
        <v>42</v>
      </c>
      <c r="C552" t="s">
        <v>2646</v>
      </c>
      <c r="D552" t="s">
        <v>1718</v>
      </c>
      <c r="E552" t="s">
        <v>1719</v>
      </c>
      <c r="F552" t="s">
        <v>17</v>
      </c>
      <c r="G552" t="s">
        <v>1515</v>
      </c>
      <c r="H552" t="s">
        <v>38</v>
      </c>
      <c r="I552" t="s">
        <v>1660</v>
      </c>
      <c r="J552" t="s">
        <v>1717</v>
      </c>
      <c r="L552" t="s">
        <v>2328</v>
      </c>
      <c r="N552" t="s">
        <v>2583</v>
      </c>
      <c r="O552" t="str">
        <f>VLOOKUP(N552,[1]Table1!$A$1:$I$85,2,FALSE)</f>
        <v>The University of California, Los Angeles</v>
      </c>
      <c r="P552" t="str">
        <f>VLOOKUP(N552,[1]Table1!$A$1:$I$85,3,FALSE)</f>
        <v>Los Angeles</v>
      </c>
      <c r="Q552" t="str">
        <f>VLOOKUP(N552,[1]Table1!$A$1:$I$85,4,FALSE)</f>
        <v>CA</v>
      </c>
      <c r="R552">
        <f>VLOOKUP(N552,[1]Table1!$A$1:$I$85,6,FALSE)</f>
        <v>176.2</v>
      </c>
      <c r="S552">
        <f>VLOOKUP(N552,[1]Table1!$A$1:$I$85,7,FALSE)</f>
        <v>20</v>
      </c>
      <c r="T552">
        <f>VLOOKUP(N552,[1]Table1!$A$1:$I$85,8,FALSE)</f>
        <v>76367</v>
      </c>
    </row>
    <row r="553" spans="1:20" x14ac:dyDescent="0.2">
      <c r="A553" t="s">
        <v>1616</v>
      </c>
      <c r="B553">
        <v>43</v>
      </c>
      <c r="C553" t="s">
        <v>2646</v>
      </c>
      <c r="D553" t="s">
        <v>1720</v>
      </c>
      <c r="E553" t="s">
        <v>1721</v>
      </c>
      <c r="F553" t="s">
        <v>17</v>
      </c>
      <c r="G553" t="s">
        <v>1515</v>
      </c>
      <c r="H553" t="s">
        <v>26</v>
      </c>
      <c r="I553" t="s">
        <v>1722</v>
      </c>
      <c r="J553" t="s">
        <v>1717</v>
      </c>
      <c r="L553" t="s">
        <v>2329</v>
      </c>
      <c r="N553" t="s">
        <v>2583</v>
      </c>
      <c r="O553" t="str">
        <f>VLOOKUP(N553,[1]Table1!$A$1:$I$85,2,FALSE)</f>
        <v>The University of California, Los Angeles</v>
      </c>
      <c r="P553" t="str">
        <f>VLOOKUP(N553,[1]Table1!$A$1:$I$85,3,FALSE)</f>
        <v>Los Angeles</v>
      </c>
      <c r="Q553" t="str">
        <f>VLOOKUP(N553,[1]Table1!$A$1:$I$85,4,FALSE)</f>
        <v>CA</v>
      </c>
      <c r="R553">
        <f>VLOOKUP(N553,[1]Table1!$A$1:$I$85,6,FALSE)</f>
        <v>176.2</v>
      </c>
      <c r="S553">
        <f>VLOOKUP(N553,[1]Table1!$A$1:$I$85,7,FALSE)</f>
        <v>20</v>
      </c>
      <c r="T553">
        <f>VLOOKUP(N553,[1]Table1!$A$1:$I$85,8,FALSE)</f>
        <v>76367</v>
      </c>
    </row>
    <row r="554" spans="1:20" x14ac:dyDescent="0.2">
      <c r="A554" t="s">
        <v>1616</v>
      </c>
      <c r="B554">
        <v>44</v>
      </c>
      <c r="C554" t="s">
        <v>2646</v>
      </c>
      <c r="D554" t="s">
        <v>1723</v>
      </c>
      <c r="E554" t="s">
        <v>1724</v>
      </c>
      <c r="F554" t="s">
        <v>17</v>
      </c>
      <c r="G554" t="s">
        <v>1507</v>
      </c>
      <c r="H554" t="s">
        <v>26</v>
      </c>
      <c r="I554" t="s">
        <v>1725</v>
      </c>
      <c r="J554" t="s">
        <v>1726</v>
      </c>
      <c r="L554" t="s">
        <v>2330</v>
      </c>
      <c r="N554" t="s">
        <v>2583</v>
      </c>
      <c r="O554" t="str">
        <f>VLOOKUP(N554,[1]Table1!$A$1:$I$85,2,FALSE)</f>
        <v>The University of California, Los Angeles</v>
      </c>
      <c r="P554" t="str">
        <f>VLOOKUP(N554,[1]Table1!$A$1:$I$85,3,FALSE)</f>
        <v>Los Angeles</v>
      </c>
      <c r="Q554" t="str">
        <f>VLOOKUP(N554,[1]Table1!$A$1:$I$85,4,FALSE)</f>
        <v>CA</v>
      </c>
      <c r="R554">
        <f>VLOOKUP(N554,[1]Table1!$A$1:$I$85,6,FALSE)</f>
        <v>176.2</v>
      </c>
      <c r="S554">
        <f>VLOOKUP(N554,[1]Table1!$A$1:$I$85,7,FALSE)</f>
        <v>20</v>
      </c>
      <c r="T554">
        <f>VLOOKUP(N554,[1]Table1!$A$1:$I$85,8,FALSE)</f>
        <v>76367</v>
      </c>
    </row>
    <row r="555" spans="1:20" x14ac:dyDescent="0.2">
      <c r="A555" t="s">
        <v>1616</v>
      </c>
      <c r="B555">
        <v>45</v>
      </c>
      <c r="C555" t="s">
        <v>2646</v>
      </c>
      <c r="D555" t="s">
        <v>1727</v>
      </c>
      <c r="E555" t="s">
        <v>1728</v>
      </c>
      <c r="F555" t="s">
        <v>17</v>
      </c>
      <c r="G555" t="s">
        <v>1507</v>
      </c>
      <c r="H555" t="s">
        <v>14</v>
      </c>
      <c r="I555" t="s">
        <v>1061</v>
      </c>
      <c r="J555" t="s">
        <v>1240</v>
      </c>
      <c r="L555" t="s">
        <v>2331</v>
      </c>
      <c r="N555" t="s">
        <v>2578</v>
      </c>
      <c r="O555" t="str">
        <f>VLOOKUP(N555,[1]Table1!$A$1:$I$85,2,FALSE)</f>
        <v>The University of North Carolina</v>
      </c>
      <c r="P555" t="str">
        <f>VLOOKUP(N555,[1]Table1!$A$1:$I$85,3,FALSE)</f>
        <v>Chapel Hill</v>
      </c>
      <c r="Q555" t="str">
        <f>VLOOKUP(N555,[1]Table1!$A$1:$I$85,4,FALSE)</f>
        <v>NC</v>
      </c>
      <c r="R555">
        <f>VLOOKUP(N555,[1]Table1!$A$1:$I$85,6,FALSE)</f>
        <v>116</v>
      </c>
      <c r="S555">
        <f>VLOOKUP(N555,[1]Table1!$A$1:$I$85,7,FALSE)</f>
        <v>29</v>
      </c>
      <c r="T555">
        <f>VLOOKUP(N555,[1]Table1!$A$1:$I$85,8,FALSE)</f>
        <v>77037</v>
      </c>
    </row>
    <row r="556" spans="1:20" x14ac:dyDescent="0.2">
      <c r="A556" t="s">
        <v>1616</v>
      </c>
      <c r="B556">
        <v>46</v>
      </c>
      <c r="C556" t="s">
        <v>2646</v>
      </c>
      <c r="D556" t="s">
        <v>1729</v>
      </c>
      <c r="E556" t="s">
        <v>1730</v>
      </c>
      <c r="F556" t="s">
        <v>17</v>
      </c>
      <c r="G556" t="s">
        <v>1507</v>
      </c>
      <c r="H556" t="s">
        <v>26</v>
      </c>
      <c r="I556" t="s">
        <v>170</v>
      </c>
      <c r="J556" t="s">
        <v>1469</v>
      </c>
      <c r="L556" t="s">
        <v>2332</v>
      </c>
      <c r="N556" t="s">
        <v>2597</v>
      </c>
      <c r="O556" t="str">
        <f>VLOOKUP(N556,[1]Table1!$A$1:$I$85,2,FALSE)</f>
        <v>University of Pittsburgh</v>
      </c>
      <c r="P556" t="str">
        <f>VLOOKUP(N556,[1]Table1!$A$1:$I$85,3,FALSE)</f>
        <v>Pittsburgh</v>
      </c>
      <c r="Q556" t="str">
        <f>VLOOKUP(N556,[1]Table1!$A$1:$I$85,4,FALSE)</f>
        <v>PA</v>
      </c>
      <c r="R556">
        <f>VLOOKUP(N556,[1]Table1!$A$1:$I$85,6,FALSE)</f>
        <v>91.9</v>
      </c>
      <c r="S556">
        <f>VLOOKUP(N556,[1]Table1!$A$1:$I$85,7,FALSE)</f>
        <v>62</v>
      </c>
      <c r="T556">
        <f>VLOOKUP(N556,[1]Table1!$A$1:$I$85,8,FALSE)</f>
        <v>54306</v>
      </c>
    </row>
    <row r="557" spans="1:20" x14ac:dyDescent="0.2">
      <c r="A557" t="s">
        <v>1616</v>
      </c>
      <c r="B557">
        <v>47</v>
      </c>
      <c r="C557" t="s">
        <v>2646</v>
      </c>
      <c r="D557" t="s">
        <v>1731</v>
      </c>
      <c r="E557" t="s">
        <v>1732</v>
      </c>
      <c r="F557" t="s">
        <v>17</v>
      </c>
      <c r="G557" t="s">
        <v>1521</v>
      </c>
      <c r="H557" t="s">
        <v>26</v>
      </c>
      <c r="I557" t="s">
        <v>1263</v>
      </c>
      <c r="J557" t="s">
        <v>1524</v>
      </c>
      <c r="L557" t="s">
        <v>2333</v>
      </c>
      <c r="N557" t="s">
        <v>2578</v>
      </c>
      <c r="O557" t="str">
        <f>VLOOKUP(N557,[1]Table1!$A$1:$I$85,2,FALSE)</f>
        <v>The University of North Carolina</v>
      </c>
      <c r="P557" t="str">
        <f>VLOOKUP(N557,[1]Table1!$A$1:$I$85,3,FALSE)</f>
        <v>Chapel Hill</v>
      </c>
      <c r="Q557" t="str">
        <f>VLOOKUP(N557,[1]Table1!$A$1:$I$85,4,FALSE)</f>
        <v>NC</v>
      </c>
      <c r="R557">
        <f>VLOOKUP(N557,[1]Table1!$A$1:$I$85,6,FALSE)</f>
        <v>116</v>
      </c>
      <c r="S557">
        <f>VLOOKUP(N557,[1]Table1!$A$1:$I$85,7,FALSE)</f>
        <v>29</v>
      </c>
      <c r="T557">
        <f>VLOOKUP(N557,[1]Table1!$A$1:$I$85,8,FALSE)</f>
        <v>77037</v>
      </c>
    </row>
    <row r="558" spans="1:20" x14ac:dyDescent="0.2">
      <c r="A558" t="s">
        <v>1616</v>
      </c>
      <c r="B558">
        <v>48</v>
      </c>
      <c r="C558" t="s">
        <v>2646</v>
      </c>
      <c r="D558" t="s">
        <v>1733</v>
      </c>
      <c r="E558" t="s">
        <v>1734</v>
      </c>
      <c r="F558" t="s">
        <v>17</v>
      </c>
      <c r="G558" t="s">
        <v>1515</v>
      </c>
      <c r="H558" t="s">
        <v>26</v>
      </c>
      <c r="I558" t="s">
        <v>1227</v>
      </c>
      <c r="J558" t="s">
        <v>1524</v>
      </c>
      <c r="L558" t="s">
        <v>2334</v>
      </c>
      <c r="N558" t="s">
        <v>2583</v>
      </c>
      <c r="O558" t="str">
        <f>VLOOKUP(N558,[1]Table1!$A$1:$I$85,2,FALSE)</f>
        <v>The University of California, Los Angeles</v>
      </c>
      <c r="P558" t="str">
        <f>VLOOKUP(N558,[1]Table1!$A$1:$I$85,3,FALSE)</f>
        <v>Los Angeles</v>
      </c>
      <c r="Q558" t="str">
        <f>VLOOKUP(N558,[1]Table1!$A$1:$I$85,4,FALSE)</f>
        <v>CA</v>
      </c>
      <c r="R558">
        <f>VLOOKUP(N558,[1]Table1!$A$1:$I$85,6,FALSE)</f>
        <v>176.2</v>
      </c>
      <c r="S558">
        <f>VLOOKUP(N558,[1]Table1!$A$1:$I$85,7,FALSE)</f>
        <v>20</v>
      </c>
      <c r="T558">
        <f>VLOOKUP(N558,[1]Table1!$A$1:$I$85,8,FALSE)</f>
        <v>76367</v>
      </c>
    </row>
    <row r="559" spans="1:20" x14ac:dyDescent="0.2">
      <c r="A559" t="s">
        <v>1616</v>
      </c>
      <c r="B559">
        <v>49</v>
      </c>
      <c r="C559" t="s">
        <v>2646</v>
      </c>
      <c r="D559" t="s">
        <v>1735</v>
      </c>
      <c r="E559" t="s">
        <v>1736</v>
      </c>
      <c r="F559" t="s">
        <v>17</v>
      </c>
      <c r="G559" t="s">
        <v>1515</v>
      </c>
      <c r="H559" t="s">
        <v>38</v>
      </c>
      <c r="I559" t="s">
        <v>1239</v>
      </c>
      <c r="J559" t="s">
        <v>1472</v>
      </c>
      <c r="L559" t="s">
        <v>2335</v>
      </c>
      <c r="N559" t="s">
        <v>2631</v>
      </c>
      <c r="O559" t="str">
        <f>VLOOKUP(N559,[1]Table1!$A$1:$I$85,2,FALSE)</f>
        <v>West Virginia University</v>
      </c>
      <c r="P559" t="str">
        <f>VLOOKUP(N559,[1]Table1!$A$1:$I$85,3,FALSE)</f>
        <v>Morgantown</v>
      </c>
      <c r="Q559" t="str">
        <f>VLOOKUP(N559,[1]Table1!$A$1:$I$85,4,FALSE)</f>
        <v>WV</v>
      </c>
      <c r="R559">
        <f>VLOOKUP(N559,[1]Table1!$A$1:$I$85,6,FALSE)</f>
        <v>90.3</v>
      </c>
      <c r="S559">
        <f>VLOOKUP(N559,[1]Table1!$A$1:$I$85,7,FALSE)</f>
        <v>234</v>
      </c>
      <c r="T559">
        <f>VLOOKUP(N559,[1]Table1!$A$1:$I$85,8,FALSE)</f>
        <v>36991</v>
      </c>
    </row>
    <row r="560" spans="1:20" x14ac:dyDescent="0.2">
      <c r="A560" t="s">
        <v>1616</v>
      </c>
      <c r="B560">
        <v>50</v>
      </c>
      <c r="C560" t="s">
        <v>2646</v>
      </c>
      <c r="D560" t="s">
        <v>1737</v>
      </c>
      <c r="E560" t="s">
        <v>1738</v>
      </c>
      <c r="F560" t="s">
        <v>17</v>
      </c>
      <c r="G560" t="s">
        <v>1565</v>
      </c>
      <c r="H560" t="s">
        <v>20</v>
      </c>
      <c r="I560" t="s">
        <v>1254</v>
      </c>
      <c r="J560" t="s">
        <v>1739</v>
      </c>
      <c r="L560" t="s">
        <v>2336</v>
      </c>
      <c r="N560" t="s">
        <v>2594</v>
      </c>
      <c r="O560" t="str">
        <f>VLOOKUP(N560,[1]Table1!$A$1:$I$85,2,FALSE)</f>
        <v>Mississippi State University</v>
      </c>
      <c r="P560" t="str">
        <f>VLOOKUP(N560,[1]Table1!$A$1:$I$85,3,FALSE)</f>
        <v>Starkville</v>
      </c>
      <c r="Q560" t="str">
        <f>VLOOKUP(N560,[1]Table1!$A$1:$I$85,4,FALSE)</f>
        <v>MS</v>
      </c>
      <c r="R560">
        <f>VLOOKUP(N560,[1]Table1!$A$1:$I$85,6,FALSE)</f>
        <v>82</v>
      </c>
      <c r="S560">
        <f>VLOOKUP(N560,[1]Table1!$A$1:$I$85,7,FALSE)</f>
        <v>194</v>
      </c>
      <c r="T560">
        <f>VLOOKUP(N560,[1]Table1!$A$1:$I$85,8,FALSE)</f>
        <v>34392</v>
      </c>
    </row>
    <row r="561" spans="1:20" x14ac:dyDescent="0.2">
      <c r="A561" t="s">
        <v>1616</v>
      </c>
      <c r="B561">
        <v>51</v>
      </c>
      <c r="C561" t="s">
        <v>2646</v>
      </c>
      <c r="D561" t="s">
        <v>1740</v>
      </c>
      <c r="E561" t="s">
        <v>1741</v>
      </c>
      <c r="F561" t="s">
        <v>17</v>
      </c>
      <c r="G561" t="s">
        <v>1507</v>
      </c>
      <c r="H561" t="s">
        <v>14</v>
      </c>
      <c r="I561" t="s">
        <v>804</v>
      </c>
      <c r="J561" t="s">
        <v>1531</v>
      </c>
      <c r="L561" t="s">
        <v>2546</v>
      </c>
      <c r="N561" t="s">
        <v>2607</v>
      </c>
      <c r="O561" t="str">
        <f>VLOOKUP(N561,[1]Table1!$A$1:$I$85,2,FALSE)</f>
        <v>Purdue University</v>
      </c>
      <c r="P561" t="str">
        <f>VLOOKUP(N561,[1]Table1!$A$1:$I$85,3,FALSE)</f>
        <v>West Lafayette</v>
      </c>
      <c r="Q561" t="str">
        <f>VLOOKUP(N561,[1]Table1!$A$1:$I$85,4,FALSE)</f>
        <v>IN</v>
      </c>
      <c r="R561">
        <f>VLOOKUP(N561,[1]Table1!$A$1:$I$85,6,FALSE)</f>
        <v>90.4</v>
      </c>
      <c r="S561">
        <f>VLOOKUP(N561,[1]Table1!$A$1:$I$85,7,FALSE)</f>
        <v>202</v>
      </c>
      <c r="T561">
        <f>VLOOKUP(N561,[1]Table1!$A$1:$I$85,8,FALSE)</f>
        <v>28744</v>
      </c>
    </row>
    <row r="562" spans="1:20" x14ac:dyDescent="0.2">
      <c r="A562" t="s">
        <v>1616</v>
      </c>
      <c r="B562">
        <v>52</v>
      </c>
      <c r="C562" t="s">
        <v>2646</v>
      </c>
      <c r="D562" t="s">
        <v>1742</v>
      </c>
      <c r="E562" t="s">
        <v>1743</v>
      </c>
      <c r="F562" t="s">
        <v>17</v>
      </c>
      <c r="G562" t="s">
        <v>1515</v>
      </c>
      <c r="H562" t="s">
        <v>38</v>
      </c>
      <c r="I562" t="s">
        <v>655</v>
      </c>
      <c r="J562" t="s">
        <v>1744</v>
      </c>
      <c r="L562" t="s">
        <v>2337</v>
      </c>
      <c r="N562" t="s">
        <v>2632</v>
      </c>
      <c r="O562" t="str">
        <f>VLOOKUP(N562,[1]Table1!$A$1:$I$85,2,FALSE)</f>
        <v>Pepperdine University</v>
      </c>
      <c r="P562" t="str">
        <f>VLOOKUP(N562,[1]Table1!$A$1:$I$85,3,FALSE)</f>
        <v>Malibu</v>
      </c>
      <c r="Q562" t="str">
        <f>VLOOKUP(N562,[1]Table1!$A$1:$I$85,4,FALSE)</f>
        <v>CA</v>
      </c>
      <c r="R562">
        <f>VLOOKUP(N562,[1]Table1!$A$1:$I$85,6,FALSE)</f>
        <v>471.6</v>
      </c>
      <c r="S562">
        <f>VLOOKUP(N562,[1]Table1!$A$1:$I$85,7,FALSE)</f>
        <v>55</v>
      </c>
      <c r="T562">
        <f>VLOOKUP(N562,[1]Table1!$A$1:$I$85,8,FALSE)</f>
        <v>178594</v>
      </c>
    </row>
    <row r="563" spans="1:20" x14ac:dyDescent="0.2">
      <c r="A563" t="s">
        <v>1616</v>
      </c>
      <c r="B563">
        <v>53</v>
      </c>
      <c r="C563" t="s">
        <v>2646</v>
      </c>
      <c r="D563" t="s">
        <v>1745</v>
      </c>
      <c r="E563" t="s">
        <v>1746</v>
      </c>
      <c r="F563" t="s">
        <v>17</v>
      </c>
      <c r="G563" t="s">
        <v>1521</v>
      </c>
      <c r="I563" t="s">
        <v>1433</v>
      </c>
      <c r="J563" t="s">
        <v>1747</v>
      </c>
      <c r="L563" t="s">
        <v>2338</v>
      </c>
      <c r="N563" t="s">
        <v>2602</v>
      </c>
      <c r="O563" t="str">
        <f>VLOOKUP(N563,[1]Table1!$A$1:$I$85,2,FALSE)</f>
        <v>University of Southern California</v>
      </c>
      <c r="P563" t="str">
        <f>VLOOKUP(N563,[1]Table1!$A$1:$I$85,3,FALSE)</f>
        <v>Los Angeles</v>
      </c>
      <c r="Q563" t="str">
        <f>VLOOKUP(N563,[1]Table1!$A$1:$I$85,4,FALSE)</f>
        <v>CA</v>
      </c>
      <c r="R563">
        <f>VLOOKUP(N563,[1]Table1!$A$1:$I$85,6,FALSE)</f>
        <v>176.2</v>
      </c>
      <c r="S563">
        <f>VLOOKUP(N563,[1]Table1!$A$1:$I$85,7,FALSE)</f>
        <v>25</v>
      </c>
      <c r="T563">
        <f>VLOOKUP(N563,[1]Table1!$A$1:$I$85,8,FALSE)</f>
        <v>69778</v>
      </c>
    </row>
    <row r="564" spans="1:20" x14ac:dyDescent="0.2">
      <c r="A564" t="s">
        <v>1616</v>
      </c>
      <c r="B564">
        <v>54</v>
      </c>
      <c r="C564" t="s">
        <v>2646</v>
      </c>
      <c r="D564" t="s">
        <v>1748</v>
      </c>
      <c r="E564" t="s">
        <v>1749</v>
      </c>
      <c r="F564" t="s">
        <v>17</v>
      </c>
      <c r="G564" t="s">
        <v>1507</v>
      </c>
      <c r="H564" t="s">
        <v>38</v>
      </c>
      <c r="I564" t="s">
        <v>1095</v>
      </c>
      <c r="J564" t="s">
        <v>1583</v>
      </c>
      <c r="L564" t="s">
        <v>2339</v>
      </c>
      <c r="N564" t="s">
        <v>2574</v>
      </c>
      <c r="O564" t="str">
        <f>VLOOKUP(N564,[1]Table1!$A$1:$I$85,2,FALSE)</f>
        <v>Texas Christian University</v>
      </c>
      <c r="P564" t="str">
        <f>VLOOKUP(N564,[1]Table1!$A$1:$I$85,3,FALSE)</f>
        <v>Fort Worth</v>
      </c>
      <c r="Q564" t="str">
        <f>VLOOKUP(N564,[1]Table1!$A$1:$I$85,4,FALSE)</f>
        <v>TX</v>
      </c>
      <c r="R564">
        <f>VLOOKUP(N564,[1]Table1!$A$1:$I$85,6,FALSE)</f>
        <v>100.2</v>
      </c>
      <c r="S564">
        <f>VLOOKUP(N564,[1]Table1!$A$1:$I$85,7,FALSE)</f>
        <v>89</v>
      </c>
      <c r="T564">
        <f>VLOOKUP(N564,[1]Table1!$A$1:$I$85,8,FALSE)</f>
        <v>67927</v>
      </c>
    </row>
    <row r="565" spans="1:20" x14ac:dyDescent="0.2">
      <c r="A565" t="s">
        <v>1616</v>
      </c>
      <c r="B565">
        <v>55</v>
      </c>
      <c r="C565" t="s">
        <v>2646</v>
      </c>
      <c r="D565" t="s">
        <v>1750</v>
      </c>
      <c r="E565" t="s">
        <v>1751</v>
      </c>
      <c r="F565" t="s">
        <v>17</v>
      </c>
      <c r="G565" t="s">
        <v>1521</v>
      </c>
      <c r="H565" t="s">
        <v>38</v>
      </c>
      <c r="I565" t="s">
        <v>486</v>
      </c>
      <c r="J565" t="s">
        <v>1752</v>
      </c>
      <c r="L565" t="s">
        <v>2340</v>
      </c>
      <c r="N565" t="s">
        <v>2626</v>
      </c>
      <c r="O565" t="str">
        <f>VLOOKUP(N565,[1]Table1!$A$1:$I$85,2,FALSE)</f>
        <v>Duke University</v>
      </c>
      <c r="P565" t="str">
        <f>VLOOKUP(N565,[1]Table1!$A$1:$I$85,3,FALSE)</f>
        <v>Durham</v>
      </c>
      <c r="Q565" t="str">
        <f>VLOOKUP(N565,[1]Table1!$A$1:$I$85,4,FALSE)</f>
        <v>NC</v>
      </c>
      <c r="R565">
        <f>VLOOKUP(N565,[1]Table1!$A$1:$I$85,6,FALSE)</f>
        <v>97.5</v>
      </c>
      <c r="S565">
        <f>VLOOKUP(N565,[1]Table1!$A$1:$I$85,7,FALSE)</f>
        <v>10</v>
      </c>
      <c r="T565">
        <f>VLOOKUP(N565,[1]Table1!$A$1:$I$85,8,FALSE)</f>
        <v>107000</v>
      </c>
    </row>
    <row r="566" spans="1:20" x14ac:dyDescent="0.2">
      <c r="A566" t="s">
        <v>1616</v>
      </c>
      <c r="B566">
        <v>56</v>
      </c>
      <c r="C566" t="s">
        <v>2646</v>
      </c>
      <c r="D566" t="s">
        <v>1753</v>
      </c>
      <c r="E566" t="s">
        <v>1754</v>
      </c>
      <c r="F566" t="s">
        <v>17</v>
      </c>
      <c r="G566" t="s">
        <v>1507</v>
      </c>
      <c r="H566" t="s">
        <v>38</v>
      </c>
      <c r="I566" t="s">
        <v>723</v>
      </c>
      <c r="J566" t="s">
        <v>1755</v>
      </c>
      <c r="L566" t="s">
        <v>2341</v>
      </c>
      <c r="N566" t="s">
        <v>2633</v>
      </c>
      <c r="O566" t="str">
        <f>VLOOKUP(N566,[1]Table1!$A$1:$I$85,2,FALSE)</f>
        <v>University of Louisiana</v>
      </c>
      <c r="P566" t="str">
        <f>VLOOKUP(N566,[1]Table1!$A$1:$I$85,3,FALSE)</f>
        <v>Lafayette</v>
      </c>
      <c r="Q566" t="str">
        <f>VLOOKUP(N566,[1]Table1!$A$1:$I$85,4,FALSE)</f>
        <v>LA</v>
      </c>
      <c r="R566">
        <f>VLOOKUP(N566,[1]Table1!$A$1:$I$85,6,FALSE)</f>
        <v>88</v>
      </c>
      <c r="S566">
        <f>VLOOKUP(N566,[1]Table1!$A$1:$I$85,7,FALSE)</f>
        <v>0</v>
      </c>
      <c r="T566">
        <f>VLOOKUP(N566,[1]Table1!$A$1:$I$85,8,FALSE)</f>
        <v>55329</v>
      </c>
    </row>
    <row r="567" spans="1:20" x14ac:dyDescent="0.2">
      <c r="A567" t="s">
        <v>1616</v>
      </c>
      <c r="B567">
        <v>57</v>
      </c>
      <c r="C567" t="s">
        <v>2646</v>
      </c>
      <c r="D567" t="s">
        <v>1756</v>
      </c>
      <c r="E567" t="s">
        <v>1757</v>
      </c>
      <c r="F567" t="s">
        <v>17</v>
      </c>
      <c r="G567" t="s">
        <v>1521</v>
      </c>
      <c r="H567" t="s">
        <v>38</v>
      </c>
      <c r="I567" t="s">
        <v>117</v>
      </c>
      <c r="J567" t="s">
        <v>1758</v>
      </c>
      <c r="L567" t="s">
        <v>2342</v>
      </c>
      <c r="N567" t="s">
        <v>2579</v>
      </c>
      <c r="O567" t="str">
        <f>VLOOKUP(N567,[1]Table1!$A$1:$I$85,2,FALSE)</f>
        <v>Stanford University</v>
      </c>
      <c r="P567" t="str">
        <f>VLOOKUP(N567,[1]Table1!$A$1:$I$85,3,FALSE)</f>
        <v>Palo Alto</v>
      </c>
      <c r="Q567" t="str">
        <f>VLOOKUP(N567,[1]Table1!$A$1:$I$85,4,FALSE)</f>
        <v>CA</v>
      </c>
      <c r="R567">
        <f>VLOOKUP(N567,[1]Table1!$A$1:$I$85,6,FALSE)</f>
        <v>432.8</v>
      </c>
      <c r="S567">
        <f>VLOOKUP(N567,[1]Table1!$A$1:$I$85,7,FALSE)</f>
        <v>3</v>
      </c>
      <c r="T567">
        <f>VLOOKUP(N567,[1]Table1!$A$1:$I$85,8,FALSE)</f>
        <v>194782</v>
      </c>
    </row>
    <row r="568" spans="1:20" x14ac:dyDescent="0.2">
      <c r="A568" t="s">
        <v>1616</v>
      </c>
      <c r="B568">
        <v>58</v>
      </c>
      <c r="C568" t="s">
        <v>2646</v>
      </c>
      <c r="D568" t="s">
        <v>1759</v>
      </c>
      <c r="E568" t="s">
        <v>1760</v>
      </c>
      <c r="F568" t="s">
        <v>17</v>
      </c>
      <c r="G568" t="s">
        <v>1565</v>
      </c>
      <c r="H568" t="s">
        <v>38</v>
      </c>
      <c r="I568" t="s">
        <v>273</v>
      </c>
      <c r="J568" t="s">
        <v>1761</v>
      </c>
      <c r="L568" t="s">
        <v>2343</v>
      </c>
      <c r="N568" t="s">
        <v>2626</v>
      </c>
      <c r="O568" t="str">
        <f>VLOOKUP(N568,[1]Table1!$A$1:$I$85,2,FALSE)</f>
        <v>Duke University</v>
      </c>
      <c r="P568" t="str">
        <f>VLOOKUP(N568,[1]Table1!$A$1:$I$85,3,FALSE)</f>
        <v>Durham</v>
      </c>
      <c r="Q568" t="str">
        <f>VLOOKUP(N568,[1]Table1!$A$1:$I$85,4,FALSE)</f>
        <v>NC</v>
      </c>
      <c r="R568">
        <f>VLOOKUP(N568,[1]Table1!$A$1:$I$85,6,FALSE)</f>
        <v>97.5</v>
      </c>
      <c r="S568">
        <f>VLOOKUP(N568,[1]Table1!$A$1:$I$85,7,FALSE)</f>
        <v>10</v>
      </c>
      <c r="T568">
        <f>VLOOKUP(N568,[1]Table1!$A$1:$I$85,8,FALSE)</f>
        <v>107000</v>
      </c>
    </row>
    <row r="569" spans="1:20" x14ac:dyDescent="0.2">
      <c r="A569" t="s">
        <v>1616</v>
      </c>
      <c r="B569">
        <v>59</v>
      </c>
      <c r="C569" t="s">
        <v>2646</v>
      </c>
      <c r="D569" t="s">
        <v>1762</v>
      </c>
      <c r="E569" t="s">
        <v>1763</v>
      </c>
      <c r="F569" t="s">
        <v>17</v>
      </c>
      <c r="G569" t="s">
        <v>1507</v>
      </c>
      <c r="H569" t="s">
        <v>38</v>
      </c>
      <c r="I569" t="s">
        <v>772</v>
      </c>
      <c r="J569" t="s">
        <v>801</v>
      </c>
      <c r="L569" t="s">
        <v>2547</v>
      </c>
      <c r="N569" t="s">
        <v>2567</v>
      </c>
      <c r="O569" t="str">
        <f>VLOOKUP(N569,[1]Table1!$A$1:$I$85,2,FALSE)</f>
        <v>Florida State University</v>
      </c>
      <c r="P569" t="str">
        <f>VLOOKUP(N569,[1]Table1!$A$1:$I$85,3,FALSE)</f>
        <v>Tallahassee</v>
      </c>
      <c r="Q569" t="str">
        <f>VLOOKUP(N569,[1]Table1!$A$1:$I$85,4,FALSE)</f>
        <v>FL</v>
      </c>
      <c r="R569">
        <f>VLOOKUP(N569,[1]Table1!$A$1:$I$85,6,FALSE)</f>
        <v>90.6</v>
      </c>
      <c r="S569">
        <f>VLOOKUP(N569,[1]Table1!$A$1:$I$85,7,FALSE)</f>
        <v>55</v>
      </c>
      <c r="T569">
        <f>VLOOKUP(N569,[1]Table1!$A$1:$I$85,8,FALSE)</f>
        <v>49077</v>
      </c>
    </row>
    <row r="570" spans="1:20" x14ac:dyDescent="0.2">
      <c r="A570" t="s">
        <v>1616</v>
      </c>
      <c r="B570">
        <v>60</v>
      </c>
      <c r="C570" t="s">
        <v>2646</v>
      </c>
      <c r="D570" t="s">
        <v>1764</v>
      </c>
      <c r="E570" t="s">
        <v>1765</v>
      </c>
      <c r="F570" t="s">
        <v>17</v>
      </c>
      <c r="G570" t="s">
        <v>1521</v>
      </c>
      <c r="H570" t="s">
        <v>38</v>
      </c>
      <c r="I570" t="s">
        <v>1260</v>
      </c>
      <c r="J570" t="s">
        <v>1305</v>
      </c>
      <c r="L570" t="s">
        <v>2344</v>
      </c>
      <c r="N570" t="s">
        <v>2567</v>
      </c>
      <c r="O570" t="str">
        <f>VLOOKUP(N570,[1]Table1!$A$1:$I$85,2,FALSE)</f>
        <v>Florida State University</v>
      </c>
      <c r="P570" t="str">
        <f>VLOOKUP(N570,[1]Table1!$A$1:$I$85,3,FALSE)</f>
        <v>Tallahassee</v>
      </c>
      <c r="Q570" t="str">
        <f>VLOOKUP(N570,[1]Table1!$A$1:$I$85,4,FALSE)</f>
        <v>FL</v>
      </c>
      <c r="R570">
        <f>VLOOKUP(N570,[1]Table1!$A$1:$I$85,6,FALSE)</f>
        <v>90.6</v>
      </c>
      <c r="S570">
        <f>VLOOKUP(N570,[1]Table1!$A$1:$I$85,7,FALSE)</f>
        <v>55</v>
      </c>
      <c r="T570">
        <f>VLOOKUP(N570,[1]Table1!$A$1:$I$85,8,FALSE)</f>
        <v>49077</v>
      </c>
    </row>
    <row r="571" spans="1:20" x14ac:dyDescent="0.2">
      <c r="A571" t="s">
        <v>1616</v>
      </c>
      <c r="B571">
        <v>61</v>
      </c>
      <c r="C571" t="s">
        <v>2646</v>
      </c>
      <c r="D571" t="s">
        <v>1766</v>
      </c>
      <c r="E571" t="s">
        <v>1767</v>
      </c>
      <c r="F571" t="s">
        <v>17</v>
      </c>
      <c r="G571" t="s">
        <v>1507</v>
      </c>
      <c r="H571" t="s">
        <v>38</v>
      </c>
      <c r="I571" t="s">
        <v>1315</v>
      </c>
      <c r="J571" t="s">
        <v>1307</v>
      </c>
      <c r="L571" t="s">
        <v>2345</v>
      </c>
      <c r="N571" t="s">
        <v>2632</v>
      </c>
      <c r="O571" t="str">
        <f>VLOOKUP(N571,[1]Table1!$A$1:$I$85,2,FALSE)</f>
        <v>Pepperdine University</v>
      </c>
      <c r="P571" t="str">
        <f>VLOOKUP(N571,[1]Table1!$A$1:$I$85,3,FALSE)</f>
        <v>Malibu</v>
      </c>
      <c r="Q571" t="str">
        <f>VLOOKUP(N571,[1]Table1!$A$1:$I$85,4,FALSE)</f>
        <v>CA</v>
      </c>
      <c r="R571">
        <f>VLOOKUP(N571,[1]Table1!$A$1:$I$85,6,FALSE)</f>
        <v>471.6</v>
      </c>
      <c r="S571">
        <f>VLOOKUP(N571,[1]Table1!$A$1:$I$85,7,FALSE)</f>
        <v>55</v>
      </c>
      <c r="T571">
        <f>VLOOKUP(N571,[1]Table1!$A$1:$I$85,8,FALSE)</f>
        <v>178594</v>
      </c>
    </row>
    <row r="572" spans="1:20" x14ac:dyDescent="0.2">
      <c r="A572" t="s">
        <v>1616</v>
      </c>
      <c r="B572">
        <v>62</v>
      </c>
      <c r="C572" t="s">
        <v>2646</v>
      </c>
      <c r="D572" t="s">
        <v>1768</v>
      </c>
      <c r="E572" t="s">
        <v>1769</v>
      </c>
      <c r="F572" t="s">
        <v>17</v>
      </c>
      <c r="G572" t="s">
        <v>1565</v>
      </c>
      <c r="H572" t="s">
        <v>17</v>
      </c>
      <c r="I572" t="s">
        <v>1530</v>
      </c>
      <c r="J572" t="s">
        <v>1316</v>
      </c>
      <c r="L572" t="s">
        <v>2346</v>
      </c>
      <c r="N572" t="s">
        <v>2634</v>
      </c>
      <c r="O572" t="str">
        <f>VLOOKUP(N572,[1]Table1!$A$1:$I$85,2,FALSE)</f>
        <v>University of Texas at San Antonio</v>
      </c>
      <c r="P572" t="str">
        <f>VLOOKUP(N572,[1]Table1!$A$1:$I$85,3,FALSE)</f>
        <v>San Antonio</v>
      </c>
      <c r="Q572" t="str">
        <f>VLOOKUP(N572,[1]Table1!$A$1:$I$85,4,FALSE)</f>
        <v>TX</v>
      </c>
      <c r="R572">
        <f>VLOOKUP(N572,[1]Table1!$A$1:$I$85,6,FALSE)</f>
        <v>89.8</v>
      </c>
      <c r="S572">
        <f>VLOOKUP(N572,[1]Table1!$A$1:$I$85,7,FALSE)</f>
        <v>0</v>
      </c>
      <c r="T572">
        <f>VLOOKUP(N572,[1]Table1!$A$1:$I$85,8,FALSE)</f>
        <v>55084</v>
      </c>
    </row>
    <row r="573" spans="1:20" x14ac:dyDescent="0.2">
      <c r="A573" t="s">
        <v>1616</v>
      </c>
      <c r="B573">
        <v>63</v>
      </c>
      <c r="C573" t="s">
        <v>2646</v>
      </c>
      <c r="D573" t="s">
        <v>1770</v>
      </c>
      <c r="E573" t="s">
        <v>1771</v>
      </c>
      <c r="F573" t="s">
        <v>17</v>
      </c>
      <c r="G573" t="s">
        <v>1565</v>
      </c>
      <c r="I573" t="s">
        <v>1315</v>
      </c>
      <c r="J573" t="s">
        <v>805</v>
      </c>
      <c r="L573" t="s">
        <v>2347</v>
      </c>
      <c r="N573" t="s">
        <v>2571</v>
      </c>
      <c r="O573" t="str">
        <f>VLOOKUP(N573,[1]Table1!$A$1:$I$85,2,FALSE)</f>
        <v>University of Mississippi</v>
      </c>
      <c r="P573" t="str">
        <f>VLOOKUP(N573,[1]Table1!$A$1:$I$85,3,FALSE)</f>
        <v>Oxford</v>
      </c>
      <c r="Q573" t="str">
        <f>VLOOKUP(N573,[1]Table1!$A$1:$I$85,4,FALSE)</f>
        <v>MS</v>
      </c>
      <c r="R573">
        <f>VLOOKUP(N573,[1]Table1!$A$1:$I$85,6,FALSE)</f>
        <v>82.7</v>
      </c>
      <c r="S573">
        <f>VLOOKUP(N573,[1]Table1!$A$1:$I$85,7,FALSE)</f>
        <v>151</v>
      </c>
      <c r="T573">
        <f>VLOOKUP(N573,[1]Table1!$A$1:$I$85,8,FALSE)</f>
        <v>84957</v>
      </c>
    </row>
    <row r="574" spans="1:20" x14ac:dyDescent="0.2">
      <c r="A574" t="s">
        <v>1616</v>
      </c>
      <c r="B574">
        <v>64</v>
      </c>
      <c r="C574" t="s">
        <v>2646</v>
      </c>
      <c r="D574" t="s">
        <v>1772</v>
      </c>
      <c r="E574" t="s">
        <v>1773</v>
      </c>
      <c r="F574" t="s">
        <v>17</v>
      </c>
      <c r="G574" t="s">
        <v>1507</v>
      </c>
      <c r="H574" t="s">
        <v>14</v>
      </c>
      <c r="I574" t="s">
        <v>1321</v>
      </c>
      <c r="J574" t="s">
        <v>805</v>
      </c>
      <c r="L574" t="s">
        <v>2548</v>
      </c>
      <c r="N574" t="s">
        <v>2588</v>
      </c>
      <c r="O574" t="str">
        <f>VLOOKUP(N574,[1]Table1!$A$1:$I$85,2,FALSE)</f>
        <v>The University of Alabama</v>
      </c>
      <c r="P574" t="str">
        <f>VLOOKUP(N574,[1]Table1!$A$1:$I$85,3,FALSE)</f>
        <v>Tuscaloosa</v>
      </c>
      <c r="Q574" t="str">
        <f>VLOOKUP(N574,[1]Table1!$A$1:$I$85,4,FALSE)</f>
        <v>AL</v>
      </c>
      <c r="R574">
        <f>VLOOKUP(N574,[1]Table1!$A$1:$I$85,6,FALSE)</f>
        <v>87.5</v>
      </c>
      <c r="S574">
        <f>VLOOKUP(N574,[1]Table1!$A$1:$I$85,7,FALSE)</f>
        <v>137</v>
      </c>
      <c r="T574">
        <f>VLOOKUP(N574,[1]Table1!$A$1:$I$85,8,FALSE)</f>
        <v>44880</v>
      </c>
    </row>
    <row r="575" spans="1:20" x14ac:dyDescent="0.2">
      <c r="A575" t="s">
        <v>1616</v>
      </c>
      <c r="B575">
        <v>65</v>
      </c>
      <c r="C575" t="s">
        <v>2646</v>
      </c>
      <c r="D575" t="s">
        <v>1774</v>
      </c>
      <c r="E575" t="s">
        <v>1775</v>
      </c>
      <c r="F575" t="s">
        <v>17</v>
      </c>
      <c r="G575" t="s">
        <v>1515</v>
      </c>
      <c r="H575" t="s">
        <v>38</v>
      </c>
      <c r="I575" t="s">
        <v>804</v>
      </c>
      <c r="J575" t="s">
        <v>809</v>
      </c>
      <c r="L575" t="s">
        <v>2549</v>
      </c>
      <c r="N575" t="s">
        <v>2602</v>
      </c>
      <c r="O575" t="str">
        <f>VLOOKUP(N575,[1]Table1!$A$1:$I$85,2,FALSE)</f>
        <v>University of Southern California</v>
      </c>
      <c r="P575" t="str">
        <f>VLOOKUP(N575,[1]Table1!$A$1:$I$85,3,FALSE)</f>
        <v>Los Angeles</v>
      </c>
      <c r="Q575" t="str">
        <f>VLOOKUP(N575,[1]Table1!$A$1:$I$85,4,FALSE)</f>
        <v>CA</v>
      </c>
      <c r="R575">
        <f>VLOOKUP(N575,[1]Table1!$A$1:$I$85,6,FALSE)</f>
        <v>176.2</v>
      </c>
      <c r="S575">
        <f>VLOOKUP(N575,[1]Table1!$A$1:$I$85,7,FALSE)</f>
        <v>25</v>
      </c>
      <c r="T575">
        <f>VLOOKUP(N575,[1]Table1!$A$1:$I$85,8,FALSE)</f>
        <v>69778</v>
      </c>
    </row>
    <row r="576" spans="1:20" x14ac:dyDescent="0.2">
      <c r="A576" t="s">
        <v>1616</v>
      </c>
      <c r="B576">
        <v>66</v>
      </c>
      <c r="C576" t="s">
        <v>2646</v>
      </c>
      <c r="D576" t="s">
        <v>1776</v>
      </c>
      <c r="E576" t="s">
        <v>1777</v>
      </c>
      <c r="F576" t="s">
        <v>17</v>
      </c>
      <c r="G576" t="s">
        <v>1507</v>
      </c>
      <c r="H576" t="s">
        <v>20</v>
      </c>
      <c r="I576" t="s">
        <v>1588</v>
      </c>
      <c r="J576" t="s">
        <v>813</v>
      </c>
      <c r="L576" t="s">
        <v>2348</v>
      </c>
      <c r="N576" t="s">
        <v>2602</v>
      </c>
      <c r="O576" t="str">
        <f>VLOOKUP(N576,[1]Table1!$A$1:$I$85,2,FALSE)</f>
        <v>University of Southern California</v>
      </c>
      <c r="P576" t="str">
        <f>VLOOKUP(N576,[1]Table1!$A$1:$I$85,3,FALSE)</f>
        <v>Los Angeles</v>
      </c>
      <c r="Q576" t="str">
        <f>VLOOKUP(N576,[1]Table1!$A$1:$I$85,4,FALSE)</f>
        <v>CA</v>
      </c>
      <c r="R576">
        <f>VLOOKUP(N576,[1]Table1!$A$1:$I$85,6,FALSE)</f>
        <v>176.2</v>
      </c>
      <c r="S576">
        <f>VLOOKUP(N576,[1]Table1!$A$1:$I$85,7,FALSE)</f>
        <v>25</v>
      </c>
      <c r="T576">
        <f>VLOOKUP(N576,[1]Table1!$A$1:$I$85,8,FALSE)</f>
        <v>69778</v>
      </c>
    </row>
    <row r="577" spans="1:20" x14ac:dyDescent="0.2">
      <c r="A577" t="s">
        <v>1616</v>
      </c>
      <c r="B577">
        <v>67</v>
      </c>
      <c r="C577" t="s">
        <v>2646</v>
      </c>
      <c r="D577" t="s">
        <v>1778</v>
      </c>
      <c r="E577" t="s">
        <v>1779</v>
      </c>
      <c r="F577" t="s">
        <v>17</v>
      </c>
      <c r="G577" t="s">
        <v>1507</v>
      </c>
      <c r="H577" t="s">
        <v>20</v>
      </c>
      <c r="I577" t="s">
        <v>1300</v>
      </c>
      <c r="J577" t="s">
        <v>813</v>
      </c>
      <c r="L577" t="s">
        <v>2349</v>
      </c>
      <c r="N577" t="s">
        <v>2578</v>
      </c>
      <c r="O577" t="str">
        <f>VLOOKUP(N577,[1]Table1!$A$1:$I$85,2,FALSE)</f>
        <v>The University of North Carolina</v>
      </c>
      <c r="P577" t="str">
        <f>VLOOKUP(N577,[1]Table1!$A$1:$I$85,3,FALSE)</f>
        <v>Chapel Hill</v>
      </c>
      <c r="Q577" t="str">
        <f>VLOOKUP(N577,[1]Table1!$A$1:$I$85,4,FALSE)</f>
        <v>NC</v>
      </c>
      <c r="R577">
        <f>VLOOKUP(N577,[1]Table1!$A$1:$I$85,6,FALSE)</f>
        <v>116</v>
      </c>
      <c r="S577">
        <f>VLOOKUP(N577,[1]Table1!$A$1:$I$85,7,FALSE)</f>
        <v>29</v>
      </c>
      <c r="T577">
        <f>VLOOKUP(N577,[1]Table1!$A$1:$I$85,8,FALSE)</f>
        <v>77037</v>
      </c>
    </row>
    <row r="578" spans="1:20" x14ac:dyDescent="0.2">
      <c r="A578" t="s">
        <v>1616</v>
      </c>
      <c r="B578">
        <v>68</v>
      </c>
      <c r="C578" t="s">
        <v>2646</v>
      </c>
      <c r="D578" t="s">
        <v>1780</v>
      </c>
      <c r="E578" t="s">
        <v>1781</v>
      </c>
      <c r="F578" t="s">
        <v>17</v>
      </c>
      <c r="G578" t="s">
        <v>1521</v>
      </c>
      <c r="H578" t="s">
        <v>20</v>
      </c>
      <c r="I578">
        <v>392</v>
      </c>
      <c r="J578" t="s">
        <v>1600</v>
      </c>
      <c r="L578" t="s">
        <v>2350</v>
      </c>
      <c r="N578" t="s">
        <v>2616</v>
      </c>
      <c r="O578" t="str">
        <f>VLOOKUP(N578,[1]Table1!$A$1:$I$85,2,FALSE)</f>
        <v>University of Florida</v>
      </c>
      <c r="P578" t="str">
        <f>VLOOKUP(N578,[1]Table1!$A$1:$I$85,3,FALSE)</f>
        <v>Gainesville</v>
      </c>
      <c r="Q578" t="str">
        <f>VLOOKUP(N578,[1]Table1!$A$1:$I$85,4,FALSE)</f>
        <v>FL</v>
      </c>
      <c r="R578">
        <f>VLOOKUP(N578,[1]Table1!$A$1:$I$85,6,FALSE)</f>
        <v>90</v>
      </c>
      <c r="S578">
        <f>VLOOKUP(N578,[1]Table1!$A$1:$I$85,7,FALSE)</f>
        <v>29</v>
      </c>
      <c r="T578">
        <f>VLOOKUP(N578,[1]Table1!$A$1:$I$85,8,FALSE)</f>
        <v>40937</v>
      </c>
    </row>
    <row r="579" spans="1:20" x14ac:dyDescent="0.2">
      <c r="A579" t="s">
        <v>1616</v>
      </c>
      <c r="B579">
        <v>69</v>
      </c>
      <c r="C579" t="s">
        <v>2646</v>
      </c>
      <c r="D579" t="s">
        <v>1782</v>
      </c>
      <c r="E579" t="s">
        <v>1783</v>
      </c>
      <c r="F579" t="s">
        <v>17</v>
      </c>
      <c r="G579" t="s">
        <v>1565</v>
      </c>
      <c r="H579" t="s">
        <v>20</v>
      </c>
      <c r="I579">
        <v>96</v>
      </c>
      <c r="J579" t="s">
        <v>823</v>
      </c>
      <c r="L579" t="s">
        <v>2550</v>
      </c>
      <c r="N579" t="s">
        <v>2567</v>
      </c>
      <c r="O579" t="str">
        <f>VLOOKUP(N579,[1]Table1!$A$1:$I$85,2,FALSE)</f>
        <v>Florida State University</v>
      </c>
      <c r="P579" t="str">
        <f>VLOOKUP(N579,[1]Table1!$A$1:$I$85,3,FALSE)</f>
        <v>Tallahassee</v>
      </c>
      <c r="Q579" t="str">
        <f>VLOOKUP(N579,[1]Table1!$A$1:$I$85,4,FALSE)</f>
        <v>FL</v>
      </c>
      <c r="R579">
        <f>VLOOKUP(N579,[1]Table1!$A$1:$I$85,6,FALSE)</f>
        <v>90.6</v>
      </c>
      <c r="S579">
        <f>VLOOKUP(N579,[1]Table1!$A$1:$I$85,7,FALSE)</f>
        <v>55</v>
      </c>
      <c r="T579">
        <f>VLOOKUP(N579,[1]Table1!$A$1:$I$85,8,FALSE)</f>
        <v>49077</v>
      </c>
    </row>
    <row r="580" spans="1:20" x14ac:dyDescent="0.2">
      <c r="A580" t="s">
        <v>1616</v>
      </c>
      <c r="B580">
        <v>70</v>
      </c>
      <c r="C580" t="s">
        <v>2646</v>
      </c>
      <c r="D580" t="s">
        <v>1784</v>
      </c>
      <c r="E580" t="s">
        <v>1785</v>
      </c>
      <c r="F580" t="s">
        <v>17</v>
      </c>
      <c r="G580" t="s">
        <v>1521</v>
      </c>
      <c r="H580" t="s">
        <v>20</v>
      </c>
      <c r="I580" t="s">
        <v>808</v>
      </c>
      <c r="J580" t="s">
        <v>823</v>
      </c>
      <c r="L580" t="s">
        <v>2351</v>
      </c>
      <c r="N580" t="s">
        <v>2621</v>
      </c>
      <c r="O580" t="str">
        <f>VLOOKUP(N580,[1]Table1!$A$1:$I$85,2,FALSE)</f>
        <v>University of Virginia</v>
      </c>
      <c r="P580" t="str">
        <f>VLOOKUP(N580,[1]Table1!$A$1:$I$85,3,FALSE)</f>
        <v>Charlottesville</v>
      </c>
      <c r="Q580" t="str">
        <f>VLOOKUP(N580,[1]Table1!$A$1:$I$85,4,FALSE)</f>
        <v>VA</v>
      </c>
      <c r="R580">
        <f>VLOOKUP(N580,[1]Table1!$A$1:$I$85,6,FALSE)</f>
        <v>107.3</v>
      </c>
      <c r="S580">
        <f>VLOOKUP(N580,[1]Table1!$A$1:$I$85,7,FALSE)</f>
        <v>25</v>
      </c>
      <c r="T580">
        <f>VLOOKUP(N580,[1]Table1!$A$1:$I$85,8,FALSE)</f>
        <v>63470</v>
      </c>
    </row>
    <row r="581" spans="1:20" x14ac:dyDescent="0.2">
      <c r="A581" t="s">
        <v>1616</v>
      </c>
      <c r="B581">
        <v>71</v>
      </c>
      <c r="C581" t="s">
        <v>2646</v>
      </c>
      <c r="D581" t="s">
        <v>1786</v>
      </c>
      <c r="E581" t="s">
        <v>1787</v>
      </c>
      <c r="F581" t="s">
        <v>17</v>
      </c>
      <c r="G581" t="s">
        <v>1521</v>
      </c>
      <c r="H581" t="s">
        <v>14</v>
      </c>
      <c r="I581" t="s">
        <v>351</v>
      </c>
      <c r="J581" t="s">
        <v>1788</v>
      </c>
      <c r="L581" t="s">
        <v>2352</v>
      </c>
      <c r="N581" t="s">
        <v>2635</v>
      </c>
      <c r="O581" t="str">
        <f>VLOOKUP(N581,[1]Table1!$A$1:$I$85,2,FALSE)</f>
        <v>Southeastern Louisiana University</v>
      </c>
      <c r="P581" t="str">
        <f>VLOOKUP(N581,[1]Table1!$A$1:$I$85,3,FALSE)</f>
        <v>Hammond</v>
      </c>
      <c r="Q581" t="str">
        <f>VLOOKUP(N581,[1]Table1!$A$1:$I$85,4,FALSE)</f>
        <v>LA</v>
      </c>
      <c r="R581">
        <f>VLOOKUP(N581,[1]Table1!$A$1:$I$85,6,FALSE)</f>
        <v>87.8</v>
      </c>
      <c r="S581">
        <f>VLOOKUP(N581,[1]Table1!$A$1:$I$85,7,FALSE)</f>
        <v>0</v>
      </c>
      <c r="T581">
        <f>VLOOKUP(N581,[1]Table1!$A$1:$I$85,8,FALSE)</f>
        <v>37302</v>
      </c>
    </row>
    <row r="582" spans="1:20" x14ac:dyDescent="0.2">
      <c r="A582" t="s">
        <v>1789</v>
      </c>
      <c r="B582">
        <v>1</v>
      </c>
      <c r="C582" t="s">
        <v>2646</v>
      </c>
      <c r="D582" t="s">
        <v>1790</v>
      </c>
      <c r="E582" t="s">
        <v>1791</v>
      </c>
      <c r="F582" t="s">
        <v>17</v>
      </c>
      <c r="G582" t="s">
        <v>764</v>
      </c>
      <c r="H582" t="s">
        <v>38</v>
      </c>
      <c r="I582" t="s">
        <v>1792</v>
      </c>
      <c r="J582" t="s">
        <v>1620</v>
      </c>
      <c r="L582" t="s">
        <v>2551</v>
      </c>
      <c r="N582" t="s">
        <v>2588</v>
      </c>
      <c r="O582" t="str">
        <f>VLOOKUP(N582,[1]Table1!$A$1:$I$85,2,FALSE)</f>
        <v>The University of Alabama</v>
      </c>
      <c r="P582" t="str">
        <f>VLOOKUP(N582,[1]Table1!$A$1:$I$85,3,FALSE)</f>
        <v>Tuscaloosa</v>
      </c>
      <c r="Q582" t="str">
        <f>VLOOKUP(N582,[1]Table1!$A$1:$I$85,4,FALSE)</f>
        <v>AL</v>
      </c>
      <c r="R582">
        <f>VLOOKUP(N582,[1]Table1!$A$1:$I$85,6,FALSE)</f>
        <v>87.5</v>
      </c>
      <c r="S582">
        <f>VLOOKUP(N582,[1]Table1!$A$1:$I$85,7,FALSE)</f>
        <v>137</v>
      </c>
      <c r="T582">
        <f>VLOOKUP(N582,[1]Table1!$A$1:$I$85,8,FALSE)</f>
        <v>44880</v>
      </c>
    </row>
    <row r="583" spans="1:20" x14ac:dyDescent="0.2">
      <c r="A583" t="s">
        <v>1789</v>
      </c>
      <c r="B583">
        <v>2</v>
      </c>
      <c r="C583" t="s">
        <v>2646</v>
      </c>
      <c r="D583" t="s">
        <v>1793</v>
      </c>
      <c r="E583" t="s">
        <v>1794</v>
      </c>
      <c r="F583" t="s">
        <v>17</v>
      </c>
      <c r="G583" t="s">
        <v>742</v>
      </c>
      <c r="H583" t="s">
        <v>20</v>
      </c>
      <c r="I583" t="s">
        <v>96</v>
      </c>
      <c r="J583" t="s">
        <v>1795</v>
      </c>
      <c r="L583" t="s">
        <v>2353</v>
      </c>
      <c r="N583" t="s">
        <v>2583</v>
      </c>
      <c r="O583" t="str">
        <f>VLOOKUP(N583,[1]Table1!$A$1:$I$85,2,FALSE)</f>
        <v>The University of California, Los Angeles</v>
      </c>
      <c r="P583" t="str">
        <f>VLOOKUP(N583,[1]Table1!$A$1:$I$85,3,FALSE)</f>
        <v>Los Angeles</v>
      </c>
      <c r="Q583" t="str">
        <f>VLOOKUP(N583,[1]Table1!$A$1:$I$85,4,FALSE)</f>
        <v>CA</v>
      </c>
      <c r="R583">
        <f>VLOOKUP(N583,[1]Table1!$A$1:$I$85,6,FALSE)</f>
        <v>176.2</v>
      </c>
      <c r="S583">
        <f>VLOOKUP(N583,[1]Table1!$A$1:$I$85,7,FALSE)</f>
        <v>20</v>
      </c>
      <c r="T583">
        <f>VLOOKUP(N583,[1]Table1!$A$1:$I$85,8,FALSE)</f>
        <v>76367</v>
      </c>
    </row>
    <row r="584" spans="1:20" x14ac:dyDescent="0.2">
      <c r="A584" t="s">
        <v>1789</v>
      </c>
      <c r="B584">
        <v>3</v>
      </c>
      <c r="C584" t="s">
        <v>2646</v>
      </c>
      <c r="D584" t="s">
        <v>1796</v>
      </c>
      <c r="E584" t="s">
        <v>1299</v>
      </c>
      <c r="F584" t="s">
        <v>17</v>
      </c>
      <c r="G584" t="s">
        <v>764</v>
      </c>
      <c r="H584" t="s">
        <v>26</v>
      </c>
      <c r="I584" t="s">
        <v>1146</v>
      </c>
      <c r="J584" t="s">
        <v>1121</v>
      </c>
      <c r="L584" t="s">
        <v>2354</v>
      </c>
      <c r="N584" t="s">
        <v>2564</v>
      </c>
      <c r="O584" t="str">
        <f>VLOOKUP(N584,[1]Table1!$A$1:$I$85,2,FALSE)</f>
        <v>The University of Oklahoma</v>
      </c>
      <c r="P584" t="str">
        <f>VLOOKUP(N584,[1]Table1!$A$1:$I$85,3,FALSE)</f>
        <v>Norman</v>
      </c>
      <c r="Q584" t="str">
        <f>VLOOKUP(N584,[1]Table1!$A$1:$I$85,4,FALSE)</f>
        <v>OK</v>
      </c>
      <c r="R584">
        <f>VLOOKUP(N584,[1]Table1!$A$1:$I$85,6,FALSE)</f>
        <v>87</v>
      </c>
      <c r="S584">
        <f>VLOOKUP(N584,[1]Table1!$A$1:$I$85,7,FALSE)</f>
        <v>127</v>
      </c>
      <c r="T584">
        <f>VLOOKUP(N584,[1]Table1!$A$1:$I$85,8,FALSE)</f>
        <v>59866</v>
      </c>
    </row>
    <row r="585" spans="1:20" x14ac:dyDescent="0.2">
      <c r="A585" t="s">
        <v>1789</v>
      </c>
      <c r="B585">
        <v>4</v>
      </c>
      <c r="C585" t="s">
        <v>2646</v>
      </c>
      <c r="D585" t="s">
        <v>1797</v>
      </c>
      <c r="E585" t="s">
        <v>1798</v>
      </c>
      <c r="F585" t="s">
        <v>17</v>
      </c>
      <c r="G585" t="s">
        <v>742</v>
      </c>
      <c r="H585" t="s">
        <v>38</v>
      </c>
      <c r="I585" t="s">
        <v>355</v>
      </c>
      <c r="J585" t="s">
        <v>903</v>
      </c>
      <c r="L585" t="s">
        <v>2355</v>
      </c>
      <c r="N585" t="s">
        <v>2564</v>
      </c>
      <c r="O585" t="str">
        <f>VLOOKUP(N585,[1]Table1!$A$1:$I$85,2,FALSE)</f>
        <v>The University of Oklahoma</v>
      </c>
      <c r="P585" t="str">
        <f>VLOOKUP(N585,[1]Table1!$A$1:$I$85,3,FALSE)</f>
        <v>Norman</v>
      </c>
      <c r="Q585" t="str">
        <f>VLOOKUP(N585,[1]Table1!$A$1:$I$85,4,FALSE)</f>
        <v>OK</v>
      </c>
      <c r="R585">
        <f>VLOOKUP(N585,[1]Table1!$A$1:$I$85,6,FALSE)</f>
        <v>87</v>
      </c>
      <c r="S585">
        <f>VLOOKUP(N585,[1]Table1!$A$1:$I$85,7,FALSE)</f>
        <v>127</v>
      </c>
      <c r="T585">
        <f>VLOOKUP(N585,[1]Table1!$A$1:$I$85,8,FALSE)</f>
        <v>59866</v>
      </c>
    </row>
    <row r="586" spans="1:20" x14ac:dyDescent="0.2">
      <c r="A586" t="s">
        <v>1789</v>
      </c>
      <c r="B586">
        <v>5</v>
      </c>
      <c r="C586" t="s">
        <v>2646</v>
      </c>
      <c r="D586" t="s">
        <v>1799</v>
      </c>
      <c r="E586" t="s">
        <v>1754</v>
      </c>
      <c r="F586" t="s">
        <v>17</v>
      </c>
      <c r="G586" t="s">
        <v>410</v>
      </c>
      <c r="H586" t="s">
        <v>20</v>
      </c>
      <c r="I586" t="s">
        <v>418</v>
      </c>
      <c r="J586" t="s">
        <v>1800</v>
      </c>
      <c r="L586" t="s">
        <v>2356</v>
      </c>
      <c r="N586" t="s">
        <v>2564</v>
      </c>
      <c r="O586" t="str">
        <f>VLOOKUP(N586,[1]Table1!$A$1:$I$85,2,FALSE)</f>
        <v>The University of Oklahoma</v>
      </c>
      <c r="P586" t="str">
        <f>VLOOKUP(N586,[1]Table1!$A$1:$I$85,3,FALSE)</f>
        <v>Norman</v>
      </c>
      <c r="Q586" t="str">
        <f>VLOOKUP(N586,[1]Table1!$A$1:$I$85,4,FALSE)</f>
        <v>OK</v>
      </c>
      <c r="R586">
        <f>VLOOKUP(N586,[1]Table1!$A$1:$I$85,6,FALSE)</f>
        <v>87</v>
      </c>
      <c r="S586">
        <f>VLOOKUP(N586,[1]Table1!$A$1:$I$85,7,FALSE)</f>
        <v>127</v>
      </c>
      <c r="T586">
        <f>VLOOKUP(N586,[1]Table1!$A$1:$I$85,8,FALSE)</f>
        <v>59866</v>
      </c>
    </row>
    <row r="587" spans="1:20" x14ac:dyDescent="0.2">
      <c r="A587" t="s">
        <v>1789</v>
      </c>
      <c r="B587">
        <v>6</v>
      </c>
      <c r="C587" t="s">
        <v>2646</v>
      </c>
      <c r="D587" t="s">
        <v>1801</v>
      </c>
      <c r="E587" t="s">
        <v>1802</v>
      </c>
      <c r="F587" t="s">
        <v>17</v>
      </c>
      <c r="G587" t="s">
        <v>742</v>
      </c>
      <c r="H587" t="s">
        <v>38</v>
      </c>
      <c r="I587" t="s">
        <v>418</v>
      </c>
      <c r="J587" t="s">
        <v>935</v>
      </c>
      <c r="L587" t="s">
        <v>2357</v>
      </c>
      <c r="N587" t="s">
        <v>2636</v>
      </c>
      <c r="O587" t="str">
        <f>VLOOKUP(N587,[1]Table1!$A$1:$I$85,2,FALSE)</f>
        <v>University of Washington</v>
      </c>
      <c r="P587" t="str">
        <f>VLOOKUP(N587,[1]Table1!$A$1:$I$85,3,FALSE)</f>
        <v>Seattle</v>
      </c>
      <c r="Q587" t="str">
        <f>VLOOKUP(N587,[1]Table1!$A$1:$I$85,4,FALSE)</f>
        <v>WA</v>
      </c>
      <c r="R587">
        <f>VLOOKUP(N587,[1]Table1!$A$1:$I$85,6,FALSE)</f>
        <v>167.8</v>
      </c>
      <c r="S587">
        <f>VLOOKUP(N587,[1]Table1!$A$1:$I$85,7,FALSE)</f>
        <v>55</v>
      </c>
      <c r="T587">
        <f>VLOOKUP(N587,[1]Table1!$A$1:$I$85,8,FALSE)</f>
        <v>105391</v>
      </c>
    </row>
    <row r="588" spans="1:20" x14ac:dyDescent="0.2">
      <c r="A588" t="s">
        <v>1789</v>
      </c>
      <c r="B588">
        <v>7</v>
      </c>
      <c r="C588" t="s">
        <v>2646</v>
      </c>
      <c r="D588" t="s">
        <v>1803</v>
      </c>
      <c r="E588" t="s">
        <v>1804</v>
      </c>
      <c r="F588" t="s">
        <v>17</v>
      </c>
      <c r="G588" t="s">
        <v>737</v>
      </c>
      <c r="H588" t="s">
        <v>38</v>
      </c>
      <c r="I588" t="s">
        <v>611</v>
      </c>
      <c r="J588" t="s">
        <v>935</v>
      </c>
      <c r="L588" t="s">
        <v>2358</v>
      </c>
      <c r="N588" t="s">
        <v>2637</v>
      </c>
      <c r="O588" t="str">
        <f>VLOOKUP(N588,[1]Table1!$A$1:$I$85,2,FALSE)</f>
        <v>University of Georgia</v>
      </c>
      <c r="P588" t="str">
        <f>VLOOKUP(N588,[1]Table1!$A$1:$I$85,3,FALSE)</f>
        <v>Athens</v>
      </c>
      <c r="Q588" t="str">
        <f>VLOOKUP(N588,[1]Table1!$A$1:$I$85,4,FALSE)</f>
        <v>GA</v>
      </c>
      <c r="R588">
        <f>VLOOKUP(N588,[1]Table1!$A$1:$I$85,6,FALSE)</f>
        <v>88.1</v>
      </c>
      <c r="S588">
        <f>VLOOKUP(N588,[1]Table1!$A$1:$I$85,7,FALSE)</f>
        <v>49</v>
      </c>
      <c r="T588">
        <f>VLOOKUP(N588,[1]Table1!$A$1:$I$85,8,FALSE)</f>
        <v>43466</v>
      </c>
    </row>
    <row r="589" spans="1:20" x14ac:dyDescent="0.2">
      <c r="A589" t="s">
        <v>1789</v>
      </c>
      <c r="B589">
        <v>8</v>
      </c>
      <c r="C589" t="s">
        <v>2646</v>
      </c>
      <c r="D589" t="s">
        <v>1805</v>
      </c>
      <c r="E589" t="s">
        <v>1806</v>
      </c>
      <c r="F589" t="s">
        <v>17</v>
      </c>
      <c r="G589" t="s">
        <v>742</v>
      </c>
      <c r="H589" t="s">
        <v>14</v>
      </c>
      <c r="I589" t="s">
        <v>218</v>
      </c>
      <c r="J589" t="s">
        <v>935</v>
      </c>
      <c r="L589" t="s">
        <v>2359</v>
      </c>
      <c r="N589" t="s">
        <v>2564</v>
      </c>
      <c r="O589" t="str">
        <f>VLOOKUP(N589,[1]Table1!$A$1:$I$85,2,FALSE)</f>
        <v>The University of Oklahoma</v>
      </c>
      <c r="P589" t="str">
        <f>VLOOKUP(N589,[1]Table1!$A$1:$I$85,3,FALSE)</f>
        <v>Norman</v>
      </c>
      <c r="Q589" t="str">
        <f>VLOOKUP(N589,[1]Table1!$A$1:$I$85,4,FALSE)</f>
        <v>OK</v>
      </c>
      <c r="R589">
        <f>VLOOKUP(N589,[1]Table1!$A$1:$I$85,6,FALSE)</f>
        <v>87</v>
      </c>
      <c r="S589">
        <f>VLOOKUP(N589,[1]Table1!$A$1:$I$85,7,FALSE)</f>
        <v>127</v>
      </c>
      <c r="T589">
        <f>VLOOKUP(N589,[1]Table1!$A$1:$I$85,8,FALSE)</f>
        <v>59866</v>
      </c>
    </row>
    <row r="590" spans="1:20" x14ac:dyDescent="0.2">
      <c r="A590" t="s">
        <v>1789</v>
      </c>
      <c r="B590">
        <v>9</v>
      </c>
      <c r="C590" t="s">
        <v>2646</v>
      </c>
      <c r="D590" t="s">
        <v>1807</v>
      </c>
      <c r="E590" t="s">
        <v>1808</v>
      </c>
      <c r="F590" t="s">
        <v>17</v>
      </c>
      <c r="G590" t="s">
        <v>410</v>
      </c>
      <c r="H590" t="s">
        <v>14</v>
      </c>
      <c r="I590" t="s">
        <v>96</v>
      </c>
      <c r="J590" t="s">
        <v>952</v>
      </c>
      <c r="L590" t="s">
        <v>2360</v>
      </c>
      <c r="N590" t="s">
        <v>2567</v>
      </c>
      <c r="O590" t="str">
        <f>VLOOKUP(N590,[1]Table1!$A$1:$I$85,2,FALSE)</f>
        <v>Florida State University</v>
      </c>
      <c r="P590" t="str">
        <f>VLOOKUP(N590,[1]Table1!$A$1:$I$85,3,FALSE)</f>
        <v>Tallahassee</v>
      </c>
      <c r="Q590" t="str">
        <f>VLOOKUP(N590,[1]Table1!$A$1:$I$85,4,FALSE)</f>
        <v>FL</v>
      </c>
      <c r="R590">
        <f>VLOOKUP(N590,[1]Table1!$A$1:$I$85,6,FALSE)</f>
        <v>90.6</v>
      </c>
      <c r="S590">
        <f>VLOOKUP(N590,[1]Table1!$A$1:$I$85,7,FALSE)</f>
        <v>55</v>
      </c>
      <c r="T590">
        <f>VLOOKUP(N590,[1]Table1!$A$1:$I$85,8,FALSE)</f>
        <v>49077</v>
      </c>
    </row>
    <row r="591" spans="1:20" x14ac:dyDescent="0.2">
      <c r="A591" t="s">
        <v>1789</v>
      </c>
      <c r="B591">
        <v>10</v>
      </c>
      <c r="C591" t="s">
        <v>2646</v>
      </c>
      <c r="D591" t="s">
        <v>1809</v>
      </c>
      <c r="E591" t="s">
        <v>1810</v>
      </c>
      <c r="F591" t="s">
        <v>17</v>
      </c>
      <c r="G591" t="s">
        <v>764</v>
      </c>
      <c r="H591" t="s">
        <v>26</v>
      </c>
      <c r="I591" t="s">
        <v>663</v>
      </c>
      <c r="J591" t="s">
        <v>1166</v>
      </c>
      <c r="L591" t="s">
        <v>2361</v>
      </c>
      <c r="N591" t="s">
        <v>2564</v>
      </c>
      <c r="O591" t="str">
        <f>VLOOKUP(N591,[1]Table1!$A$1:$I$85,2,FALSE)</f>
        <v>The University of Oklahoma</v>
      </c>
      <c r="P591" t="str">
        <f>VLOOKUP(N591,[1]Table1!$A$1:$I$85,3,FALSE)</f>
        <v>Norman</v>
      </c>
      <c r="Q591" t="str">
        <f>VLOOKUP(N591,[1]Table1!$A$1:$I$85,4,FALSE)</f>
        <v>OK</v>
      </c>
      <c r="R591">
        <f>VLOOKUP(N591,[1]Table1!$A$1:$I$85,6,FALSE)</f>
        <v>87</v>
      </c>
      <c r="S591">
        <f>VLOOKUP(N591,[1]Table1!$A$1:$I$85,7,FALSE)</f>
        <v>127</v>
      </c>
      <c r="T591">
        <f>VLOOKUP(N591,[1]Table1!$A$1:$I$85,8,FALSE)</f>
        <v>59866</v>
      </c>
    </row>
    <row r="592" spans="1:20" x14ac:dyDescent="0.2">
      <c r="A592" t="s">
        <v>1789</v>
      </c>
      <c r="B592">
        <v>11</v>
      </c>
      <c r="C592" t="s">
        <v>2646</v>
      </c>
      <c r="D592" t="s">
        <v>1811</v>
      </c>
      <c r="E592" t="s">
        <v>1812</v>
      </c>
      <c r="F592" t="s">
        <v>17</v>
      </c>
      <c r="G592" t="s">
        <v>764</v>
      </c>
      <c r="H592" t="s">
        <v>38</v>
      </c>
      <c r="I592" t="s">
        <v>663</v>
      </c>
      <c r="J592" t="s">
        <v>968</v>
      </c>
      <c r="L592" t="s">
        <v>2362</v>
      </c>
      <c r="N592" t="s">
        <v>2583</v>
      </c>
      <c r="O592" t="str">
        <f>VLOOKUP(N592,[1]Table1!$A$1:$I$85,2,FALSE)</f>
        <v>The University of California, Los Angeles</v>
      </c>
      <c r="P592" t="str">
        <f>VLOOKUP(N592,[1]Table1!$A$1:$I$85,3,FALSE)</f>
        <v>Los Angeles</v>
      </c>
      <c r="Q592" t="str">
        <f>VLOOKUP(N592,[1]Table1!$A$1:$I$85,4,FALSE)</f>
        <v>CA</v>
      </c>
      <c r="R592">
        <f>VLOOKUP(N592,[1]Table1!$A$1:$I$85,6,FALSE)</f>
        <v>176.2</v>
      </c>
      <c r="S592">
        <f>VLOOKUP(N592,[1]Table1!$A$1:$I$85,7,FALSE)</f>
        <v>20</v>
      </c>
      <c r="T592">
        <f>VLOOKUP(N592,[1]Table1!$A$1:$I$85,8,FALSE)</f>
        <v>76367</v>
      </c>
    </row>
    <row r="593" spans="1:20" x14ac:dyDescent="0.2">
      <c r="A593" t="s">
        <v>1789</v>
      </c>
      <c r="B593">
        <v>12</v>
      </c>
      <c r="C593" t="s">
        <v>2646</v>
      </c>
      <c r="D593" t="s">
        <v>1813</v>
      </c>
      <c r="E593" t="s">
        <v>1814</v>
      </c>
      <c r="F593" t="s">
        <v>17</v>
      </c>
      <c r="G593" t="s">
        <v>764</v>
      </c>
      <c r="H593" t="s">
        <v>38</v>
      </c>
      <c r="I593" t="s">
        <v>1075</v>
      </c>
      <c r="J593" t="s">
        <v>999</v>
      </c>
      <c r="L593" t="s">
        <v>2363</v>
      </c>
      <c r="N593" t="s">
        <v>2567</v>
      </c>
      <c r="O593" t="str">
        <f>VLOOKUP(N593,[1]Table1!$A$1:$I$85,2,FALSE)</f>
        <v>Florida State University</v>
      </c>
      <c r="P593" t="str">
        <f>VLOOKUP(N593,[1]Table1!$A$1:$I$85,3,FALSE)</f>
        <v>Tallahassee</v>
      </c>
      <c r="Q593" t="str">
        <f>VLOOKUP(N593,[1]Table1!$A$1:$I$85,4,FALSE)</f>
        <v>FL</v>
      </c>
      <c r="R593">
        <f>VLOOKUP(N593,[1]Table1!$A$1:$I$85,6,FALSE)</f>
        <v>90.6</v>
      </c>
      <c r="S593">
        <f>VLOOKUP(N593,[1]Table1!$A$1:$I$85,7,FALSE)</f>
        <v>55</v>
      </c>
      <c r="T593">
        <f>VLOOKUP(N593,[1]Table1!$A$1:$I$85,8,FALSE)</f>
        <v>49077</v>
      </c>
    </row>
    <row r="594" spans="1:20" x14ac:dyDescent="0.2">
      <c r="A594" t="s">
        <v>1789</v>
      </c>
      <c r="B594">
        <v>13</v>
      </c>
      <c r="C594" t="s">
        <v>2646</v>
      </c>
      <c r="D594" t="s">
        <v>1815</v>
      </c>
      <c r="E594" t="s">
        <v>1816</v>
      </c>
      <c r="F594" t="s">
        <v>17</v>
      </c>
      <c r="G594" t="s">
        <v>742</v>
      </c>
      <c r="H594" t="s">
        <v>38</v>
      </c>
      <c r="I594" t="s">
        <v>150</v>
      </c>
      <c r="J594" t="s">
        <v>1031</v>
      </c>
      <c r="L594" t="s">
        <v>2364</v>
      </c>
      <c r="N594" t="s">
        <v>2564</v>
      </c>
      <c r="O594" t="str">
        <f>VLOOKUP(N594,[1]Table1!$A$1:$I$85,2,FALSE)</f>
        <v>The University of Oklahoma</v>
      </c>
      <c r="P594" t="str">
        <f>VLOOKUP(N594,[1]Table1!$A$1:$I$85,3,FALSE)</f>
        <v>Norman</v>
      </c>
      <c r="Q594" t="str">
        <f>VLOOKUP(N594,[1]Table1!$A$1:$I$85,4,FALSE)</f>
        <v>OK</v>
      </c>
      <c r="R594">
        <f>VLOOKUP(N594,[1]Table1!$A$1:$I$85,6,FALSE)</f>
        <v>87</v>
      </c>
      <c r="S594">
        <f>VLOOKUP(N594,[1]Table1!$A$1:$I$85,7,FALSE)</f>
        <v>127</v>
      </c>
      <c r="T594">
        <f>VLOOKUP(N594,[1]Table1!$A$1:$I$85,8,FALSE)</f>
        <v>59866</v>
      </c>
    </row>
    <row r="595" spans="1:20" x14ac:dyDescent="0.2">
      <c r="A595" t="s">
        <v>1789</v>
      </c>
      <c r="B595">
        <v>14</v>
      </c>
      <c r="C595" t="s">
        <v>2646</v>
      </c>
      <c r="D595" t="s">
        <v>1817</v>
      </c>
      <c r="E595" t="s">
        <v>1818</v>
      </c>
      <c r="F595" t="s">
        <v>17</v>
      </c>
      <c r="G595" t="s">
        <v>737</v>
      </c>
      <c r="H595" t="s">
        <v>38</v>
      </c>
      <c r="I595" t="s">
        <v>588</v>
      </c>
      <c r="J595" t="s">
        <v>1031</v>
      </c>
      <c r="L595" t="s">
        <v>2365</v>
      </c>
      <c r="N595" t="s">
        <v>2567</v>
      </c>
      <c r="O595" t="str">
        <f>VLOOKUP(N595,[1]Table1!$A$1:$I$85,2,FALSE)</f>
        <v>Florida State University</v>
      </c>
      <c r="P595" t="str">
        <f>VLOOKUP(N595,[1]Table1!$A$1:$I$85,3,FALSE)</f>
        <v>Tallahassee</v>
      </c>
      <c r="Q595" t="str">
        <f>VLOOKUP(N595,[1]Table1!$A$1:$I$85,4,FALSE)</f>
        <v>FL</v>
      </c>
      <c r="R595">
        <f>VLOOKUP(N595,[1]Table1!$A$1:$I$85,6,FALSE)</f>
        <v>90.6</v>
      </c>
      <c r="S595">
        <f>VLOOKUP(N595,[1]Table1!$A$1:$I$85,7,FALSE)</f>
        <v>55</v>
      </c>
      <c r="T595">
        <f>VLOOKUP(N595,[1]Table1!$A$1:$I$85,8,FALSE)</f>
        <v>49077</v>
      </c>
    </row>
    <row r="596" spans="1:20" x14ac:dyDescent="0.2">
      <c r="A596" t="s">
        <v>1789</v>
      </c>
      <c r="B596">
        <v>15</v>
      </c>
      <c r="C596" t="s">
        <v>2646</v>
      </c>
      <c r="D596" t="s">
        <v>1819</v>
      </c>
      <c r="E596" t="s">
        <v>1820</v>
      </c>
      <c r="F596" t="s">
        <v>17</v>
      </c>
      <c r="G596" t="s">
        <v>410</v>
      </c>
      <c r="H596" t="s">
        <v>26</v>
      </c>
      <c r="I596" t="s">
        <v>273</v>
      </c>
      <c r="J596" t="s">
        <v>1821</v>
      </c>
      <c r="L596" t="s">
        <v>2552</v>
      </c>
      <c r="N596" t="s">
        <v>2593</v>
      </c>
      <c r="O596" t="str">
        <f>VLOOKUP(N596,[1]Table1!$A$1:$I$85,2,FALSE)</f>
        <v>Ohio State University</v>
      </c>
      <c r="P596" t="str">
        <f>VLOOKUP(N596,[1]Table1!$A$1:$I$85,3,FALSE)</f>
        <v>Columbus</v>
      </c>
      <c r="Q596" t="str">
        <f>VLOOKUP(N596,[1]Table1!$A$1:$I$85,4,FALSE)</f>
        <v>OH</v>
      </c>
      <c r="R596">
        <f>VLOOKUP(N596,[1]Table1!$A$1:$I$85,6,FALSE)</f>
        <v>86.4</v>
      </c>
      <c r="S596">
        <f>VLOOKUP(N596,[1]Table1!$A$1:$I$85,7,FALSE)</f>
        <v>49</v>
      </c>
      <c r="T596">
        <f>VLOOKUP(N596,[1]Table1!$A$1:$I$85,8,FALSE)</f>
        <v>58575</v>
      </c>
    </row>
    <row r="597" spans="1:20" x14ac:dyDescent="0.2">
      <c r="A597" t="s">
        <v>1789</v>
      </c>
      <c r="B597">
        <v>16</v>
      </c>
      <c r="C597" t="s">
        <v>2646</v>
      </c>
      <c r="D597" t="s">
        <v>1822</v>
      </c>
      <c r="E597" t="s">
        <v>1823</v>
      </c>
      <c r="F597" t="s">
        <v>17</v>
      </c>
      <c r="G597" t="s">
        <v>742</v>
      </c>
      <c r="H597" t="s">
        <v>38</v>
      </c>
      <c r="I597" t="s">
        <v>113</v>
      </c>
      <c r="J597" t="s">
        <v>1205</v>
      </c>
      <c r="L597" t="s">
        <v>2553</v>
      </c>
      <c r="N597" t="s">
        <v>2638</v>
      </c>
      <c r="O597" t="str">
        <f>VLOOKUP(N597,[1]Table1!$A$1:$I$85,2,FALSE)</f>
        <v>Oklahoma State University</v>
      </c>
      <c r="P597" t="str">
        <f>VLOOKUP(N597,[1]Table1!$A$1:$I$85,3,FALSE)</f>
        <v>Oklahoma City</v>
      </c>
      <c r="Q597" t="str">
        <f>VLOOKUP(N597,[1]Table1!$A$1:$I$85,4,FALSE)</f>
        <v>OK</v>
      </c>
      <c r="R597">
        <f>VLOOKUP(N597,[1]Table1!$A$1:$I$85,6,FALSE)</f>
        <v>84.4</v>
      </c>
      <c r="S597">
        <f>VLOOKUP(N597,[1]Table1!$A$1:$I$85,7,FALSE)</f>
        <v>182</v>
      </c>
      <c r="T597">
        <f>VLOOKUP(N597,[1]Table1!$A$1:$I$85,8,FALSE)</f>
        <v>59679</v>
      </c>
    </row>
    <row r="598" spans="1:20" x14ac:dyDescent="0.2">
      <c r="A598" t="s">
        <v>1789</v>
      </c>
      <c r="B598">
        <v>17</v>
      </c>
      <c r="C598" t="s">
        <v>2646</v>
      </c>
      <c r="D598" t="s">
        <v>1824</v>
      </c>
      <c r="E598" t="s">
        <v>1825</v>
      </c>
      <c r="F598" t="s">
        <v>17</v>
      </c>
      <c r="G598" t="s">
        <v>764</v>
      </c>
      <c r="I598" t="s">
        <v>1826</v>
      </c>
      <c r="J598" t="s">
        <v>1641</v>
      </c>
      <c r="L598" t="s">
        <v>2366</v>
      </c>
      <c r="N598" t="s">
        <v>2638</v>
      </c>
      <c r="O598" t="str">
        <f>VLOOKUP(N598,[1]Table1!$A$1:$I$85,2,FALSE)</f>
        <v>Oklahoma State University</v>
      </c>
      <c r="P598" t="str">
        <f>VLOOKUP(N598,[1]Table1!$A$1:$I$85,3,FALSE)</f>
        <v>Oklahoma City</v>
      </c>
      <c r="Q598" t="str">
        <f>VLOOKUP(N598,[1]Table1!$A$1:$I$85,4,FALSE)</f>
        <v>OK</v>
      </c>
      <c r="R598">
        <f>VLOOKUP(N598,[1]Table1!$A$1:$I$85,6,FALSE)</f>
        <v>84.4</v>
      </c>
      <c r="S598">
        <f>VLOOKUP(N598,[1]Table1!$A$1:$I$85,7,FALSE)</f>
        <v>182</v>
      </c>
      <c r="T598">
        <f>VLOOKUP(N598,[1]Table1!$A$1:$I$85,8,FALSE)</f>
        <v>59679</v>
      </c>
    </row>
    <row r="599" spans="1:20" x14ac:dyDescent="0.2">
      <c r="A599" t="s">
        <v>1789</v>
      </c>
      <c r="B599">
        <v>18</v>
      </c>
      <c r="C599" t="s">
        <v>2646</v>
      </c>
      <c r="D599" t="s">
        <v>1827</v>
      </c>
      <c r="E599" t="s">
        <v>1828</v>
      </c>
      <c r="F599" t="s">
        <v>17</v>
      </c>
      <c r="G599" t="s">
        <v>742</v>
      </c>
      <c r="H599" t="s">
        <v>26</v>
      </c>
      <c r="I599" t="s">
        <v>1227</v>
      </c>
      <c r="J599" t="s">
        <v>1440</v>
      </c>
      <c r="L599" t="s">
        <v>2367</v>
      </c>
      <c r="N599" t="s">
        <v>2564</v>
      </c>
      <c r="O599" t="str">
        <f>VLOOKUP(N599,[1]Table1!$A$1:$I$85,2,FALSE)</f>
        <v>The University of Oklahoma</v>
      </c>
      <c r="P599" t="str">
        <f>VLOOKUP(N599,[1]Table1!$A$1:$I$85,3,FALSE)</f>
        <v>Norman</v>
      </c>
      <c r="Q599" t="str">
        <f>VLOOKUP(N599,[1]Table1!$A$1:$I$85,4,FALSE)</f>
        <v>OK</v>
      </c>
      <c r="R599">
        <f>VLOOKUP(N599,[1]Table1!$A$1:$I$85,6,FALSE)</f>
        <v>87</v>
      </c>
      <c r="S599">
        <f>VLOOKUP(N599,[1]Table1!$A$1:$I$85,7,FALSE)</f>
        <v>127</v>
      </c>
      <c r="T599">
        <f>VLOOKUP(N599,[1]Table1!$A$1:$I$85,8,FALSE)</f>
        <v>59866</v>
      </c>
    </row>
    <row r="600" spans="1:20" x14ac:dyDescent="0.2">
      <c r="A600" t="s">
        <v>1789</v>
      </c>
      <c r="B600">
        <v>19</v>
      </c>
      <c r="C600" t="s">
        <v>2646</v>
      </c>
      <c r="D600" t="s">
        <v>1829</v>
      </c>
      <c r="E600" t="s">
        <v>1830</v>
      </c>
      <c r="F600" t="s">
        <v>17</v>
      </c>
      <c r="G600" t="s">
        <v>764</v>
      </c>
      <c r="H600" t="s">
        <v>14</v>
      </c>
      <c r="I600" t="s">
        <v>117</v>
      </c>
      <c r="J600" t="s">
        <v>757</v>
      </c>
      <c r="L600" t="s">
        <v>2554</v>
      </c>
      <c r="N600" t="s">
        <v>2567</v>
      </c>
      <c r="O600" t="str">
        <f>VLOOKUP(N600,[1]Table1!$A$1:$I$85,2,FALSE)</f>
        <v>Florida State University</v>
      </c>
      <c r="P600" t="str">
        <f>VLOOKUP(N600,[1]Table1!$A$1:$I$85,3,FALSE)</f>
        <v>Tallahassee</v>
      </c>
      <c r="Q600" t="str">
        <f>VLOOKUP(N600,[1]Table1!$A$1:$I$85,4,FALSE)</f>
        <v>FL</v>
      </c>
      <c r="R600">
        <f>VLOOKUP(N600,[1]Table1!$A$1:$I$85,6,FALSE)</f>
        <v>90.6</v>
      </c>
      <c r="S600">
        <f>VLOOKUP(N600,[1]Table1!$A$1:$I$85,7,FALSE)</f>
        <v>55</v>
      </c>
      <c r="T600">
        <f>VLOOKUP(N600,[1]Table1!$A$1:$I$85,8,FALSE)</f>
        <v>49077</v>
      </c>
    </row>
    <row r="601" spans="1:20" x14ac:dyDescent="0.2">
      <c r="A601" t="s">
        <v>1789</v>
      </c>
      <c r="B601">
        <v>20</v>
      </c>
      <c r="C601" t="s">
        <v>2646</v>
      </c>
      <c r="D601" t="s">
        <v>1831</v>
      </c>
      <c r="E601" t="s">
        <v>1832</v>
      </c>
      <c r="F601" t="s">
        <v>17</v>
      </c>
      <c r="G601" t="s">
        <v>742</v>
      </c>
      <c r="H601" t="s">
        <v>26</v>
      </c>
      <c r="I601" t="s">
        <v>392</v>
      </c>
      <c r="J601" t="s">
        <v>1833</v>
      </c>
      <c r="L601" t="s">
        <v>2368</v>
      </c>
      <c r="N601" t="s">
        <v>2569</v>
      </c>
      <c r="O601" t="str">
        <f>VLOOKUP(N601,[1]Table1!$A$1:$I$85,2,FALSE)</f>
        <v>University of Tennessee</v>
      </c>
      <c r="P601" t="str">
        <f>VLOOKUP(N601,[1]Table1!$A$1:$I$85,3,FALSE)</f>
        <v>Knoxville</v>
      </c>
      <c r="Q601" t="str">
        <f>VLOOKUP(N601,[1]Table1!$A$1:$I$85,4,FALSE)</f>
        <v>TN</v>
      </c>
      <c r="R601">
        <f>VLOOKUP(N601,[1]Table1!$A$1:$I$85,6,FALSE)</f>
        <v>89.6</v>
      </c>
      <c r="S601">
        <f>VLOOKUP(N601,[1]Table1!$A$1:$I$85,7,FALSE)</f>
        <v>115</v>
      </c>
      <c r="T601">
        <f>VLOOKUP(N601,[1]Table1!$A$1:$I$85,8,FALSE)</f>
        <v>44308</v>
      </c>
    </row>
    <row r="602" spans="1:20" x14ac:dyDescent="0.2">
      <c r="A602" t="s">
        <v>1789</v>
      </c>
      <c r="B602">
        <v>21</v>
      </c>
      <c r="C602" t="s">
        <v>2646</v>
      </c>
      <c r="D602" t="s">
        <v>1834</v>
      </c>
      <c r="E602" t="s">
        <v>1835</v>
      </c>
      <c r="F602" t="s">
        <v>17</v>
      </c>
      <c r="G602" t="s">
        <v>742</v>
      </c>
      <c r="H602" t="s">
        <v>26</v>
      </c>
      <c r="I602" t="s">
        <v>1836</v>
      </c>
      <c r="J602" t="s">
        <v>777</v>
      </c>
      <c r="L602" t="s">
        <v>2369</v>
      </c>
      <c r="N602" t="s">
        <v>2589</v>
      </c>
      <c r="O602" t="str">
        <f>VLOOKUP(N602,[1]Table1!$A$1:$I$85,2,FALSE)</f>
        <v>University of Arizona</v>
      </c>
      <c r="P602" t="str">
        <f>VLOOKUP(N602,[1]Table1!$A$1:$I$85,3,FALSE)</f>
        <v>Tucson</v>
      </c>
      <c r="Q602" t="str">
        <f>VLOOKUP(N602,[1]Table1!$A$1:$I$85,4,FALSE)</f>
        <v>AZ</v>
      </c>
      <c r="R602">
        <f>VLOOKUP(N602,[1]Table1!$A$1:$I$85,6,FALSE)</f>
        <v>95.7</v>
      </c>
      <c r="S602">
        <f>VLOOKUP(N602,[1]Table1!$A$1:$I$85,7,FALSE)</f>
        <v>105</v>
      </c>
      <c r="T602">
        <f>VLOOKUP(N602,[1]Table1!$A$1:$I$85,8,FALSE)</f>
        <v>48058</v>
      </c>
    </row>
    <row r="603" spans="1:20" x14ac:dyDescent="0.2">
      <c r="A603" t="s">
        <v>1789</v>
      </c>
      <c r="B603">
        <v>22</v>
      </c>
      <c r="C603" t="s">
        <v>2646</v>
      </c>
      <c r="D603" t="s">
        <v>1837</v>
      </c>
      <c r="E603" t="s">
        <v>1838</v>
      </c>
      <c r="F603" t="s">
        <v>17</v>
      </c>
      <c r="G603" t="s">
        <v>764</v>
      </c>
      <c r="H603" t="s">
        <v>14</v>
      </c>
      <c r="I603" t="s">
        <v>392</v>
      </c>
      <c r="J603" t="s">
        <v>1524</v>
      </c>
      <c r="L603" t="s">
        <v>2370</v>
      </c>
      <c r="N603" t="s">
        <v>2590</v>
      </c>
      <c r="O603" t="str">
        <f>VLOOKUP(N603,[1]Table1!$A$1:$I$85,2,FALSE)</f>
        <v>Virginia Tech</v>
      </c>
      <c r="P603" t="str">
        <f>VLOOKUP(N603,[1]Table1!$A$1:$I$85,3,FALSE)</f>
        <v>Blacksburg</v>
      </c>
      <c r="Q603" t="str">
        <f>VLOOKUP(N603,[1]Table1!$A$1:$I$85,4,FALSE)</f>
        <v>VA</v>
      </c>
      <c r="R603">
        <f>VLOOKUP(N603,[1]Table1!$A$1:$I$85,6,FALSE)</f>
        <v>95.5</v>
      </c>
      <c r="S603">
        <f>VLOOKUP(N603,[1]Table1!$A$1:$I$85,7,FALSE)</f>
        <v>62</v>
      </c>
      <c r="T603">
        <f>VLOOKUP(N603,[1]Table1!$A$1:$I$85,8,FALSE)</f>
        <v>43804</v>
      </c>
    </row>
    <row r="604" spans="1:20" x14ac:dyDescent="0.2">
      <c r="A604" t="s">
        <v>1789</v>
      </c>
      <c r="B604">
        <v>23</v>
      </c>
      <c r="C604" t="s">
        <v>2646</v>
      </c>
      <c r="D604" t="s">
        <v>1839</v>
      </c>
      <c r="E604" t="s">
        <v>1840</v>
      </c>
      <c r="F604" t="s">
        <v>17</v>
      </c>
      <c r="G604" t="s">
        <v>742</v>
      </c>
      <c r="H604" t="s">
        <v>14</v>
      </c>
      <c r="I604" t="s">
        <v>535</v>
      </c>
      <c r="J604" t="s">
        <v>1531</v>
      </c>
      <c r="K604" t="s">
        <v>1988</v>
      </c>
      <c r="N604" t="s">
        <v>2560</v>
      </c>
      <c r="O604" t="e">
        <f>VLOOKUP(N604,[1]Table1!$A$1:$I$85,2,FALSE)</f>
        <v>#N/A</v>
      </c>
      <c r="P604" t="e">
        <f>VLOOKUP(N604,[1]Table1!$A$1:$I$85,3,FALSE)</f>
        <v>#N/A</v>
      </c>
      <c r="Q604" t="e">
        <f>VLOOKUP(N604,[1]Table1!$A$1:$I$85,4,FALSE)</f>
        <v>#N/A</v>
      </c>
      <c r="R604" t="e">
        <f>VLOOKUP(N604,[1]Table1!$A$1:$I$85,6,FALSE)</f>
        <v>#N/A</v>
      </c>
      <c r="S604" t="e">
        <f>VLOOKUP(N604,[1]Table1!$A$1:$I$85,7,FALSE)</f>
        <v>#N/A</v>
      </c>
      <c r="T604" t="e">
        <f>VLOOKUP(N604,[1]Table1!$A$1:$I$85,8,FALSE)</f>
        <v>#N/A</v>
      </c>
    </row>
    <row r="605" spans="1:20" x14ac:dyDescent="0.2">
      <c r="A605" t="s">
        <v>1789</v>
      </c>
      <c r="B605">
        <v>24</v>
      </c>
      <c r="C605" t="s">
        <v>2646</v>
      </c>
      <c r="D605" t="s">
        <v>1841</v>
      </c>
      <c r="E605" t="s">
        <v>1842</v>
      </c>
      <c r="F605" t="s">
        <v>17</v>
      </c>
      <c r="G605" t="s">
        <v>742</v>
      </c>
      <c r="H605" t="s">
        <v>20</v>
      </c>
      <c r="I605" t="s">
        <v>1263</v>
      </c>
      <c r="J605" t="s">
        <v>1843</v>
      </c>
      <c r="L605" t="s">
        <v>2371</v>
      </c>
      <c r="N605" t="s">
        <v>2590</v>
      </c>
      <c r="O605" t="str">
        <f>VLOOKUP(N605,[1]Table1!$A$1:$I$85,2,FALSE)</f>
        <v>Virginia Tech</v>
      </c>
      <c r="P605" t="str">
        <f>VLOOKUP(N605,[1]Table1!$A$1:$I$85,3,FALSE)</f>
        <v>Blacksburg</v>
      </c>
      <c r="Q605" t="str">
        <f>VLOOKUP(N605,[1]Table1!$A$1:$I$85,4,FALSE)</f>
        <v>VA</v>
      </c>
      <c r="R605">
        <f>VLOOKUP(N605,[1]Table1!$A$1:$I$85,6,FALSE)</f>
        <v>95.5</v>
      </c>
      <c r="S605">
        <f>VLOOKUP(N605,[1]Table1!$A$1:$I$85,7,FALSE)</f>
        <v>62</v>
      </c>
      <c r="T605">
        <f>VLOOKUP(N605,[1]Table1!$A$1:$I$85,8,FALSE)</f>
        <v>43804</v>
      </c>
    </row>
    <row r="606" spans="1:20" x14ac:dyDescent="0.2">
      <c r="A606" t="s">
        <v>1789</v>
      </c>
      <c r="B606">
        <v>25</v>
      </c>
      <c r="C606" t="s">
        <v>2646</v>
      </c>
      <c r="D606" t="s">
        <v>1844</v>
      </c>
      <c r="E606" t="s">
        <v>1845</v>
      </c>
      <c r="F606" t="s">
        <v>17</v>
      </c>
      <c r="G606" t="s">
        <v>764</v>
      </c>
      <c r="H606" t="s">
        <v>14</v>
      </c>
      <c r="I606" t="s">
        <v>1312</v>
      </c>
      <c r="J606" t="s">
        <v>1843</v>
      </c>
      <c r="L606" t="s">
        <v>2372</v>
      </c>
      <c r="N606" t="s">
        <v>2590</v>
      </c>
      <c r="O606" t="str">
        <f>VLOOKUP(N606,[1]Table1!$A$1:$I$85,2,FALSE)</f>
        <v>Virginia Tech</v>
      </c>
      <c r="P606" t="str">
        <f>VLOOKUP(N606,[1]Table1!$A$1:$I$85,3,FALSE)</f>
        <v>Blacksburg</v>
      </c>
      <c r="Q606" t="str">
        <f>VLOOKUP(N606,[1]Table1!$A$1:$I$85,4,FALSE)</f>
        <v>VA</v>
      </c>
      <c r="R606">
        <f>VLOOKUP(N606,[1]Table1!$A$1:$I$85,6,FALSE)</f>
        <v>95.5</v>
      </c>
      <c r="S606">
        <f>VLOOKUP(N606,[1]Table1!$A$1:$I$85,7,FALSE)</f>
        <v>62</v>
      </c>
      <c r="T606">
        <f>VLOOKUP(N606,[1]Table1!$A$1:$I$85,8,FALSE)</f>
        <v>43804</v>
      </c>
    </row>
    <row r="607" spans="1:20" x14ac:dyDescent="0.2">
      <c r="A607" t="s">
        <v>1789</v>
      </c>
      <c r="B607">
        <v>26</v>
      </c>
      <c r="C607" t="s">
        <v>2646</v>
      </c>
      <c r="D607" t="s">
        <v>1846</v>
      </c>
      <c r="E607" t="s">
        <v>1847</v>
      </c>
      <c r="F607" t="s">
        <v>17</v>
      </c>
      <c r="G607" t="s">
        <v>742</v>
      </c>
      <c r="H607" t="s">
        <v>26</v>
      </c>
      <c r="I607" t="s">
        <v>765</v>
      </c>
      <c r="J607" t="s">
        <v>784</v>
      </c>
      <c r="L607" t="s">
        <v>2373</v>
      </c>
      <c r="N607" t="s">
        <v>2609</v>
      </c>
      <c r="O607" t="str">
        <f>VLOOKUP(N607,[1]Table1!$A$1:$I$85,2,FALSE)</f>
        <v xml:space="preserve">University of Houston </v>
      </c>
      <c r="P607" t="str">
        <f>VLOOKUP(N607,[1]Table1!$A$1:$I$85,3,FALSE)</f>
        <v>Houston</v>
      </c>
      <c r="Q607" t="str">
        <f>VLOOKUP(N607,[1]Table1!$A$1:$I$85,4,FALSE)</f>
        <v>TX</v>
      </c>
      <c r="R607">
        <f>VLOOKUP(N607,[1]Table1!$A$1:$I$85,6,FALSE)</f>
        <v>95.5</v>
      </c>
      <c r="S607">
        <f>VLOOKUP(N607,[1]Table1!$A$1:$I$85,7,FALSE)</f>
        <v>182</v>
      </c>
      <c r="T607">
        <f>VLOOKUP(N607,[1]Table1!$A$1:$I$85,8,FALSE)</f>
        <v>56019</v>
      </c>
    </row>
    <row r="608" spans="1:20" x14ac:dyDescent="0.2">
      <c r="A608" t="s">
        <v>1789</v>
      </c>
      <c r="B608">
        <v>27</v>
      </c>
      <c r="C608" t="s">
        <v>2646</v>
      </c>
      <c r="D608" t="s">
        <v>1848</v>
      </c>
      <c r="E608" t="s">
        <v>1849</v>
      </c>
      <c r="F608" t="s">
        <v>17</v>
      </c>
      <c r="G608" t="s">
        <v>742</v>
      </c>
      <c r="H608" t="s">
        <v>20</v>
      </c>
      <c r="I608" t="s">
        <v>191</v>
      </c>
      <c r="J608" t="s">
        <v>1752</v>
      </c>
      <c r="L608" t="s">
        <v>2374</v>
      </c>
      <c r="N608" t="s">
        <v>2597</v>
      </c>
      <c r="O608" t="str">
        <f>VLOOKUP(N608,[1]Table1!$A$1:$I$85,2,FALSE)</f>
        <v>University of Pittsburgh</v>
      </c>
      <c r="P608" t="str">
        <f>VLOOKUP(N608,[1]Table1!$A$1:$I$85,3,FALSE)</f>
        <v>Pittsburgh</v>
      </c>
      <c r="Q608" t="str">
        <f>VLOOKUP(N608,[1]Table1!$A$1:$I$85,4,FALSE)</f>
        <v>PA</v>
      </c>
      <c r="R608">
        <f>VLOOKUP(N608,[1]Table1!$A$1:$I$85,6,FALSE)</f>
        <v>91.9</v>
      </c>
      <c r="S608">
        <f>VLOOKUP(N608,[1]Table1!$A$1:$I$85,7,FALSE)</f>
        <v>62</v>
      </c>
      <c r="T608">
        <f>VLOOKUP(N608,[1]Table1!$A$1:$I$85,8,FALSE)</f>
        <v>54306</v>
      </c>
    </row>
    <row r="609" spans="1:20" x14ac:dyDescent="0.2">
      <c r="A609" t="s">
        <v>1789</v>
      </c>
      <c r="B609">
        <v>28</v>
      </c>
      <c r="C609" t="s">
        <v>2646</v>
      </c>
      <c r="D609" t="s">
        <v>1850</v>
      </c>
      <c r="E609" t="s">
        <v>1851</v>
      </c>
      <c r="F609" t="s">
        <v>17</v>
      </c>
      <c r="G609" t="s">
        <v>742</v>
      </c>
      <c r="H609" t="s">
        <v>38</v>
      </c>
      <c r="I609" t="s">
        <v>1239</v>
      </c>
      <c r="J609" t="s">
        <v>1285</v>
      </c>
      <c r="L609" t="s">
        <v>2375</v>
      </c>
      <c r="N609" t="s">
        <v>2612</v>
      </c>
      <c r="O609" t="str">
        <f>VLOOKUP(N609,[1]Table1!$A$1:$I$85,2,FALSE)</f>
        <v>Wichita State University</v>
      </c>
      <c r="P609" t="str">
        <f>VLOOKUP(N609,[1]Table1!$A$1:$I$85,3,FALSE)</f>
        <v>Wichita</v>
      </c>
      <c r="Q609" t="str">
        <f>VLOOKUP(N609,[1]Table1!$A$1:$I$85,4,FALSE)</f>
        <v>KS</v>
      </c>
      <c r="R609">
        <f>VLOOKUP(N609,[1]Table1!$A$1:$I$85,6,FALSE)</f>
        <v>81.599999999999994</v>
      </c>
      <c r="S609">
        <f>VLOOKUP(N609,[1]Table1!$A$1:$I$85,7,FALSE)</f>
        <v>0</v>
      </c>
      <c r="T609">
        <f>VLOOKUP(N609,[1]Table1!$A$1:$I$85,8,FALSE)</f>
        <v>56374</v>
      </c>
    </row>
    <row r="610" spans="1:20" x14ac:dyDescent="0.2">
      <c r="A610" t="s">
        <v>1789</v>
      </c>
      <c r="B610">
        <v>29</v>
      </c>
      <c r="C610" t="s">
        <v>2646</v>
      </c>
      <c r="D610" t="s">
        <v>1852</v>
      </c>
      <c r="E610" t="s">
        <v>1853</v>
      </c>
      <c r="F610" t="s">
        <v>17</v>
      </c>
      <c r="G610" t="s">
        <v>737</v>
      </c>
      <c r="H610" t="s">
        <v>20</v>
      </c>
      <c r="I610" t="s">
        <v>1491</v>
      </c>
      <c r="J610" t="s">
        <v>1285</v>
      </c>
      <c r="L610" t="s">
        <v>2555</v>
      </c>
      <c r="N610" t="s">
        <v>2612</v>
      </c>
      <c r="O610" t="str">
        <f>VLOOKUP(N610,[1]Table1!$A$1:$I$85,2,FALSE)</f>
        <v>Wichita State University</v>
      </c>
      <c r="P610" t="str">
        <f>VLOOKUP(N610,[1]Table1!$A$1:$I$85,3,FALSE)</f>
        <v>Wichita</v>
      </c>
      <c r="Q610" t="str">
        <f>VLOOKUP(N610,[1]Table1!$A$1:$I$85,4,FALSE)</f>
        <v>KS</v>
      </c>
      <c r="R610">
        <f>VLOOKUP(N610,[1]Table1!$A$1:$I$85,6,FALSE)</f>
        <v>81.599999999999994</v>
      </c>
      <c r="S610">
        <f>VLOOKUP(N610,[1]Table1!$A$1:$I$85,7,FALSE)</f>
        <v>0</v>
      </c>
      <c r="T610">
        <f>VLOOKUP(N610,[1]Table1!$A$1:$I$85,8,FALSE)</f>
        <v>56374</v>
      </c>
    </row>
    <row r="611" spans="1:20" x14ac:dyDescent="0.2">
      <c r="A611" t="s">
        <v>1789</v>
      </c>
      <c r="B611">
        <v>30</v>
      </c>
      <c r="C611" t="s">
        <v>2646</v>
      </c>
      <c r="D611" t="s">
        <v>1854</v>
      </c>
      <c r="E611" t="s">
        <v>1855</v>
      </c>
      <c r="F611" t="s">
        <v>17</v>
      </c>
      <c r="G611" t="s">
        <v>764</v>
      </c>
      <c r="H611" t="s">
        <v>14</v>
      </c>
      <c r="I611" t="s">
        <v>1263</v>
      </c>
      <c r="J611" t="s">
        <v>1761</v>
      </c>
      <c r="L611" t="s">
        <v>2376</v>
      </c>
      <c r="N611" t="s">
        <v>2612</v>
      </c>
      <c r="O611" t="str">
        <f>VLOOKUP(N611,[1]Table1!$A$1:$I$85,2,FALSE)</f>
        <v>Wichita State University</v>
      </c>
      <c r="P611" t="str">
        <f>VLOOKUP(N611,[1]Table1!$A$1:$I$85,3,FALSE)</f>
        <v>Wichita</v>
      </c>
      <c r="Q611" t="str">
        <f>VLOOKUP(N611,[1]Table1!$A$1:$I$85,4,FALSE)</f>
        <v>KS</v>
      </c>
      <c r="R611">
        <f>VLOOKUP(N611,[1]Table1!$A$1:$I$85,6,FALSE)</f>
        <v>81.599999999999994</v>
      </c>
      <c r="S611">
        <f>VLOOKUP(N611,[1]Table1!$A$1:$I$85,7,FALSE)</f>
        <v>0</v>
      </c>
      <c r="T611">
        <f>VLOOKUP(N611,[1]Table1!$A$1:$I$85,8,FALSE)</f>
        <v>56374</v>
      </c>
    </row>
    <row r="612" spans="1:20" x14ac:dyDescent="0.2">
      <c r="A612" t="s">
        <v>1789</v>
      </c>
      <c r="B612">
        <v>31</v>
      </c>
      <c r="C612" t="s">
        <v>2646</v>
      </c>
      <c r="D612" t="s">
        <v>1856</v>
      </c>
      <c r="E612" t="s">
        <v>1857</v>
      </c>
      <c r="F612" t="s">
        <v>17</v>
      </c>
      <c r="G612" t="s">
        <v>742</v>
      </c>
      <c r="H612" t="s">
        <v>26</v>
      </c>
      <c r="I612" t="s">
        <v>1588</v>
      </c>
      <c r="J612" t="s">
        <v>1305</v>
      </c>
      <c r="L612" t="s">
        <v>2377</v>
      </c>
      <c r="N612" t="s">
        <v>2612</v>
      </c>
      <c r="O612" t="str">
        <f>VLOOKUP(N612,[1]Table1!$A$1:$I$85,2,FALSE)</f>
        <v>Wichita State University</v>
      </c>
      <c r="P612" t="str">
        <f>VLOOKUP(N612,[1]Table1!$A$1:$I$85,3,FALSE)</f>
        <v>Wichita</v>
      </c>
      <c r="Q612" t="str">
        <f>VLOOKUP(N612,[1]Table1!$A$1:$I$85,4,FALSE)</f>
        <v>KS</v>
      </c>
      <c r="R612">
        <f>VLOOKUP(N612,[1]Table1!$A$1:$I$85,6,FALSE)</f>
        <v>81.599999999999994</v>
      </c>
      <c r="S612">
        <f>VLOOKUP(N612,[1]Table1!$A$1:$I$85,7,FALSE)</f>
        <v>0</v>
      </c>
      <c r="T612">
        <f>VLOOKUP(N612,[1]Table1!$A$1:$I$85,8,FALSE)</f>
        <v>56374</v>
      </c>
    </row>
    <row r="613" spans="1:20" x14ac:dyDescent="0.2">
      <c r="A613" t="s">
        <v>1789</v>
      </c>
      <c r="B613">
        <v>32</v>
      </c>
      <c r="C613" t="s">
        <v>2646</v>
      </c>
      <c r="D613" t="s">
        <v>1858</v>
      </c>
      <c r="E613" t="s">
        <v>1859</v>
      </c>
      <c r="F613" t="s">
        <v>17</v>
      </c>
      <c r="G613" t="s">
        <v>742</v>
      </c>
      <c r="H613" t="s">
        <v>14</v>
      </c>
      <c r="I613" t="s">
        <v>772</v>
      </c>
      <c r="J613" t="s">
        <v>1860</v>
      </c>
      <c r="L613" t="s">
        <v>2378</v>
      </c>
      <c r="N613" t="s">
        <v>2639</v>
      </c>
      <c r="O613" t="str">
        <f>VLOOKUP(N613,[1]Table1!$A$1:$I$85,2,FALSE)</f>
        <v>University of Central Florida</v>
      </c>
      <c r="P613" t="str">
        <f>VLOOKUP(N613,[1]Table1!$A$1:$I$85,3,FALSE)</f>
        <v>Orlando</v>
      </c>
      <c r="Q613" t="str">
        <f>VLOOKUP(N613,[1]Table1!$A$1:$I$85,4,FALSE)</f>
        <v>FL</v>
      </c>
      <c r="R613">
        <f>VLOOKUP(N613,[1]Table1!$A$1:$I$85,6,FALSE)</f>
        <v>103.3</v>
      </c>
      <c r="S613">
        <f>VLOOKUP(N613,[1]Table1!$A$1:$I$85,7,FALSE)</f>
        <v>137</v>
      </c>
      <c r="T613">
        <f>VLOOKUP(N613,[1]Table1!$A$1:$I$85,8,FALSE)</f>
        <v>58968</v>
      </c>
    </row>
    <row r="614" spans="1:20" x14ac:dyDescent="0.2">
      <c r="A614" t="s">
        <v>1789</v>
      </c>
      <c r="B614">
        <v>33</v>
      </c>
      <c r="C614" t="s">
        <v>2646</v>
      </c>
      <c r="D614" t="s">
        <v>1861</v>
      </c>
      <c r="E614" t="s">
        <v>1862</v>
      </c>
      <c r="F614" t="s">
        <v>17</v>
      </c>
      <c r="G614" t="s">
        <v>742</v>
      </c>
      <c r="H614" t="s">
        <v>38</v>
      </c>
      <c r="I614" t="s">
        <v>765</v>
      </c>
      <c r="J614" t="s">
        <v>1316</v>
      </c>
      <c r="L614" t="s">
        <v>2379</v>
      </c>
      <c r="N614" t="s">
        <v>2597</v>
      </c>
      <c r="O614" t="str">
        <f>VLOOKUP(N614,[1]Table1!$A$1:$I$85,2,FALSE)</f>
        <v>University of Pittsburgh</v>
      </c>
      <c r="P614" t="str">
        <f>VLOOKUP(N614,[1]Table1!$A$1:$I$85,3,FALSE)</f>
        <v>Pittsburgh</v>
      </c>
      <c r="Q614" t="str">
        <f>VLOOKUP(N614,[1]Table1!$A$1:$I$85,4,FALSE)</f>
        <v>PA</v>
      </c>
      <c r="R614">
        <f>VLOOKUP(N614,[1]Table1!$A$1:$I$85,6,FALSE)</f>
        <v>91.9</v>
      </c>
      <c r="S614">
        <f>VLOOKUP(N614,[1]Table1!$A$1:$I$85,7,FALSE)</f>
        <v>62</v>
      </c>
      <c r="T614">
        <f>VLOOKUP(N614,[1]Table1!$A$1:$I$85,8,FALSE)</f>
        <v>54306</v>
      </c>
    </row>
    <row r="615" spans="1:20" x14ac:dyDescent="0.2">
      <c r="A615" t="s">
        <v>1789</v>
      </c>
      <c r="B615">
        <v>34</v>
      </c>
      <c r="C615" t="s">
        <v>2646</v>
      </c>
      <c r="D615" t="s">
        <v>1863</v>
      </c>
      <c r="E615" t="s">
        <v>1864</v>
      </c>
      <c r="F615" t="s">
        <v>17</v>
      </c>
      <c r="G615" t="s">
        <v>742</v>
      </c>
      <c r="H615" t="s">
        <v>20</v>
      </c>
      <c r="I615" t="s">
        <v>793</v>
      </c>
      <c r="J615" t="s">
        <v>1547</v>
      </c>
      <c r="L615" t="s">
        <v>2380</v>
      </c>
      <c r="N615" t="s">
        <v>2640</v>
      </c>
      <c r="O615" t="str">
        <f>VLOOKUP(N615,[1]Table1!$A$1:$I$85,2,FALSE)</f>
        <v>Morgan State University</v>
      </c>
      <c r="P615" t="str">
        <f>VLOOKUP(N615,[1]Table1!$A$1:$I$85,3,FALSE)</f>
        <v>Baltimore</v>
      </c>
      <c r="Q615" t="str">
        <f>VLOOKUP(N615,[1]Table1!$A$1:$I$85,4,FALSE)</f>
        <v>MD</v>
      </c>
      <c r="R615">
        <f>VLOOKUP(N615,[1]Table1!$A$1:$I$85,6,FALSE)</f>
        <v>91.3</v>
      </c>
      <c r="S615">
        <f>VLOOKUP(N615,[1]Table1!$A$1:$I$85,7,FALSE)</f>
        <v>317</v>
      </c>
      <c r="T615">
        <f>VLOOKUP(N615,[1]Table1!$A$1:$I$85,8,FALSE)</f>
        <v>81846</v>
      </c>
    </row>
    <row r="616" spans="1:20" x14ac:dyDescent="0.2">
      <c r="A616" t="s">
        <v>1789</v>
      </c>
      <c r="B616">
        <v>35</v>
      </c>
      <c r="C616" t="s">
        <v>2646</v>
      </c>
      <c r="D616" t="s">
        <v>1865</v>
      </c>
      <c r="E616" t="s">
        <v>1866</v>
      </c>
      <c r="F616" t="s">
        <v>17</v>
      </c>
      <c r="G616" t="s">
        <v>737</v>
      </c>
      <c r="H616" t="s">
        <v>26</v>
      </c>
      <c r="I616" t="s">
        <v>1254</v>
      </c>
      <c r="J616" t="s">
        <v>826</v>
      </c>
      <c r="L616" t="s">
        <v>2381</v>
      </c>
      <c r="N616" t="s">
        <v>2638</v>
      </c>
      <c r="O616" t="str">
        <f>VLOOKUP(N616,[1]Table1!$A$1:$I$85,2,FALSE)</f>
        <v>Oklahoma State University</v>
      </c>
      <c r="P616" t="str">
        <f>VLOOKUP(N616,[1]Table1!$A$1:$I$85,3,FALSE)</f>
        <v>Oklahoma City</v>
      </c>
      <c r="Q616" t="str">
        <f>VLOOKUP(N616,[1]Table1!$A$1:$I$85,4,FALSE)</f>
        <v>OK</v>
      </c>
      <c r="R616">
        <f>VLOOKUP(N616,[1]Table1!$A$1:$I$85,6,FALSE)</f>
        <v>84.4</v>
      </c>
      <c r="S616">
        <f>VLOOKUP(N616,[1]Table1!$A$1:$I$85,7,FALSE)</f>
        <v>182</v>
      </c>
      <c r="T616">
        <f>VLOOKUP(N616,[1]Table1!$A$1:$I$85,8,FALSE)</f>
        <v>59679</v>
      </c>
    </row>
    <row r="617" spans="1:20" x14ac:dyDescent="0.2">
      <c r="A617" t="s">
        <v>1789</v>
      </c>
      <c r="B617">
        <v>36</v>
      </c>
      <c r="C617" t="s">
        <v>2646</v>
      </c>
      <c r="D617" t="s">
        <v>1867</v>
      </c>
      <c r="E617" t="s">
        <v>1868</v>
      </c>
      <c r="F617" t="s">
        <v>17</v>
      </c>
      <c r="G617" t="s">
        <v>742</v>
      </c>
      <c r="H617" t="s">
        <v>26</v>
      </c>
      <c r="I617">
        <v>408</v>
      </c>
      <c r="J617" t="s">
        <v>1869</v>
      </c>
      <c r="L617" t="s">
        <v>2382</v>
      </c>
      <c r="N617" t="s">
        <v>2607</v>
      </c>
      <c r="O617" t="str">
        <f>VLOOKUP(N617,[1]Table1!$A$1:$I$85,2,FALSE)</f>
        <v>Purdue University</v>
      </c>
      <c r="P617" t="str">
        <f>VLOOKUP(N617,[1]Table1!$A$1:$I$85,3,FALSE)</f>
        <v>West Lafayette</v>
      </c>
      <c r="Q617" t="str">
        <f>VLOOKUP(N617,[1]Table1!$A$1:$I$85,4,FALSE)</f>
        <v>IN</v>
      </c>
      <c r="R617">
        <f>VLOOKUP(N617,[1]Table1!$A$1:$I$85,6,FALSE)</f>
        <v>90.4</v>
      </c>
      <c r="S617">
        <f>VLOOKUP(N617,[1]Table1!$A$1:$I$85,7,FALSE)</f>
        <v>202</v>
      </c>
      <c r="T617">
        <f>VLOOKUP(N617,[1]Table1!$A$1:$I$85,8,FALSE)</f>
        <v>28744</v>
      </c>
    </row>
    <row r="618" spans="1:20" x14ac:dyDescent="0.2">
      <c r="A618" t="s">
        <v>1789</v>
      </c>
      <c r="B618">
        <v>37</v>
      </c>
      <c r="C618" t="s">
        <v>2646</v>
      </c>
      <c r="D618" t="s">
        <v>1870</v>
      </c>
      <c r="E618" t="s">
        <v>1871</v>
      </c>
      <c r="F618" t="s">
        <v>17</v>
      </c>
      <c r="G618" t="s">
        <v>737</v>
      </c>
      <c r="H618" t="s">
        <v>38</v>
      </c>
      <c r="I618">
        <v>179</v>
      </c>
      <c r="J618" t="s">
        <v>1332</v>
      </c>
      <c r="L618" t="s">
        <v>2383</v>
      </c>
      <c r="N618" t="s">
        <v>2638</v>
      </c>
      <c r="O618" t="str">
        <f>VLOOKUP(N618,[1]Table1!$A$1:$I$85,2,FALSE)</f>
        <v>Oklahoma State University</v>
      </c>
      <c r="P618" t="str">
        <f>VLOOKUP(N618,[1]Table1!$A$1:$I$85,3,FALSE)</f>
        <v>Oklahoma City</v>
      </c>
      <c r="Q618" t="str">
        <f>VLOOKUP(N618,[1]Table1!$A$1:$I$85,4,FALSE)</f>
        <v>OK</v>
      </c>
      <c r="R618">
        <f>VLOOKUP(N618,[1]Table1!$A$1:$I$85,6,FALSE)</f>
        <v>84.4</v>
      </c>
      <c r="S618">
        <f>VLOOKUP(N618,[1]Table1!$A$1:$I$85,7,FALSE)</f>
        <v>182</v>
      </c>
      <c r="T618">
        <f>VLOOKUP(N618,[1]Table1!$A$1:$I$85,8,FALSE)</f>
        <v>59679</v>
      </c>
    </row>
    <row r="619" spans="1:20" x14ac:dyDescent="0.2">
      <c r="A619" t="s">
        <v>1789</v>
      </c>
      <c r="B619">
        <v>38</v>
      </c>
      <c r="C619" t="s">
        <v>2646</v>
      </c>
      <c r="D619" t="s">
        <v>1872</v>
      </c>
      <c r="E619" t="s">
        <v>1873</v>
      </c>
      <c r="F619" t="s">
        <v>17</v>
      </c>
      <c r="G619" t="s">
        <v>764</v>
      </c>
      <c r="H619" t="s">
        <v>38</v>
      </c>
      <c r="I619" t="s">
        <v>1315</v>
      </c>
      <c r="J619" t="s">
        <v>1874</v>
      </c>
      <c r="L619" t="s">
        <v>2384</v>
      </c>
      <c r="N619" t="s">
        <v>2627</v>
      </c>
      <c r="O619" t="str">
        <f>VLOOKUP(N619,[1]Table1!$A$1:$I$85,2,FALSE)</f>
        <v>Northwestern University</v>
      </c>
      <c r="P619" t="str">
        <f>VLOOKUP(N619,[1]Table1!$A$1:$I$85,3,FALSE)</f>
        <v>Evanston</v>
      </c>
      <c r="Q619" t="str">
        <f>VLOOKUP(N619,[1]Table1!$A$1:$I$85,4,FALSE)</f>
        <v>IL</v>
      </c>
      <c r="R619">
        <f>VLOOKUP(N619,[1]Table1!$A$1:$I$85,6,FALSE)</f>
        <v>123.2</v>
      </c>
      <c r="S619">
        <f>VLOOKUP(N619,[1]Table1!$A$1:$I$85,7,FALSE)</f>
        <v>10</v>
      </c>
      <c r="T619">
        <f>VLOOKUP(N619,[1]Table1!$A$1:$I$85,8,FALSE)</f>
        <v>87345</v>
      </c>
    </row>
    <row r="620" spans="1:20" x14ac:dyDescent="0.2">
      <c r="A620" t="s">
        <v>1875</v>
      </c>
      <c r="B620">
        <v>1</v>
      </c>
      <c r="C620" t="s">
        <v>2646</v>
      </c>
      <c r="D620" t="s">
        <v>1876</v>
      </c>
      <c r="E620" t="s">
        <v>1877</v>
      </c>
      <c r="F620" t="s">
        <v>17</v>
      </c>
      <c r="G620" t="s">
        <v>174</v>
      </c>
      <c r="H620" t="s">
        <v>20</v>
      </c>
      <c r="I620" t="s">
        <v>1878</v>
      </c>
      <c r="J620" t="s">
        <v>1879</v>
      </c>
      <c r="L620" t="s">
        <v>2385</v>
      </c>
      <c r="N620" t="s">
        <v>2638</v>
      </c>
      <c r="O620" t="str">
        <f>VLOOKUP(N620,[1]Table1!$A$1:$I$85,2,FALSE)</f>
        <v>Oklahoma State University</v>
      </c>
      <c r="P620" t="str">
        <f>VLOOKUP(N620,[1]Table1!$A$1:$I$85,3,FALSE)</f>
        <v>Oklahoma City</v>
      </c>
      <c r="Q620" t="str">
        <f>VLOOKUP(N620,[1]Table1!$A$1:$I$85,4,FALSE)</f>
        <v>OK</v>
      </c>
      <c r="R620">
        <f>VLOOKUP(N620,[1]Table1!$A$1:$I$85,6,FALSE)</f>
        <v>84.4</v>
      </c>
      <c r="S620">
        <f>VLOOKUP(N620,[1]Table1!$A$1:$I$85,7,FALSE)</f>
        <v>182</v>
      </c>
      <c r="T620">
        <f>VLOOKUP(N620,[1]Table1!$A$1:$I$85,8,FALSE)</f>
        <v>59679</v>
      </c>
    </row>
    <row r="621" spans="1:20" x14ac:dyDescent="0.2">
      <c r="A621" t="s">
        <v>1875</v>
      </c>
      <c r="B621">
        <v>2</v>
      </c>
      <c r="C621" t="s">
        <v>2646</v>
      </c>
      <c r="D621" t="s">
        <v>1880</v>
      </c>
      <c r="E621" t="s">
        <v>1881</v>
      </c>
      <c r="F621" t="s">
        <v>17</v>
      </c>
      <c r="G621" t="s">
        <v>1882</v>
      </c>
      <c r="H621" t="s">
        <v>14</v>
      </c>
      <c r="I621" t="s">
        <v>1883</v>
      </c>
      <c r="J621" t="s">
        <v>1884</v>
      </c>
      <c r="K621" t="s">
        <v>1988</v>
      </c>
      <c r="N621" t="s">
        <v>2560</v>
      </c>
      <c r="O621" t="e">
        <f>VLOOKUP(N621,[1]Table1!$A$1:$I$85,2,FALSE)</f>
        <v>#N/A</v>
      </c>
      <c r="P621" t="e">
        <f>VLOOKUP(N621,[1]Table1!$A$1:$I$85,3,FALSE)</f>
        <v>#N/A</v>
      </c>
      <c r="Q621" t="e">
        <f>VLOOKUP(N621,[1]Table1!$A$1:$I$85,4,FALSE)</f>
        <v>#N/A</v>
      </c>
      <c r="R621" t="e">
        <f>VLOOKUP(N621,[1]Table1!$A$1:$I$85,6,FALSE)</f>
        <v>#N/A</v>
      </c>
      <c r="S621" t="e">
        <f>VLOOKUP(N621,[1]Table1!$A$1:$I$85,7,FALSE)</f>
        <v>#N/A</v>
      </c>
      <c r="T621" t="e">
        <f>VLOOKUP(N621,[1]Table1!$A$1:$I$85,8,FALSE)</f>
        <v>#N/A</v>
      </c>
    </row>
    <row r="622" spans="1:20" x14ac:dyDescent="0.2">
      <c r="A622" t="s">
        <v>1875</v>
      </c>
      <c r="B622">
        <v>3</v>
      </c>
      <c r="C622" t="s">
        <v>2646</v>
      </c>
      <c r="D622" t="s">
        <v>1885</v>
      </c>
      <c r="E622" t="s">
        <v>1886</v>
      </c>
      <c r="F622" t="s">
        <v>17</v>
      </c>
      <c r="G622" t="s">
        <v>1887</v>
      </c>
      <c r="H622" t="s">
        <v>38</v>
      </c>
      <c r="I622" t="s">
        <v>498</v>
      </c>
      <c r="J622" t="s">
        <v>618</v>
      </c>
      <c r="L622" t="s">
        <v>2386</v>
      </c>
      <c r="N622" t="s">
        <v>2626</v>
      </c>
      <c r="O622" t="str">
        <f>VLOOKUP(N622,[1]Table1!$A$1:$I$85,2,FALSE)</f>
        <v>Duke University</v>
      </c>
      <c r="P622" t="str">
        <f>VLOOKUP(N622,[1]Table1!$A$1:$I$85,3,FALSE)</f>
        <v>Durham</v>
      </c>
      <c r="Q622" t="str">
        <f>VLOOKUP(N622,[1]Table1!$A$1:$I$85,4,FALSE)</f>
        <v>NC</v>
      </c>
      <c r="R622">
        <f>VLOOKUP(N622,[1]Table1!$A$1:$I$85,6,FALSE)</f>
        <v>97.5</v>
      </c>
      <c r="S622">
        <f>VLOOKUP(N622,[1]Table1!$A$1:$I$85,7,FALSE)</f>
        <v>10</v>
      </c>
      <c r="T622">
        <f>VLOOKUP(N622,[1]Table1!$A$1:$I$85,8,FALSE)</f>
        <v>107000</v>
      </c>
    </row>
    <row r="623" spans="1:20" x14ac:dyDescent="0.2">
      <c r="A623" t="s">
        <v>1875</v>
      </c>
      <c r="B623">
        <v>4</v>
      </c>
      <c r="C623" t="s">
        <v>2646</v>
      </c>
      <c r="D623" t="s">
        <v>1888</v>
      </c>
      <c r="E623" t="s">
        <v>1889</v>
      </c>
      <c r="F623" t="s">
        <v>17</v>
      </c>
      <c r="G623" t="s">
        <v>1882</v>
      </c>
      <c r="H623" t="s">
        <v>14</v>
      </c>
      <c r="I623" t="s">
        <v>50</v>
      </c>
      <c r="J623" t="s">
        <v>636</v>
      </c>
      <c r="L623" t="s">
        <v>2387</v>
      </c>
      <c r="N623" t="s">
        <v>2596</v>
      </c>
      <c r="O623" t="str">
        <f>VLOOKUP(N623,[1]Table1!$A$1:$I$85,2,FALSE)</f>
        <v>The University of Nebraska</v>
      </c>
      <c r="P623" t="str">
        <f>VLOOKUP(N623,[1]Table1!$A$1:$I$85,3,FALSE)</f>
        <v>Lincoln</v>
      </c>
      <c r="Q623" t="str">
        <f>VLOOKUP(N623,[1]Table1!$A$1:$I$85,4,FALSE)</f>
        <v>NE</v>
      </c>
      <c r="R623">
        <f>VLOOKUP(N623,[1]Table1!$A$1:$I$85,6,FALSE)</f>
        <v>91.5</v>
      </c>
      <c r="S623">
        <f>VLOOKUP(N623,[1]Table1!$A$1:$I$85,7,FALSE)</f>
        <v>151</v>
      </c>
      <c r="T623">
        <f>VLOOKUP(N623,[1]Table1!$A$1:$I$85,8,FALSE)</f>
        <v>61309</v>
      </c>
    </row>
    <row r="624" spans="1:20" x14ac:dyDescent="0.2">
      <c r="A624" t="s">
        <v>1875</v>
      </c>
      <c r="B624">
        <v>5</v>
      </c>
      <c r="C624" t="s">
        <v>2646</v>
      </c>
      <c r="D624" t="s">
        <v>1890</v>
      </c>
      <c r="E624" t="s">
        <v>1891</v>
      </c>
      <c r="F624" t="s">
        <v>17</v>
      </c>
      <c r="G624" t="s">
        <v>1892</v>
      </c>
      <c r="H624" t="s">
        <v>17</v>
      </c>
      <c r="I624" t="s">
        <v>1893</v>
      </c>
      <c r="J624" t="s">
        <v>715</v>
      </c>
      <c r="L624" t="s">
        <v>2388</v>
      </c>
      <c r="N624" t="s">
        <v>2596</v>
      </c>
      <c r="O624" t="str">
        <f>VLOOKUP(N624,[1]Table1!$A$1:$I$85,2,FALSE)</f>
        <v>The University of Nebraska</v>
      </c>
      <c r="P624" t="str">
        <f>VLOOKUP(N624,[1]Table1!$A$1:$I$85,3,FALSE)</f>
        <v>Lincoln</v>
      </c>
      <c r="Q624" t="str">
        <f>VLOOKUP(N624,[1]Table1!$A$1:$I$85,4,FALSE)</f>
        <v>NE</v>
      </c>
      <c r="R624">
        <f>VLOOKUP(N624,[1]Table1!$A$1:$I$85,6,FALSE)</f>
        <v>91.5</v>
      </c>
      <c r="S624">
        <f>VLOOKUP(N624,[1]Table1!$A$1:$I$85,7,FALSE)</f>
        <v>151</v>
      </c>
      <c r="T624">
        <f>VLOOKUP(N624,[1]Table1!$A$1:$I$85,8,FALSE)</f>
        <v>61309</v>
      </c>
    </row>
    <row r="625" spans="1:20" x14ac:dyDescent="0.2">
      <c r="A625" t="s">
        <v>1875</v>
      </c>
      <c r="B625">
        <v>6</v>
      </c>
      <c r="C625" t="s">
        <v>2646</v>
      </c>
      <c r="D625" t="s">
        <v>1894</v>
      </c>
      <c r="E625" t="s">
        <v>1895</v>
      </c>
      <c r="F625" t="s">
        <v>17</v>
      </c>
      <c r="G625" t="s">
        <v>174</v>
      </c>
      <c r="H625" t="s">
        <v>20</v>
      </c>
      <c r="I625" t="s">
        <v>1368</v>
      </c>
      <c r="J625" t="s">
        <v>1896</v>
      </c>
      <c r="L625" t="s">
        <v>2389</v>
      </c>
      <c r="N625" t="s">
        <v>2617</v>
      </c>
      <c r="O625" t="str">
        <f>VLOOKUP(N625,[1]Table1!$A$1:$I$85,2,FALSE)</f>
        <v>University of Michigan</v>
      </c>
      <c r="P625" t="str">
        <f>VLOOKUP(N625,[1]Table1!$A$1:$I$85,3,FALSE)</f>
        <v>Ann Arbor</v>
      </c>
      <c r="Q625" t="str">
        <f>VLOOKUP(N625,[1]Table1!$A$1:$I$85,4,FALSE)</f>
        <v>MI</v>
      </c>
      <c r="R625">
        <f>VLOOKUP(N625,[1]Table1!$A$1:$I$85,6,FALSE)</f>
        <v>110.7</v>
      </c>
      <c r="S625">
        <f>VLOOKUP(N625,[1]Table1!$A$1:$I$85,7,FALSE)</f>
        <v>25</v>
      </c>
      <c r="T625">
        <f>VLOOKUP(N625,[1]Table1!$A$1:$I$85,8,FALSE)</f>
        <v>73276</v>
      </c>
    </row>
    <row r="626" spans="1:20" x14ac:dyDescent="0.2">
      <c r="A626" t="s">
        <v>1875</v>
      </c>
      <c r="B626">
        <v>7</v>
      </c>
      <c r="C626" t="s">
        <v>2646</v>
      </c>
      <c r="D626" t="s">
        <v>1897</v>
      </c>
      <c r="E626" t="s">
        <v>1898</v>
      </c>
      <c r="F626" t="s">
        <v>17</v>
      </c>
      <c r="G626" t="s">
        <v>1887</v>
      </c>
      <c r="H626" t="s">
        <v>20</v>
      </c>
      <c r="I626" t="s">
        <v>155</v>
      </c>
      <c r="J626" t="s">
        <v>1899</v>
      </c>
      <c r="L626" t="s">
        <v>2390</v>
      </c>
      <c r="N626" t="s">
        <v>2573</v>
      </c>
      <c r="O626" t="str">
        <f>VLOOKUP(N626,[1]Table1!$A$1:$I$85,2,FALSE)</f>
        <v>North Carolina State University</v>
      </c>
      <c r="P626" t="str">
        <f>VLOOKUP(N626,[1]Table1!$A$1:$I$85,3,FALSE)</f>
        <v>Raleigh</v>
      </c>
      <c r="Q626" t="str">
        <f>VLOOKUP(N626,[1]Table1!$A$1:$I$85,4,FALSE)</f>
        <v>NC</v>
      </c>
      <c r="R626">
        <f>VLOOKUP(N626,[1]Table1!$A$1:$I$85,6,FALSE)</f>
        <v>102.4</v>
      </c>
      <c r="S626">
        <f>VLOOKUP(N626,[1]Table1!$A$1:$I$85,7,FALSE)</f>
        <v>72</v>
      </c>
      <c r="T626">
        <f>VLOOKUP(N626,[1]Table1!$A$1:$I$85,8,FALSE)</f>
        <v>72966</v>
      </c>
    </row>
    <row r="627" spans="1:20" x14ac:dyDescent="0.2">
      <c r="A627" t="s">
        <v>1875</v>
      </c>
      <c r="B627">
        <v>8</v>
      </c>
      <c r="C627" t="s">
        <v>2646</v>
      </c>
      <c r="D627" t="s">
        <v>1900</v>
      </c>
      <c r="E627" t="s">
        <v>1901</v>
      </c>
      <c r="F627" t="s">
        <v>17</v>
      </c>
      <c r="G627" t="s">
        <v>174</v>
      </c>
      <c r="H627" t="s">
        <v>26</v>
      </c>
      <c r="I627" t="s">
        <v>919</v>
      </c>
      <c r="J627" t="s">
        <v>1800</v>
      </c>
      <c r="L627" t="s">
        <v>2391</v>
      </c>
      <c r="N627" t="s">
        <v>2616</v>
      </c>
      <c r="O627" t="str">
        <f>VLOOKUP(N627,[1]Table1!$A$1:$I$85,2,FALSE)</f>
        <v>University of Florida</v>
      </c>
      <c r="P627" t="str">
        <f>VLOOKUP(N627,[1]Table1!$A$1:$I$85,3,FALSE)</f>
        <v>Gainesville</v>
      </c>
      <c r="Q627" t="str">
        <f>VLOOKUP(N627,[1]Table1!$A$1:$I$85,4,FALSE)</f>
        <v>FL</v>
      </c>
      <c r="R627">
        <f>VLOOKUP(N627,[1]Table1!$A$1:$I$85,6,FALSE)</f>
        <v>90</v>
      </c>
      <c r="S627">
        <f>VLOOKUP(N627,[1]Table1!$A$1:$I$85,7,FALSE)</f>
        <v>29</v>
      </c>
      <c r="T627">
        <f>VLOOKUP(N627,[1]Table1!$A$1:$I$85,8,FALSE)</f>
        <v>40937</v>
      </c>
    </row>
    <row r="628" spans="1:20" x14ac:dyDescent="0.2">
      <c r="A628" t="s">
        <v>1875</v>
      </c>
      <c r="B628">
        <v>9</v>
      </c>
      <c r="C628" t="s">
        <v>2646</v>
      </c>
      <c r="D628" t="s">
        <v>1902</v>
      </c>
      <c r="E628" t="s">
        <v>1903</v>
      </c>
      <c r="F628" t="s">
        <v>17</v>
      </c>
      <c r="G628" t="s">
        <v>174</v>
      </c>
      <c r="H628" t="s">
        <v>38</v>
      </c>
      <c r="I628" t="s">
        <v>101</v>
      </c>
      <c r="J628" t="s">
        <v>744</v>
      </c>
      <c r="L628" t="s">
        <v>2392</v>
      </c>
      <c r="N628" t="s">
        <v>2562</v>
      </c>
      <c r="O628" t="str">
        <f>VLOOKUP(N628,[1]Table1!$A$1:$I$85,2,FALSE)</f>
        <v>Louisiana State University</v>
      </c>
      <c r="P628" t="str">
        <f>VLOOKUP(N628,[1]Table1!$A$1:$I$85,3,FALSE)</f>
        <v>Baton Rouge</v>
      </c>
      <c r="Q628" t="str">
        <f>VLOOKUP(N628,[1]Table1!$A$1:$I$85,4,FALSE)</f>
        <v>LA</v>
      </c>
      <c r="R628">
        <f>VLOOKUP(N628,[1]Table1!$A$1:$I$85,6,FALSE)</f>
        <v>91.7</v>
      </c>
      <c r="S628">
        <f>VLOOKUP(N628,[1]Table1!$A$1:$I$85,7,FALSE)</f>
        <v>176</v>
      </c>
      <c r="T628">
        <f>VLOOKUP(N628,[1]Table1!$A$1:$I$85,8,FALSE)</f>
        <v>46282</v>
      </c>
    </row>
    <row r="629" spans="1:20" x14ac:dyDescent="0.2">
      <c r="A629" t="s">
        <v>1875</v>
      </c>
      <c r="B629">
        <v>10</v>
      </c>
      <c r="C629" t="s">
        <v>2646</v>
      </c>
      <c r="D629" t="s">
        <v>1904</v>
      </c>
      <c r="E629" t="s">
        <v>1905</v>
      </c>
      <c r="F629" t="s">
        <v>17</v>
      </c>
      <c r="G629" t="s">
        <v>1887</v>
      </c>
      <c r="H629" t="s">
        <v>26</v>
      </c>
      <c r="I629" t="s">
        <v>210</v>
      </c>
      <c r="J629" t="s">
        <v>929</v>
      </c>
      <c r="L629" t="s">
        <v>2393</v>
      </c>
      <c r="N629" t="s">
        <v>2616</v>
      </c>
      <c r="O629" t="str">
        <f>VLOOKUP(N629,[1]Table1!$A$1:$I$85,2,FALSE)</f>
        <v>University of Florida</v>
      </c>
      <c r="P629" t="str">
        <f>VLOOKUP(N629,[1]Table1!$A$1:$I$85,3,FALSE)</f>
        <v>Gainesville</v>
      </c>
      <c r="Q629" t="str">
        <f>VLOOKUP(N629,[1]Table1!$A$1:$I$85,4,FALSE)</f>
        <v>FL</v>
      </c>
      <c r="R629">
        <f>VLOOKUP(N629,[1]Table1!$A$1:$I$85,6,FALSE)</f>
        <v>90</v>
      </c>
      <c r="S629">
        <f>VLOOKUP(N629,[1]Table1!$A$1:$I$85,7,FALSE)</f>
        <v>29</v>
      </c>
      <c r="T629">
        <f>VLOOKUP(N629,[1]Table1!$A$1:$I$85,8,FALSE)</f>
        <v>40937</v>
      </c>
    </row>
    <row r="630" spans="1:20" x14ac:dyDescent="0.2">
      <c r="A630" t="s">
        <v>1875</v>
      </c>
      <c r="B630">
        <v>11</v>
      </c>
      <c r="C630" t="s">
        <v>2646</v>
      </c>
      <c r="D630" t="s">
        <v>1906</v>
      </c>
      <c r="E630" t="s">
        <v>1907</v>
      </c>
      <c r="F630" t="s">
        <v>17</v>
      </c>
      <c r="G630" t="s">
        <v>174</v>
      </c>
      <c r="H630" t="s">
        <v>20</v>
      </c>
      <c r="I630" t="s">
        <v>144</v>
      </c>
      <c r="J630" t="s">
        <v>945</v>
      </c>
      <c r="L630" t="s">
        <v>2394</v>
      </c>
      <c r="N630" t="s">
        <v>2566</v>
      </c>
      <c r="O630" t="str">
        <f>VLOOKUP(N630,[1]Table1!$A$1:$I$85,2,FALSE)</f>
        <v>University of Arkansas</v>
      </c>
      <c r="P630" t="str">
        <f>VLOOKUP(N630,[1]Table1!$A$1:$I$85,3,FALSE)</f>
        <v>Fayetteville</v>
      </c>
      <c r="Q630" t="str">
        <f>VLOOKUP(N630,[1]Table1!$A$1:$I$85,4,FALSE)</f>
        <v>AR</v>
      </c>
      <c r="R630">
        <f>VLOOKUP(N630,[1]Table1!$A$1:$I$85,6,FALSE)</f>
        <v>91.8</v>
      </c>
      <c r="S630">
        <f>VLOOKUP(N630,[1]Table1!$A$1:$I$85,7,FALSE)</f>
        <v>176</v>
      </c>
      <c r="T630">
        <f>VLOOKUP(N630,[1]Table1!$A$1:$I$85,8,FALSE)</f>
        <v>52111</v>
      </c>
    </row>
    <row r="631" spans="1:20" x14ac:dyDescent="0.2">
      <c r="A631" t="s">
        <v>1875</v>
      </c>
      <c r="B631">
        <v>12</v>
      </c>
      <c r="C631" t="s">
        <v>2646</v>
      </c>
      <c r="D631" t="s">
        <v>1908</v>
      </c>
      <c r="E631" t="s">
        <v>1909</v>
      </c>
      <c r="F631" t="s">
        <v>17</v>
      </c>
      <c r="G631" t="s">
        <v>174</v>
      </c>
      <c r="H631" t="s">
        <v>14</v>
      </c>
      <c r="I631" t="s">
        <v>1048</v>
      </c>
      <c r="J631" t="s">
        <v>979</v>
      </c>
      <c r="L631" t="s">
        <v>2395</v>
      </c>
      <c r="N631" t="s">
        <v>2616</v>
      </c>
      <c r="O631" t="str">
        <f>VLOOKUP(N631,[1]Table1!$A$1:$I$85,2,FALSE)</f>
        <v>University of Florida</v>
      </c>
      <c r="P631" t="str">
        <f>VLOOKUP(N631,[1]Table1!$A$1:$I$85,3,FALSE)</f>
        <v>Gainesville</v>
      </c>
      <c r="Q631" t="str">
        <f>VLOOKUP(N631,[1]Table1!$A$1:$I$85,4,FALSE)</f>
        <v>FL</v>
      </c>
      <c r="R631">
        <f>VLOOKUP(N631,[1]Table1!$A$1:$I$85,6,FALSE)</f>
        <v>90</v>
      </c>
      <c r="S631">
        <f>VLOOKUP(N631,[1]Table1!$A$1:$I$85,7,FALSE)</f>
        <v>29</v>
      </c>
      <c r="T631">
        <f>VLOOKUP(N631,[1]Table1!$A$1:$I$85,8,FALSE)</f>
        <v>40937</v>
      </c>
    </row>
    <row r="632" spans="1:20" x14ac:dyDescent="0.2">
      <c r="A632" t="s">
        <v>1875</v>
      </c>
      <c r="B632">
        <v>13</v>
      </c>
      <c r="C632" t="s">
        <v>2646</v>
      </c>
      <c r="D632" t="s">
        <v>1910</v>
      </c>
      <c r="E632" t="s">
        <v>1911</v>
      </c>
      <c r="F632" t="s">
        <v>17</v>
      </c>
      <c r="G632" t="s">
        <v>1892</v>
      </c>
      <c r="H632" t="s">
        <v>26</v>
      </c>
      <c r="I632" t="s">
        <v>556</v>
      </c>
      <c r="J632" t="s">
        <v>1023</v>
      </c>
      <c r="L632" t="s">
        <v>2396</v>
      </c>
      <c r="N632" t="s">
        <v>2616</v>
      </c>
      <c r="O632" t="str">
        <f>VLOOKUP(N632,[1]Table1!$A$1:$I$85,2,FALSE)</f>
        <v>University of Florida</v>
      </c>
      <c r="P632" t="str">
        <f>VLOOKUP(N632,[1]Table1!$A$1:$I$85,3,FALSE)</f>
        <v>Gainesville</v>
      </c>
      <c r="Q632" t="str">
        <f>VLOOKUP(N632,[1]Table1!$A$1:$I$85,4,FALSE)</f>
        <v>FL</v>
      </c>
      <c r="R632">
        <f>VLOOKUP(N632,[1]Table1!$A$1:$I$85,6,FALSE)</f>
        <v>90</v>
      </c>
      <c r="S632">
        <f>VLOOKUP(N632,[1]Table1!$A$1:$I$85,7,FALSE)</f>
        <v>29</v>
      </c>
      <c r="T632">
        <f>VLOOKUP(N632,[1]Table1!$A$1:$I$85,8,FALSE)</f>
        <v>40937</v>
      </c>
    </row>
    <row r="633" spans="1:20" x14ac:dyDescent="0.2">
      <c r="A633" t="s">
        <v>1875</v>
      </c>
      <c r="B633">
        <v>14</v>
      </c>
      <c r="C633" t="s">
        <v>2646</v>
      </c>
      <c r="D633" t="s">
        <v>1912</v>
      </c>
      <c r="E633" t="s">
        <v>1913</v>
      </c>
      <c r="F633" t="s">
        <v>17</v>
      </c>
      <c r="G633" t="s">
        <v>1892</v>
      </c>
      <c r="H633" t="s">
        <v>20</v>
      </c>
      <c r="I633" t="s">
        <v>1914</v>
      </c>
      <c r="J633" t="s">
        <v>1031</v>
      </c>
      <c r="L633" t="s">
        <v>2397</v>
      </c>
      <c r="N633" t="s">
        <v>2586</v>
      </c>
      <c r="O633" t="str">
        <f>VLOOKUP(N633,[1]Table1!$A$1:$I$85,2,FALSE)</f>
        <v>Texas A&amp;M University</v>
      </c>
      <c r="P633" t="str">
        <f>VLOOKUP(N633,[1]Table1!$A$1:$I$85,3,FALSE)</f>
        <v>College Station</v>
      </c>
      <c r="Q633" t="str">
        <f>VLOOKUP(N633,[1]Table1!$A$1:$I$85,4,FALSE)</f>
        <v>TX</v>
      </c>
      <c r="R633">
        <f>VLOOKUP(N633,[1]Table1!$A$1:$I$85,6,FALSE)</f>
        <v>88.5</v>
      </c>
      <c r="S633">
        <f>VLOOKUP(N633,[1]Table1!$A$1:$I$85,7,FALSE)</f>
        <v>0</v>
      </c>
      <c r="T633">
        <f>VLOOKUP(N633,[1]Table1!$A$1:$I$85,8,FALSE)</f>
        <v>50089</v>
      </c>
    </row>
    <row r="634" spans="1:20" x14ac:dyDescent="0.2">
      <c r="A634" t="s">
        <v>1875</v>
      </c>
      <c r="B634">
        <v>15</v>
      </c>
      <c r="C634" t="s">
        <v>2646</v>
      </c>
      <c r="D634" t="s">
        <v>1915</v>
      </c>
      <c r="E634" t="s">
        <v>1916</v>
      </c>
      <c r="F634" t="s">
        <v>17</v>
      </c>
      <c r="G634" t="s">
        <v>174</v>
      </c>
      <c r="H634" t="s">
        <v>38</v>
      </c>
      <c r="I634" t="s">
        <v>362</v>
      </c>
      <c r="J634" t="s">
        <v>1072</v>
      </c>
      <c r="L634" t="s">
        <v>2398</v>
      </c>
      <c r="N634" t="s">
        <v>2593</v>
      </c>
      <c r="O634" t="str">
        <f>VLOOKUP(N634,[1]Table1!$A$1:$I$85,2,FALSE)</f>
        <v>Ohio State University</v>
      </c>
      <c r="P634" t="str">
        <f>VLOOKUP(N634,[1]Table1!$A$1:$I$85,3,FALSE)</f>
        <v>Columbus</v>
      </c>
      <c r="Q634" t="str">
        <f>VLOOKUP(N634,[1]Table1!$A$1:$I$85,4,FALSE)</f>
        <v>OH</v>
      </c>
      <c r="R634">
        <f>VLOOKUP(N634,[1]Table1!$A$1:$I$85,6,FALSE)</f>
        <v>86.4</v>
      </c>
      <c r="S634">
        <f>VLOOKUP(N634,[1]Table1!$A$1:$I$85,7,FALSE)</f>
        <v>49</v>
      </c>
      <c r="T634">
        <f>VLOOKUP(N634,[1]Table1!$A$1:$I$85,8,FALSE)</f>
        <v>58575</v>
      </c>
    </row>
    <row r="635" spans="1:20" x14ac:dyDescent="0.2">
      <c r="A635" t="s">
        <v>1875</v>
      </c>
      <c r="B635">
        <v>16</v>
      </c>
      <c r="C635" t="s">
        <v>2646</v>
      </c>
      <c r="D635" t="s">
        <v>1917</v>
      </c>
      <c r="E635" t="s">
        <v>1918</v>
      </c>
      <c r="F635" t="s">
        <v>17</v>
      </c>
      <c r="G635" t="s">
        <v>1887</v>
      </c>
      <c r="H635" t="s">
        <v>38</v>
      </c>
      <c r="I635" t="s">
        <v>1270</v>
      </c>
      <c r="J635" t="s">
        <v>1422</v>
      </c>
      <c r="L635" t="s">
        <v>2399</v>
      </c>
      <c r="N635" t="s">
        <v>2564</v>
      </c>
      <c r="O635" t="str">
        <f>VLOOKUP(N635,[1]Table1!$A$1:$I$85,2,FALSE)</f>
        <v>The University of Oklahoma</v>
      </c>
      <c r="P635" t="str">
        <f>VLOOKUP(N635,[1]Table1!$A$1:$I$85,3,FALSE)</f>
        <v>Norman</v>
      </c>
      <c r="Q635" t="str">
        <f>VLOOKUP(N635,[1]Table1!$A$1:$I$85,4,FALSE)</f>
        <v>OK</v>
      </c>
      <c r="R635">
        <f>VLOOKUP(N635,[1]Table1!$A$1:$I$85,6,FALSE)</f>
        <v>87</v>
      </c>
      <c r="S635">
        <f>VLOOKUP(N635,[1]Table1!$A$1:$I$85,7,FALSE)</f>
        <v>127</v>
      </c>
      <c r="T635">
        <f>VLOOKUP(N635,[1]Table1!$A$1:$I$85,8,FALSE)</f>
        <v>59866</v>
      </c>
    </row>
    <row r="636" spans="1:20" x14ac:dyDescent="0.2">
      <c r="A636" t="s">
        <v>1875</v>
      </c>
      <c r="B636">
        <v>17</v>
      </c>
      <c r="C636" t="s">
        <v>2646</v>
      </c>
      <c r="D636" t="s">
        <v>1919</v>
      </c>
      <c r="E636" t="s">
        <v>1920</v>
      </c>
      <c r="F636" t="s">
        <v>17</v>
      </c>
      <c r="G636" t="s">
        <v>1887</v>
      </c>
      <c r="H636" t="s">
        <v>20</v>
      </c>
      <c r="I636" t="s">
        <v>88</v>
      </c>
      <c r="J636" t="s">
        <v>1222</v>
      </c>
      <c r="L636" t="s">
        <v>2400</v>
      </c>
      <c r="N636" t="s">
        <v>2597</v>
      </c>
      <c r="O636" t="str">
        <f>VLOOKUP(N636,[1]Table1!$A$1:$I$85,2,FALSE)</f>
        <v>University of Pittsburgh</v>
      </c>
      <c r="P636" t="str">
        <f>VLOOKUP(N636,[1]Table1!$A$1:$I$85,3,FALSE)</f>
        <v>Pittsburgh</v>
      </c>
      <c r="Q636" t="str">
        <f>VLOOKUP(N636,[1]Table1!$A$1:$I$85,4,FALSE)</f>
        <v>PA</v>
      </c>
      <c r="R636">
        <f>VLOOKUP(N636,[1]Table1!$A$1:$I$85,6,FALSE)</f>
        <v>91.9</v>
      </c>
      <c r="S636">
        <f>VLOOKUP(N636,[1]Table1!$A$1:$I$85,7,FALSE)</f>
        <v>62</v>
      </c>
      <c r="T636">
        <f>VLOOKUP(N636,[1]Table1!$A$1:$I$85,8,FALSE)</f>
        <v>54306</v>
      </c>
    </row>
    <row r="637" spans="1:20" x14ac:dyDescent="0.2">
      <c r="A637" t="s">
        <v>1875</v>
      </c>
      <c r="B637">
        <v>18</v>
      </c>
      <c r="C637" t="s">
        <v>2646</v>
      </c>
      <c r="D637" t="s">
        <v>1921</v>
      </c>
      <c r="E637" t="s">
        <v>1922</v>
      </c>
      <c r="F637" t="s">
        <v>17</v>
      </c>
      <c r="G637" t="s">
        <v>1887</v>
      </c>
      <c r="H637" t="s">
        <v>14</v>
      </c>
      <c r="I637" t="s">
        <v>1725</v>
      </c>
      <c r="J637" t="s">
        <v>1671</v>
      </c>
      <c r="L637" t="s">
        <v>2401</v>
      </c>
      <c r="N637" t="s">
        <v>2580</v>
      </c>
      <c r="O637" t="str">
        <f>VLOOKUP(N637,[1]Table1!$A$1:$I$85,2,FALSE)</f>
        <v>Indiana University</v>
      </c>
      <c r="P637" t="str">
        <f>VLOOKUP(N637,[1]Table1!$A$1:$I$85,3,FALSE)</f>
        <v>Bloomington</v>
      </c>
      <c r="Q637" t="str">
        <f>VLOOKUP(N637,[1]Table1!$A$1:$I$85,4,FALSE)</f>
        <v>IN</v>
      </c>
      <c r="R637">
        <f>VLOOKUP(N637,[1]Table1!$A$1:$I$85,6,FALSE)</f>
        <v>88</v>
      </c>
      <c r="S637">
        <f>VLOOKUP(N637,[1]Table1!$A$1:$I$85,7,FALSE)</f>
        <v>72</v>
      </c>
      <c r="T637">
        <f>VLOOKUP(N637,[1]Table1!$A$1:$I$85,8,FALSE)</f>
        <v>41995</v>
      </c>
    </row>
    <row r="638" spans="1:20" x14ac:dyDescent="0.2">
      <c r="A638" t="s">
        <v>1875</v>
      </c>
      <c r="B638">
        <v>19</v>
      </c>
      <c r="C638" t="s">
        <v>2646</v>
      </c>
      <c r="D638" t="s">
        <v>1923</v>
      </c>
      <c r="E638" t="s">
        <v>1924</v>
      </c>
      <c r="F638" t="s">
        <v>17</v>
      </c>
      <c r="G638" t="s">
        <v>174</v>
      </c>
      <c r="H638" t="s">
        <v>26</v>
      </c>
      <c r="I638" t="s">
        <v>1300</v>
      </c>
      <c r="J638" t="s">
        <v>1466</v>
      </c>
      <c r="L638" t="s">
        <v>2402</v>
      </c>
      <c r="N638" t="s">
        <v>2568</v>
      </c>
      <c r="O638" t="str">
        <f>VLOOKUP(N638,[1]Table1!$A$1:$I$85,2,FALSE)</f>
        <v>Clemson University</v>
      </c>
      <c r="P638" t="str">
        <f>VLOOKUP(N638,[1]Table1!$A$1:$I$85,3,FALSE)</f>
        <v>Clemson</v>
      </c>
      <c r="Q638" t="str">
        <f>VLOOKUP(N638,[1]Table1!$A$1:$I$85,4,FALSE)</f>
        <v>SC</v>
      </c>
      <c r="R638">
        <f>VLOOKUP(N638,[1]Table1!$A$1:$I$85,6,FALSE)</f>
        <v>93.9</v>
      </c>
      <c r="S638">
        <f>VLOOKUP(N638,[1]Table1!$A$1:$I$85,7,FALSE)</f>
        <v>77</v>
      </c>
      <c r="T638">
        <f>VLOOKUP(N638,[1]Table1!$A$1:$I$85,8,FALSE)</f>
        <v>48335</v>
      </c>
    </row>
    <row r="639" spans="1:20" x14ac:dyDescent="0.2">
      <c r="A639" t="s">
        <v>1875</v>
      </c>
      <c r="B639">
        <v>20</v>
      </c>
      <c r="C639" t="s">
        <v>2646</v>
      </c>
      <c r="D639" t="s">
        <v>1925</v>
      </c>
      <c r="E639" t="s">
        <v>1926</v>
      </c>
      <c r="F639" t="s">
        <v>17</v>
      </c>
      <c r="G639" t="s">
        <v>174</v>
      </c>
      <c r="H639" t="s">
        <v>17</v>
      </c>
      <c r="I639" t="s">
        <v>1102</v>
      </c>
      <c r="J639" t="s">
        <v>780</v>
      </c>
      <c r="L639" t="s">
        <v>2403</v>
      </c>
      <c r="N639" t="s">
        <v>2581</v>
      </c>
      <c r="O639" t="str">
        <f>VLOOKUP(N639,[1]Table1!$A$1:$I$85,2,FALSE)</f>
        <v>The University of Texas</v>
      </c>
      <c r="P639" t="str">
        <f>VLOOKUP(N639,[1]Table1!$A$1:$I$85,3,FALSE)</f>
        <v>Austin</v>
      </c>
      <c r="Q639" t="str">
        <f>VLOOKUP(N639,[1]Table1!$A$1:$I$85,4,FALSE)</f>
        <v>TX</v>
      </c>
      <c r="R639">
        <f>VLOOKUP(N639,[1]Table1!$A$1:$I$85,6,FALSE)</f>
        <v>129</v>
      </c>
      <c r="S639">
        <f>VLOOKUP(N639,[1]Table1!$A$1:$I$85,7,FALSE)</f>
        <v>38</v>
      </c>
      <c r="T639">
        <f>VLOOKUP(N639,[1]Table1!$A$1:$I$85,8,FALSE)</f>
        <v>78965</v>
      </c>
    </row>
    <row r="640" spans="1:20" x14ac:dyDescent="0.2">
      <c r="A640" t="s">
        <v>1875</v>
      </c>
      <c r="B640">
        <v>21</v>
      </c>
      <c r="C640" t="s">
        <v>2646</v>
      </c>
      <c r="D640" t="s">
        <v>1927</v>
      </c>
      <c r="E640" t="s">
        <v>1928</v>
      </c>
      <c r="F640" t="s">
        <v>17</v>
      </c>
      <c r="G640" t="s">
        <v>1892</v>
      </c>
      <c r="H640" t="s">
        <v>17</v>
      </c>
      <c r="I640" t="s">
        <v>1929</v>
      </c>
      <c r="J640" t="s">
        <v>1930</v>
      </c>
      <c r="L640" t="s">
        <v>2404</v>
      </c>
      <c r="N640" t="s">
        <v>2574</v>
      </c>
      <c r="O640" t="str">
        <f>VLOOKUP(N640,[1]Table1!$A$1:$I$85,2,FALSE)</f>
        <v>Texas Christian University</v>
      </c>
      <c r="P640" t="str">
        <f>VLOOKUP(N640,[1]Table1!$A$1:$I$85,3,FALSE)</f>
        <v>Fort Worth</v>
      </c>
      <c r="Q640" t="str">
        <f>VLOOKUP(N640,[1]Table1!$A$1:$I$85,4,FALSE)</f>
        <v>TX</v>
      </c>
      <c r="R640">
        <f>VLOOKUP(N640,[1]Table1!$A$1:$I$85,6,FALSE)</f>
        <v>100.2</v>
      </c>
      <c r="S640">
        <f>VLOOKUP(N640,[1]Table1!$A$1:$I$85,7,FALSE)</f>
        <v>89</v>
      </c>
      <c r="T640">
        <f>VLOOKUP(N640,[1]Table1!$A$1:$I$85,8,FALSE)</f>
        <v>67927</v>
      </c>
    </row>
    <row r="641" spans="1:20" x14ac:dyDescent="0.2">
      <c r="A641" t="s">
        <v>1875</v>
      </c>
      <c r="B641">
        <v>22</v>
      </c>
      <c r="C641" t="s">
        <v>2646</v>
      </c>
      <c r="D641" t="s">
        <v>1931</v>
      </c>
      <c r="E641" t="s">
        <v>1932</v>
      </c>
      <c r="F641" t="s">
        <v>17</v>
      </c>
      <c r="G641" t="s">
        <v>1933</v>
      </c>
      <c r="H641" t="s">
        <v>26</v>
      </c>
      <c r="I641" t="s">
        <v>1934</v>
      </c>
      <c r="J641" t="s">
        <v>1747</v>
      </c>
      <c r="L641" t="s">
        <v>2556</v>
      </c>
      <c r="N641" t="s">
        <v>2612</v>
      </c>
      <c r="O641" t="str">
        <f>VLOOKUP(N641,[1]Table1!$A$1:$I$85,2,FALSE)</f>
        <v>Wichita State University</v>
      </c>
      <c r="P641" t="str">
        <f>VLOOKUP(N641,[1]Table1!$A$1:$I$85,3,FALSE)</f>
        <v>Wichita</v>
      </c>
      <c r="Q641" t="str">
        <f>VLOOKUP(N641,[1]Table1!$A$1:$I$85,4,FALSE)</f>
        <v>KS</v>
      </c>
      <c r="R641">
        <f>VLOOKUP(N641,[1]Table1!$A$1:$I$85,6,FALSE)</f>
        <v>81.599999999999994</v>
      </c>
      <c r="S641">
        <f>VLOOKUP(N641,[1]Table1!$A$1:$I$85,7,FALSE)</f>
        <v>0</v>
      </c>
      <c r="T641">
        <f>VLOOKUP(N641,[1]Table1!$A$1:$I$85,8,FALSE)</f>
        <v>56374</v>
      </c>
    </row>
    <row r="642" spans="1:20" x14ac:dyDescent="0.2">
      <c r="A642" t="s">
        <v>1875</v>
      </c>
      <c r="B642">
        <v>23</v>
      </c>
      <c r="C642" t="s">
        <v>2646</v>
      </c>
      <c r="D642" t="s">
        <v>1935</v>
      </c>
      <c r="E642" t="s">
        <v>1936</v>
      </c>
      <c r="F642" t="s">
        <v>17</v>
      </c>
      <c r="G642" t="s">
        <v>174</v>
      </c>
      <c r="H642" t="s">
        <v>14</v>
      </c>
      <c r="I642" t="s">
        <v>344</v>
      </c>
      <c r="J642" t="s">
        <v>1747</v>
      </c>
      <c r="L642" t="s">
        <v>2405</v>
      </c>
      <c r="N642" t="s">
        <v>2597</v>
      </c>
      <c r="O642" t="str">
        <f>VLOOKUP(N642,[1]Table1!$A$1:$I$85,2,FALSE)</f>
        <v>University of Pittsburgh</v>
      </c>
      <c r="P642" t="str">
        <f>VLOOKUP(N642,[1]Table1!$A$1:$I$85,3,FALSE)</f>
        <v>Pittsburgh</v>
      </c>
      <c r="Q642" t="str">
        <f>VLOOKUP(N642,[1]Table1!$A$1:$I$85,4,FALSE)</f>
        <v>PA</v>
      </c>
      <c r="R642">
        <f>VLOOKUP(N642,[1]Table1!$A$1:$I$85,6,FALSE)</f>
        <v>91.9</v>
      </c>
      <c r="S642">
        <f>VLOOKUP(N642,[1]Table1!$A$1:$I$85,7,FALSE)</f>
        <v>62</v>
      </c>
      <c r="T642">
        <f>VLOOKUP(N642,[1]Table1!$A$1:$I$85,8,FALSE)</f>
        <v>54306</v>
      </c>
    </row>
    <row r="643" spans="1:20" x14ac:dyDescent="0.2">
      <c r="A643" t="s">
        <v>1875</v>
      </c>
      <c r="B643">
        <v>24</v>
      </c>
      <c r="C643" t="s">
        <v>2646</v>
      </c>
      <c r="D643" t="s">
        <v>1937</v>
      </c>
      <c r="E643" t="s">
        <v>1938</v>
      </c>
      <c r="F643" t="s">
        <v>17</v>
      </c>
      <c r="G643" t="s">
        <v>174</v>
      </c>
      <c r="H643" t="s">
        <v>38</v>
      </c>
      <c r="I643" t="s">
        <v>1660</v>
      </c>
      <c r="J643" t="s">
        <v>1939</v>
      </c>
      <c r="L643" t="s">
        <v>2406</v>
      </c>
      <c r="N643" t="s">
        <v>2597</v>
      </c>
      <c r="O643" t="str">
        <f>VLOOKUP(N643,[1]Table1!$A$1:$I$85,2,FALSE)</f>
        <v>University of Pittsburgh</v>
      </c>
      <c r="P643" t="str">
        <f>VLOOKUP(N643,[1]Table1!$A$1:$I$85,3,FALSE)</f>
        <v>Pittsburgh</v>
      </c>
      <c r="Q643" t="str">
        <f>VLOOKUP(N643,[1]Table1!$A$1:$I$85,4,FALSE)</f>
        <v>PA</v>
      </c>
      <c r="R643">
        <f>VLOOKUP(N643,[1]Table1!$A$1:$I$85,6,FALSE)</f>
        <v>91.9</v>
      </c>
      <c r="S643">
        <f>VLOOKUP(N643,[1]Table1!$A$1:$I$85,7,FALSE)</f>
        <v>62</v>
      </c>
      <c r="T643">
        <f>VLOOKUP(N643,[1]Table1!$A$1:$I$85,8,FALSE)</f>
        <v>54306</v>
      </c>
    </row>
    <row r="644" spans="1:20" x14ac:dyDescent="0.2">
      <c r="A644" t="s">
        <v>1875</v>
      </c>
      <c r="B644">
        <v>25</v>
      </c>
      <c r="C644" t="s">
        <v>2646</v>
      </c>
      <c r="D644" t="s">
        <v>1940</v>
      </c>
      <c r="E644" t="s">
        <v>1941</v>
      </c>
      <c r="F644" t="s">
        <v>17</v>
      </c>
      <c r="G644" t="s">
        <v>1882</v>
      </c>
      <c r="H644" t="s">
        <v>38</v>
      </c>
      <c r="I644" t="s">
        <v>1312</v>
      </c>
      <c r="J644" t="s">
        <v>1539</v>
      </c>
      <c r="L644" t="s">
        <v>2407</v>
      </c>
      <c r="N644" t="s">
        <v>2612</v>
      </c>
      <c r="O644" t="str">
        <f>VLOOKUP(N644,[1]Table1!$A$1:$I$85,2,FALSE)</f>
        <v>Wichita State University</v>
      </c>
      <c r="P644" t="str">
        <f>VLOOKUP(N644,[1]Table1!$A$1:$I$85,3,FALSE)</f>
        <v>Wichita</v>
      </c>
      <c r="Q644" t="str">
        <f>VLOOKUP(N644,[1]Table1!$A$1:$I$85,4,FALSE)</f>
        <v>KS</v>
      </c>
      <c r="R644">
        <f>VLOOKUP(N644,[1]Table1!$A$1:$I$85,6,FALSE)</f>
        <v>81.599999999999994</v>
      </c>
      <c r="S644">
        <f>VLOOKUP(N644,[1]Table1!$A$1:$I$85,7,FALSE)</f>
        <v>0</v>
      </c>
      <c r="T644">
        <f>VLOOKUP(N644,[1]Table1!$A$1:$I$85,8,FALSE)</f>
        <v>56374</v>
      </c>
    </row>
    <row r="645" spans="1:20" x14ac:dyDescent="0.2">
      <c r="A645" t="s">
        <v>1875</v>
      </c>
      <c r="B645">
        <v>26</v>
      </c>
      <c r="C645" t="s">
        <v>2646</v>
      </c>
      <c r="D645" t="s">
        <v>1942</v>
      </c>
      <c r="E645" t="s">
        <v>1943</v>
      </c>
      <c r="F645" t="s">
        <v>17</v>
      </c>
      <c r="G645" t="s">
        <v>1933</v>
      </c>
      <c r="H645" t="s">
        <v>38</v>
      </c>
      <c r="I645" t="s">
        <v>772</v>
      </c>
      <c r="J645" t="s">
        <v>1305</v>
      </c>
      <c r="L645" t="s">
        <v>2408</v>
      </c>
      <c r="N645" t="s">
        <v>2641</v>
      </c>
      <c r="O645" t="str">
        <f>VLOOKUP(N645,[1]Table1!$A$1:$I$85,2,FALSE)</f>
        <v>University of South Florida</v>
      </c>
      <c r="P645" t="str">
        <f>VLOOKUP(N645,[1]Table1!$A$1:$I$85,3,FALSE)</f>
        <v>Petersburg/Tampa</v>
      </c>
      <c r="Q645" t="str">
        <f>VLOOKUP(N645,[1]Table1!$A$1:$I$85,4,FALSE)</f>
        <v>FL</v>
      </c>
      <c r="R645">
        <f>VLOOKUP(N645,[1]Table1!$A$1:$I$85,6,FALSE)</f>
        <v>80.2</v>
      </c>
      <c r="S645">
        <f>VLOOKUP(N645,[1]Table1!$A$1:$I$85,7,FALSE)</f>
        <v>97</v>
      </c>
      <c r="T645">
        <f>VLOOKUP(N645,[1]Table1!$A$1:$I$85,8,FALSE)</f>
        <v>59893</v>
      </c>
    </row>
    <row r="646" spans="1:20" x14ac:dyDescent="0.2">
      <c r="A646" t="s">
        <v>1875</v>
      </c>
      <c r="B646">
        <v>27</v>
      </c>
      <c r="C646" t="s">
        <v>2646</v>
      </c>
      <c r="D646" t="s">
        <v>1944</v>
      </c>
      <c r="E646" t="s">
        <v>1945</v>
      </c>
      <c r="F646" t="s">
        <v>17</v>
      </c>
      <c r="G646" t="s">
        <v>1882</v>
      </c>
      <c r="H646" t="s">
        <v>26</v>
      </c>
      <c r="I646">
        <v>375</v>
      </c>
      <c r="J646" t="s">
        <v>805</v>
      </c>
      <c r="L646" t="s">
        <v>2409</v>
      </c>
      <c r="N646" t="s">
        <v>2612</v>
      </c>
      <c r="O646" t="str">
        <f>VLOOKUP(N646,[1]Table1!$A$1:$I$85,2,FALSE)</f>
        <v>Wichita State University</v>
      </c>
      <c r="P646" t="str">
        <f>VLOOKUP(N646,[1]Table1!$A$1:$I$85,3,FALSE)</f>
        <v>Wichita</v>
      </c>
      <c r="Q646" t="str">
        <f>VLOOKUP(N646,[1]Table1!$A$1:$I$85,4,FALSE)</f>
        <v>KS</v>
      </c>
      <c r="R646">
        <f>VLOOKUP(N646,[1]Table1!$A$1:$I$85,6,FALSE)</f>
        <v>81.599999999999994</v>
      </c>
      <c r="S646">
        <f>VLOOKUP(N646,[1]Table1!$A$1:$I$85,7,FALSE)</f>
        <v>0</v>
      </c>
      <c r="T646">
        <f>VLOOKUP(N646,[1]Table1!$A$1:$I$85,8,FALSE)</f>
        <v>56374</v>
      </c>
    </row>
    <row r="647" spans="1:20" x14ac:dyDescent="0.2">
      <c r="A647" t="s">
        <v>1875</v>
      </c>
      <c r="B647">
        <v>28</v>
      </c>
      <c r="C647" t="s">
        <v>2646</v>
      </c>
      <c r="D647" t="s">
        <v>1946</v>
      </c>
      <c r="E647" t="s">
        <v>1947</v>
      </c>
      <c r="F647" t="s">
        <v>17</v>
      </c>
      <c r="G647" t="s">
        <v>1882</v>
      </c>
      <c r="H647" t="s">
        <v>14</v>
      </c>
      <c r="I647">
        <v>286</v>
      </c>
      <c r="J647" t="s">
        <v>1600</v>
      </c>
      <c r="L647" t="s">
        <v>2410</v>
      </c>
      <c r="N647" t="s">
        <v>2564</v>
      </c>
      <c r="O647" t="str">
        <f>VLOOKUP(N647,[1]Table1!$A$1:$I$85,2,FALSE)</f>
        <v>The University of Oklahoma</v>
      </c>
      <c r="P647" t="str">
        <f>VLOOKUP(N647,[1]Table1!$A$1:$I$85,3,FALSE)</f>
        <v>Norman</v>
      </c>
      <c r="Q647" t="str">
        <f>VLOOKUP(N647,[1]Table1!$A$1:$I$85,4,FALSE)</f>
        <v>OK</v>
      </c>
      <c r="R647">
        <f>VLOOKUP(N647,[1]Table1!$A$1:$I$85,6,FALSE)</f>
        <v>87</v>
      </c>
      <c r="S647">
        <f>VLOOKUP(N647,[1]Table1!$A$1:$I$85,7,FALSE)</f>
        <v>127</v>
      </c>
      <c r="T647">
        <f>VLOOKUP(N647,[1]Table1!$A$1:$I$85,8,FALSE)</f>
        <v>59866</v>
      </c>
    </row>
    <row r="648" spans="1:20" x14ac:dyDescent="0.2">
      <c r="A648" t="s">
        <v>1875</v>
      </c>
      <c r="B648">
        <v>29</v>
      </c>
      <c r="C648" t="s">
        <v>2646</v>
      </c>
      <c r="D648" t="s">
        <v>1948</v>
      </c>
      <c r="E648" t="s">
        <v>1949</v>
      </c>
      <c r="F648" t="s">
        <v>17</v>
      </c>
      <c r="G648" t="s">
        <v>174</v>
      </c>
      <c r="H648" t="s">
        <v>38</v>
      </c>
      <c r="I648" t="s">
        <v>1321</v>
      </c>
      <c r="J648" t="s">
        <v>1503</v>
      </c>
      <c r="L648" t="s">
        <v>2411</v>
      </c>
      <c r="N648" t="s">
        <v>2607</v>
      </c>
      <c r="O648" t="str">
        <f>VLOOKUP(N648,[1]Table1!$A$1:$I$85,2,FALSE)</f>
        <v>Purdue University</v>
      </c>
      <c r="P648" t="str">
        <f>VLOOKUP(N648,[1]Table1!$A$1:$I$85,3,FALSE)</f>
        <v>West Lafayette</v>
      </c>
      <c r="Q648" t="str">
        <f>VLOOKUP(N648,[1]Table1!$A$1:$I$85,4,FALSE)</f>
        <v>IN</v>
      </c>
      <c r="R648">
        <f>VLOOKUP(N648,[1]Table1!$A$1:$I$85,6,FALSE)</f>
        <v>90.4</v>
      </c>
      <c r="S648">
        <f>VLOOKUP(N648,[1]Table1!$A$1:$I$85,7,FALSE)</f>
        <v>202</v>
      </c>
      <c r="T648">
        <f>VLOOKUP(N648,[1]Table1!$A$1:$I$85,8,FALSE)</f>
        <v>28744</v>
      </c>
    </row>
    <row r="649" spans="1:20" x14ac:dyDescent="0.2">
      <c r="A649" t="s">
        <v>1950</v>
      </c>
      <c r="B649">
        <v>1</v>
      </c>
      <c r="C649" t="s">
        <v>2645</v>
      </c>
      <c r="D649" t="s">
        <v>1951</v>
      </c>
      <c r="E649" t="s">
        <v>1952</v>
      </c>
      <c r="F649" t="s">
        <v>17</v>
      </c>
      <c r="G649" t="s">
        <v>1953</v>
      </c>
      <c r="H649" t="s">
        <v>14</v>
      </c>
      <c r="I649" t="s">
        <v>1625</v>
      </c>
      <c r="J649" t="s">
        <v>724</v>
      </c>
      <c r="L649" t="s">
        <v>2412</v>
      </c>
      <c r="N649" t="s">
        <v>2586</v>
      </c>
      <c r="O649" t="str">
        <f>VLOOKUP(N649,[1]Table1!$A$1:$I$85,2,FALSE)</f>
        <v>Texas A&amp;M University</v>
      </c>
      <c r="P649" t="str">
        <f>VLOOKUP(N649,[1]Table1!$A$1:$I$85,3,FALSE)</f>
        <v>College Station</v>
      </c>
      <c r="Q649" t="str">
        <f>VLOOKUP(N649,[1]Table1!$A$1:$I$85,4,FALSE)</f>
        <v>TX</v>
      </c>
      <c r="R649">
        <f>VLOOKUP(N649,[1]Table1!$A$1:$I$85,6,FALSE)</f>
        <v>88.5</v>
      </c>
      <c r="S649">
        <f>VLOOKUP(N649,[1]Table1!$A$1:$I$85,7,FALSE)</f>
        <v>0</v>
      </c>
      <c r="T649">
        <f>VLOOKUP(N649,[1]Table1!$A$1:$I$85,8,FALSE)</f>
        <v>50089</v>
      </c>
    </row>
    <row r="650" spans="1:20" x14ac:dyDescent="0.2">
      <c r="A650" t="s">
        <v>1950</v>
      </c>
      <c r="B650">
        <v>2</v>
      </c>
      <c r="C650" t="s">
        <v>2645</v>
      </c>
      <c r="D650" t="s">
        <v>1954</v>
      </c>
      <c r="E650" t="s">
        <v>1955</v>
      </c>
      <c r="F650" t="s">
        <v>17</v>
      </c>
      <c r="G650" t="s">
        <v>1953</v>
      </c>
      <c r="H650" t="s">
        <v>14</v>
      </c>
      <c r="I650" t="s">
        <v>1284</v>
      </c>
      <c r="J650" t="s">
        <v>1008</v>
      </c>
      <c r="L650" t="s">
        <v>2413</v>
      </c>
      <c r="N650" t="s">
        <v>2581</v>
      </c>
      <c r="O650" t="str">
        <f>VLOOKUP(N650,[1]Table1!$A$1:$I$85,2,FALSE)</f>
        <v>The University of Texas</v>
      </c>
      <c r="P650" t="str">
        <f>VLOOKUP(N650,[1]Table1!$A$1:$I$85,3,FALSE)</f>
        <v>Austin</v>
      </c>
      <c r="Q650" t="str">
        <f>VLOOKUP(N650,[1]Table1!$A$1:$I$85,4,FALSE)</f>
        <v>TX</v>
      </c>
      <c r="R650">
        <f>VLOOKUP(N650,[1]Table1!$A$1:$I$85,6,FALSE)</f>
        <v>129</v>
      </c>
      <c r="S650">
        <f>VLOOKUP(N650,[1]Table1!$A$1:$I$85,7,FALSE)</f>
        <v>38</v>
      </c>
      <c r="T650">
        <f>VLOOKUP(N650,[1]Table1!$A$1:$I$85,8,FALSE)</f>
        <v>78965</v>
      </c>
    </row>
    <row r="651" spans="1:20" x14ac:dyDescent="0.2">
      <c r="A651" t="s">
        <v>1950</v>
      </c>
      <c r="B651">
        <v>3</v>
      </c>
      <c r="C651" t="s">
        <v>2645</v>
      </c>
      <c r="D651" t="s">
        <v>1956</v>
      </c>
      <c r="E651" t="s">
        <v>1957</v>
      </c>
      <c r="F651" t="s">
        <v>17</v>
      </c>
      <c r="G651" t="s">
        <v>1953</v>
      </c>
      <c r="H651" t="s">
        <v>26</v>
      </c>
      <c r="I651">
        <v>806</v>
      </c>
      <c r="J651" t="s">
        <v>1704</v>
      </c>
      <c r="L651" t="s">
        <v>2414</v>
      </c>
      <c r="N651" t="s">
        <v>2616</v>
      </c>
      <c r="O651" t="str">
        <f>VLOOKUP(N651,[1]Table1!$A$1:$I$85,2,FALSE)</f>
        <v>University of Florida</v>
      </c>
      <c r="P651" t="str">
        <f>VLOOKUP(N651,[1]Table1!$A$1:$I$85,3,FALSE)</f>
        <v>Gainesville</v>
      </c>
      <c r="Q651" t="str">
        <f>VLOOKUP(N651,[1]Table1!$A$1:$I$85,4,FALSE)</f>
        <v>FL</v>
      </c>
      <c r="R651">
        <f>VLOOKUP(N651,[1]Table1!$A$1:$I$85,6,FALSE)</f>
        <v>90</v>
      </c>
      <c r="S651">
        <f>VLOOKUP(N651,[1]Table1!$A$1:$I$85,7,FALSE)</f>
        <v>29</v>
      </c>
      <c r="T651">
        <f>VLOOKUP(N651,[1]Table1!$A$1:$I$85,8,FALSE)</f>
        <v>40937</v>
      </c>
    </row>
    <row r="652" spans="1:20" x14ac:dyDescent="0.2">
      <c r="A652" t="s">
        <v>1950</v>
      </c>
      <c r="B652">
        <v>4</v>
      </c>
      <c r="C652" t="s">
        <v>2645</v>
      </c>
      <c r="D652" t="s">
        <v>1958</v>
      </c>
      <c r="E652" t="s">
        <v>1959</v>
      </c>
      <c r="F652" t="s">
        <v>17</v>
      </c>
      <c r="G652" t="s">
        <v>1953</v>
      </c>
      <c r="H652" t="s">
        <v>20</v>
      </c>
      <c r="I652" t="s">
        <v>812</v>
      </c>
      <c r="J652" t="s">
        <v>1612</v>
      </c>
      <c r="L652" t="s">
        <v>2415</v>
      </c>
      <c r="N652" t="s">
        <v>2595</v>
      </c>
      <c r="O652" t="str">
        <f>VLOOKUP(N652,[1]Table1!$A$1:$I$85,2,FALSE)</f>
        <v>University of Oregon</v>
      </c>
      <c r="P652" t="str">
        <f>VLOOKUP(N652,[1]Table1!$A$1:$I$85,3,FALSE)</f>
        <v>Eugene</v>
      </c>
      <c r="Q652" t="str">
        <f>VLOOKUP(N652,[1]Table1!$A$1:$I$85,4,FALSE)</f>
        <v>OR</v>
      </c>
      <c r="R652">
        <f>VLOOKUP(N652,[1]Table1!$A$1:$I$85,6,FALSE)</f>
        <v>107.3</v>
      </c>
      <c r="S652">
        <f>VLOOKUP(N652,[1]Table1!$A$1:$I$85,7,FALSE)</f>
        <v>105</v>
      </c>
      <c r="T652">
        <f>VLOOKUP(N652,[1]Table1!$A$1:$I$85,8,FALSE)</f>
        <v>55776</v>
      </c>
    </row>
    <row r="653" spans="1:20" x14ac:dyDescent="0.2">
      <c r="A653" t="s">
        <v>1950</v>
      </c>
      <c r="B653">
        <v>5</v>
      </c>
      <c r="C653" t="s">
        <v>2645</v>
      </c>
      <c r="D653" t="s">
        <v>1960</v>
      </c>
      <c r="E653" t="s">
        <v>1961</v>
      </c>
      <c r="F653" t="s">
        <v>17</v>
      </c>
      <c r="G653" t="s">
        <v>1953</v>
      </c>
      <c r="H653" t="s">
        <v>26</v>
      </c>
      <c r="I653">
        <v>144</v>
      </c>
      <c r="J653" t="s">
        <v>1962</v>
      </c>
      <c r="L653" t="s">
        <v>2416</v>
      </c>
      <c r="N653" t="s">
        <v>2601</v>
      </c>
      <c r="O653" t="str">
        <f>VLOOKUP(N653,[1]Table1!$A$1:$I$85,2,FALSE)</f>
        <v>University of Wisconsin</v>
      </c>
      <c r="P653" t="str">
        <f>VLOOKUP(N653,[1]Table1!$A$1:$I$85,3,FALSE)</f>
        <v>Madison</v>
      </c>
      <c r="Q653" t="str">
        <f>VLOOKUP(N653,[1]Table1!$A$1:$I$85,4,FALSE)</f>
        <v>WI</v>
      </c>
      <c r="R653">
        <f>VLOOKUP(N653,[1]Table1!$A$1:$I$85,6,FALSE)</f>
        <v>101.4</v>
      </c>
      <c r="S653">
        <f>VLOOKUP(N653,[1]Table1!$A$1:$I$85,7,FALSE)</f>
        <v>250</v>
      </c>
      <c r="T653">
        <f>VLOOKUP(N653,[1]Table1!$A$1:$I$85,8,FALSE)</f>
        <v>49928</v>
      </c>
    </row>
    <row r="654" spans="1:20" x14ac:dyDescent="0.2">
      <c r="A654" t="s">
        <v>1950</v>
      </c>
      <c r="B654">
        <v>6</v>
      </c>
      <c r="C654" t="s">
        <v>2645</v>
      </c>
      <c r="D654" t="s">
        <v>1963</v>
      </c>
      <c r="E654" t="s">
        <v>1964</v>
      </c>
      <c r="F654" t="s">
        <v>17</v>
      </c>
      <c r="G654" t="s">
        <v>1953</v>
      </c>
      <c r="H654" t="s">
        <v>14</v>
      </c>
      <c r="I654" t="s">
        <v>1315</v>
      </c>
      <c r="J654" t="s">
        <v>1606</v>
      </c>
      <c r="L654" t="s">
        <v>2417</v>
      </c>
      <c r="N654" t="s">
        <v>2579</v>
      </c>
      <c r="O654" t="str">
        <f>VLOOKUP(N654,[1]Table1!$A$1:$I$85,2,FALSE)</f>
        <v>Stanford University</v>
      </c>
      <c r="P654" t="str">
        <f>VLOOKUP(N654,[1]Table1!$A$1:$I$85,3,FALSE)</f>
        <v>Palo Alto</v>
      </c>
      <c r="Q654" t="str">
        <f>VLOOKUP(N654,[1]Table1!$A$1:$I$85,4,FALSE)</f>
        <v>CA</v>
      </c>
      <c r="R654">
        <f>VLOOKUP(N654,[1]Table1!$A$1:$I$85,6,FALSE)</f>
        <v>432.8</v>
      </c>
      <c r="S654">
        <f>VLOOKUP(N654,[1]Table1!$A$1:$I$85,7,FALSE)</f>
        <v>3</v>
      </c>
      <c r="T654">
        <f>VLOOKUP(N654,[1]Table1!$A$1:$I$85,8,FALSE)</f>
        <v>194782</v>
      </c>
    </row>
    <row r="655" spans="1:20" x14ac:dyDescent="0.2">
      <c r="A655" t="s">
        <v>1965</v>
      </c>
      <c r="B655">
        <v>1</v>
      </c>
      <c r="C655" t="s">
        <v>2646</v>
      </c>
      <c r="D655" t="s">
        <v>1966</v>
      </c>
      <c r="E655" t="s">
        <v>1967</v>
      </c>
      <c r="F655" t="s">
        <v>17</v>
      </c>
      <c r="G655" t="s">
        <v>1953</v>
      </c>
      <c r="H655" t="s">
        <v>26</v>
      </c>
      <c r="I655" t="s">
        <v>299</v>
      </c>
      <c r="J655" t="s">
        <v>999</v>
      </c>
      <c r="L655" t="s">
        <v>2418</v>
      </c>
      <c r="N655" t="s">
        <v>2579</v>
      </c>
      <c r="O655" t="str">
        <f>VLOOKUP(N655,[1]Table1!$A$1:$I$85,2,FALSE)</f>
        <v>Stanford University</v>
      </c>
      <c r="P655" t="str">
        <f>VLOOKUP(N655,[1]Table1!$A$1:$I$85,3,FALSE)</f>
        <v>Palo Alto</v>
      </c>
      <c r="Q655" t="str">
        <f>VLOOKUP(N655,[1]Table1!$A$1:$I$85,4,FALSE)</f>
        <v>CA</v>
      </c>
      <c r="R655">
        <f>VLOOKUP(N655,[1]Table1!$A$1:$I$85,6,FALSE)</f>
        <v>432.8</v>
      </c>
      <c r="S655">
        <f>VLOOKUP(N655,[1]Table1!$A$1:$I$85,7,FALSE)</f>
        <v>3</v>
      </c>
      <c r="T655">
        <f>VLOOKUP(N655,[1]Table1!$A$1:$I$85,8,FALSE)</f>
        <v>194782</v>
      </c>
    </row>
    <row r="656" spans="1:20" x14ac:dyDescent="0.2">
      <c r="A656" t="s">
        <v>1965</v>
      </c>
      <c r="B656">
        <v>2</v>
      </c>
      <c r="C656" t="s">
        <v>2646</v>
      </c>
      <c r="D656" t="s">
        <v>1968</v>
      </c>
      <c r="E656" t="s">
        <v>1969</v>
      </c>
      <c r="F656" t="s">
        <v>17</v>
      </c>
      <c r="G656" t="s">
        <v>1953</v>
      </c>
      <c r="H656" t="s">
        <v>26</v>
      </c>
      <c r="I656" t="s">
        <v>269</v>
      </c>
      <c r="J656" t="s">
        <v>1023</v>
      </c>
      <c r="L656" t="s">
        <v>2419</v>
      </c>
      <c r="N656" t="s">
        <v>2602</v>
      </c>
      <c r="O656" t="str">
        <f>VLOOKUP(N656,[1]Table1!$A$1:$I$85,2,FALSE)</f>
        <v>University of Southern California</v>
      </c>
      <c r="P656" t="str">
        <f>VLOOKUP(N656,[1]Table1!$A$1:$I$85,3,FALSE)</f>
        <v>Los Angeles</v>
      </c>
      <c r="Q656" t="str">
        <f>VLOOKUP(N656,[1]Table1!$A$1:$I$85,4,FALSE)</f>
        <v>CA</v>
      </c>
      <c r="R656">
        <f>VLOOKUP(N656,[1]Table1!$A$1:$I$85,6,FALSE)</f>
        <v>176.2</v>
      </c>
      <c r="S656">
        <f>VLOOKUP(N656,[1]Table1!$A$1:$I$85,7,FALSE)</f>
        <v>25</v>
      </c>
      <c r="T656">
        <f>VLOOKUP(N656,[1]Table1!$A$1:$I$85,8,FALSE)</f>
        <v>69778</v>
      </c>
    </row>
    <row r="657" spans="1:20" x14ac:dyDescent="0.2">
      <c r="A657" t="s">
        <v>1965</v>
      </c>
      <c r="B657">
        <v>3</v>
      </c>
      <c r="C657" t="s">
        <v>2646</v>
      </c>
      <c r="D657" t="s">
        <v>1970</v>
      </c>
      <c r="E657" t="s">
        <v>1971</v>
      </c>
      <c r="F657" t="s">
        <v>17</v>
      </c>
      <c r="G657" t="s">
        <v>1953</v>
      </c>
      <c r="H657" t="s">
        <v>38</v>
      </c>
      <c r="I657" t="s">
        <v>1972</v>
      </c>
      <c r="J657" t="s">
        <v>1100</v>
      </c>
      <c r="L657" t="s">
        <v>2557</v>
      </c>
      <c r="N657" t="s">
        <v>2562</v>
      </c>
      <c r="O657" t="str">
        <f>VLOOKUP(N657,[1]Table1!$A$1:$I$85,2,FALSE)</f>
        <v>Louisiana State University</v>
      </c>
      <c r="P657" t="str">
        <f>VLOOKUP(N657,[1]Table1!$A$1:$I$85,3,FALSE)</f>
        <v>Baton Rouge</v>
      </c>
      <c r="Q657" t="str">
        <f>VLOOKUP(N657,[1]Table1!$A$1:$I$85,4,FALSE)</f>
        <v>LA</v>
      </c>
      <c r="R657">
        <f>VLOOKUP(N657,[1]Table1!$A$1:$I$85,6,FALSE)</f>
        <v>91.7</v>
      </c>
      <c r="S657">
        <f>VLOOKUP(N657,[1]Table1!$A$1:$I$85,7,FALSE)</f>
        <v>176</v>
      </c>
      <c r="T657">
        <f>VLOOKUP(N657,[1]Table1!$A$1:$I$85,8,FALSE)</f>
        <v>46282</v>
      </c>
    </row>
    <row r="658" spans="1:20" x14ac:dyDescent="0.2">
      <c r="A658" t="s">
        <v>1965</v>
      </c>
      <c r="B658">
        <v>4</v>
      </c>
      <c r="C658" t="s">
        <v>2646</v>
      </c>
      <c r="D658" t="s">
        <v>1973</v>
      </c>
      <c r="E658" t="s">
        <v>1974</v>
      </c>
      <c r="F658" t="s">
        <v>17</v>
      </c>
      <c r="G658" t="s">
        <v>1953</v>
      </c>
      <c r="H658" t="s">
        <v>17</v>
      </c>
      <c r="I658" t="s">
        <v>375</v>
      </c>
      <c r="J658" t="s">
        <v>1212</v>
      </c>
      <c r="L658" t="s">
        <v>2420</v>
      </c>
      <c r="N658" t="s">
        <v>2579</v>
      </c>
      <c r="O658" t="str">
        <f>VLOOKUP(N658,[1]Table1!$A$1:$I$85,2,FALSE)</f>
        <v>Stanford University</v>
      </c>
      <c r="P658" t="str">
        <f>VLOOKUP(N658,[1]Table1!$A$1:$I$85,3,FALSE)</f>
        <v>Palo Alto</v>
      </c>
      <c r="Q658" t="str">
        <f>VLOOKUP(N658,[1]Table1!$A$1:$I$85,4,FALSE)</f>
        <v>CA</v>
      </c>
      <c r="R658">
        <f>VLOOKUP(N658,[1]Table1!$A$1:$I$85,6,FALSE)</f>
        <v>432.8</v>
      </c>
      <c r="S658">
        <f>VLOOKUP(N658,[1]Table1!$A$1:$I$85,7,FALSE)</f>
        <v>3</v>
      </c>
      <c r="T658">
        <f>VLOOKUP(N658,[1]Table1!$A$1:$I$85,8,FALSE)</f>
        <v>194782</v>
      </c>
    </row>
    <row r="659" spans="1:20" x14ac:dyDescent="0.2">
      <c r="A659" t="s">
        <v>1965</v>
      </c>
      <c r="B659">
        <v>5</v>
      </c>
      <c r="C659" t="s">
        <v>2646</v>
      </c>
      <c r="D659" t="s">
        <v>1975</v>
      </c>
      <c r="E659" t="s">
        <v>1961</v>
      </c>
      <c r="F659" t="s">
        <v>17</v>
      </c>
      <c r="G659" t="s">
        <v>1953</v>
      </c>
      <c r="H659" t="s">
        <v>14</v>
      </c>
      <c r="I659" t="s">
        <v>1976</v>
      </c>
      <c r="J659" t="s">
        <v>1212</v>
      </c>
      <c r="K659" t="s">
        <v>1988</v>
      </c>
      <c r="N659" t="s">
        <v>2560</v>
      </c>
      <c r="O659" t="e">
        <f>VLOOKUP(N659,[1]Table1!$A$1:$I$85,2,FALSE)</f>
        <v>#N/A</v>
      </c>
      <c r="P659" t="e">
        <f>VLOOKUP(N659,[1]Table1!$A$1:$I$85,3,FALSE)</f>
        <v>#N/A</v>
      </c>
      <c r="Q659" t="e">
        <f>VLOOKUP(N659,[1]Table1!$A$1:$I$85,4,FALSE)</f>
        <v>#N/A</v>
      </c>
      <c r="R659" t="e">
        <f>VLOOKUP(N659,[1]Table1!$A$1:$I$85,6,FALSE)</f>
        <v>#N/A</v>
      </c>
      <c r="S659" t="e">
        <f>VLOOKUP(N659,[1]Table1!$A$1:$I$85,7,FALSE)</f>
        <v>#N/A</v>
      </c>
      <c r="T659" t="e">
        <f>VLOOKUP(N659,[1]Table1!$A$1:$I$85,8,FALSE)</f>
        <v>#N/A</v>
      </c>
    </row>
    <row r="660" spans="1:20" x14ac:dyDescent="0.2">
      <c r="A660" t="s">
        <v>1965</v>
      </c>
      <c r="B660">
        <v>6</v>
      </c>
      <c r="C660" t="s">
        <v>2646</v>
      </c>
      <c r="D660" t="s">
        <v>1977</v>
      </c>
      <c r="E660" t="s">
        <v>1978</v>
      </c>
      <c r="F660" t="s">
        <v>17</v>
      </c>
      <c r="G660" t="s">
        <v>1953</v>
      </c>
      <c r="H660" t="s">
        <v>20</v>
      </c>
      <c r="I660" t="s">
        <v>273</v>
      </c>
      <c r="J660" t="s">
        <v>1307</v>
      </c>
      <c r="L660" t="s">
        <v>2421</v>
      </c>
      <c r="N660" t="s">
        <v>2632</v>
      </c>
      <c r="O660" t="str">
        <f>VLOOKUP(N660,[1]Table1!$A$1:$I$85,2,FALSE)</f>
        <v>Pepperdine University</v>
      </c>
      <c r="P660" t="str">
        <f>VLOOKUP(N660,[1]Table1!$A$1:$I$85,3,FALSE)</f>
        <v>Malibu</v>
      </c>
      <c r="Q660" t="str">
        <f>VLOOKUP(N660,[1]Table1!$A$1:$I$85,4,FALSE)</f>
        <v>CA</v>
      </c>
      <c r="R660">
        <f>VLOOKUP(N660,[1]Table1!$A$1:$I$85,6,FALSE)</f>
        <v>471.6</v>
      </c>
      <c r="S660">
        <f>VLOOKUP(N660,[1]Table1!$A$1:$I$85,7,FALSE)</f>
        <v>55</v>
      </c>
      <c r="T660">
        <f>VLOOKUP(N660,[1]Table1!$A$1:$I$85,8,FALSE)</f>
        <v>178594</v>
      </c>
    </row>
    <row r="661" spans="1:20" x14ac:dyDescent="0.2">
      <c r="A661" t="s">
        <v>1965</v>
      </c>
      <c r="B661">
        <v>7</v>
      </c>
      <c r="C661" t="s">
        <v>2646</v>
      </c>
      <c r="D661" t="s">
        <v>1979</v>
      </c>
      <c r="E661" t="s">
        <v>1980</v>
      </c>
      <c r="F661" t="s">
        <v>17</v>
      </c>
      <c r="G661" t="s">
        <v>1953</v>
      </c>
      <c r="H661" t="s">
        <v>20</v>
      </c>
      <c r="I661" t="s">
        <v>772</v>
      </c>
      <c r="J661" t="s">
        <v>1316</v>
      </c>
      <c r="L661" t="s">
        <v>2422</v>
      </c>
      <c r="N661" t="s">
        <v>2632</v>
      </c>
      <c r="O661" t="str">
        <f>VLOOKUP(N661,[1]Table1!$A$1:$I$85,2,FALSE)</f>
        <v>Pepperdine University</v>
      </c>
      <c r="P661" t="str">
        <f>VLOOKUP(N661,[1]Table1!$A$1:$I$85,3,FALSE)</f>
        <v>Malibu</v>
      </c>
      <c r="Q661" t="str">
        <f>VLOOKUP(N661,[1]Table1!$A$1:$I$85,4,FALSE)</f>
        <v>CA</v>
      </c>
      <c r="R661">
        <f>VLOOKUP(N661,[1]Table1!$A$1:$I$85,6,FALSE)</f>
        <v>471.6</v>
      </c>
      <c r="S661">
        <f>VLOOKUP(N661,[1]Table1!$A$1:$I$85,7,FALSE)</f>
        <v>55</v>
      </c>
      <c r="T661">
        <f>VLOOKUP(N661,[1]Table1!$A$1:$I$85,8,FALSE)</f>
        <v>178594</v>
      </c>
    </row>
    <row r="662" spans="1:20" x14ac:dyDescent="0.2">
      <c r="A662" t="s">
        <v>1965</v>
      </c>
      <c r="B662">
        <v>8</v>
      </c>
      <c r="C662" t="s">
        <v>2646</v>
      </c>
      <c r="D662" t="s">
        <v>1981</v>
      </c>
      <c r="E662" t="s">
        <v>1982</v>
      </c>
      <c r="F662" t="s">
        <v>17</v>
      </c>
      <c r="G662" t="s">
        <v>1953</v>
      </c>
      <c r="H662" t="s">
        <v>38</v>
      </c>
      <c r="I662">
        <v>240</v>
      </c>
      <c r="J662" t="s">
        <v>1316</v>
      </c>
      <c r="L662" t="s">
        <v>2423</v>
      </c>
      <c r="N662" t="s">
        <v>2642</v>
      </c>
      <c r="O662" t="str">
        <f>VLOOKUP(N662,[1]Table1!$A$1:$I$85,2,FALSE)</f>
        <v>San Jose State University</v>
      </c>
      <c r="P662" t="str">
        <f>VLOOKUP(N662,[1]Table1!$A$1:$I$85,3,FALSE)</f>
        <v>San Jose</v>
      </c>
      <c r="Q662" t="str">
        <f>VLOOKUP(N662,[1]Table1!$A$1:$I$85,4,FALSE)</f>
        <v>CA</v>
      </c>
      <c r="R662">
        <f>VLOOKUP(N662,[1]Table1!$A$1:$I$85,6,FALSE)</f>
        <v>215</v>
      </c>
      <c r="S662">
        <f>VLOOKUP(N662,[1]Table1!$A$1:$I$85,7,FALSE)</f>
        <v>0</v>
      </c>
      <c r="T662">
        <f>VLOOKUP(N662,[1]Table1!$A$1:$I$85,8,FALSE)</f>
        <v>125075</v>
      </c>
    </row>
    <row r="663" spans="1:20" x14ac:dyDescent="0.2">
      <c r="A663" t="s">
        <v>1965</v>
      </c>
      <c r="B663">
        <v>9</v>
      </c>
      <c r="C663" t="s">
        <v>2646</v>
      </c>
      <c r="D663" t="s">
        <v>1983</v>
      </c>
      <c r="E663" t="s">
        <v>1984</v>
      </c>
      <c r="F663" t="s">
        <v>17</v>
      </c>
      <c r="G663" t="s">
        <v>1953</v>
      </c>
      <c r="H663" t="s">
        <v>26</v>
      </c>
      <c r="I663" t="s">
        <v>804</v>
      </c>
      <c r="J663" t="s">
        <v>823</v>
      </c>
      <c r="L663" t="s">
        <v>2424</v>
      </c>
      <c r="N663" t="s">
        <v>2607</v>
      </c>
      <c r="O663" t="str">
        <f>VLOOKUP(N663,[1]Table1!$A$1:$I$85,2,FALSE)</f>
        <v>Purdue University</v>
      </c>
      <c r="P663" t="str">
        <f>VLOOKUP(N663,[1]Table1!$A$1:$I$85,3,FALSE)</f>
        <v>West Lafayette</v>
      </c>
      <c r="Q663" t="str">
        <f>VLOOKUP(N663,[1]Table1!$A$1:$I$85,4,FALSE)</f>
        <v>IN</v>
      </c>
      <c r="R663">
        <f>VLOOKUP(N663,[1]Table1!$A$1:$I$85,6,FALSE)</f>
        <v>90.4</v>
      </c>
      <c r="S663">
        <f>VLOOKUP(N663,[1]Table1!$A$1:$I$85,7,FALSE)</f>
        <v>202</v>
      </c>
      <c r="T663">
        <f>VLOOKUP(N663,[1]Table1!$A$1:$I$85,8,FALSE)</f>
        <v>28744</v>
      </c>
    </row>
    <row r="664" spans="1:20" x14ac:dyDescent="0.2">
      <c r="A664" t="s">
        <v>1965</v>
      </c>
      <c r="B664">
        <v>10</v>
      </c>
      <c r="C664" t="s">
        <v>2646</v>
      </c>
      <c r="D664" t="s">
        <v>1985</v>
      </c>
      <c r="E664" t="s">
        <v>1986</v>
      </c>
      <c r="F664" t="s">
        <v>17</v>
      </c>
      <c r="G664" t="s">
        <v>1953</v>
      </c>
      <c r="H664" t="s">
        <v>17</v>
      </c>
      <c r="I664">
        <v>22</v>
      </c>
      <c r="J664" t="s">
        <v>1503</v>
      </c>
      <c r="L664" t="s">
        <v>2425</v>
      </c>
      <c r="N664" t="s">
        <v>2643</v>
      </c>
      <c r="O664" t="str">
        <f>VLOOKUP(N664,[1]Table1!$A$1:$I$85,2,FALSE)</f>
        <v>Missouri S&amp;T</v>
      </c>
      <c r="P664" t="str">
        <f>VLOOKUP(N664,[1]Table1!$A$1:$I$85,3,FALSE)</f>
        <v>Rolla</v>
      </c>
      <c r="Q664" t="str">
        <f>VLOOKUP(N664,[1]Table1!$A$1:$I$85,4,FALSE)</f>
        <v>MO</v>
      </c>
      <c r="R664">
        <f>VLOOKUP(N664,[1]Table1!$A$1:$I$85,6,FALSE)</f>
        <v>77.5</v>
      </c>
      <c r="S664">
        <f>VLOOKUP(N664,[1]Table1!$A$1:$I$85,7,FALSE)</f>
        <v>0</v>
      </c>
      <c r="T664">
        <f>VLOOKUP(N664,[1]Table1!$A$1:$I$85,8,FALSE)</f>
        <v>37426</v>
      </c>
    </row>
  </sheetData>
  <hyperlinks>
    <hyperlink ref="L191" r:id="rId1" xr:uid="{66F4E8E7-219A-094B-BB37-1519B4543752}"/>
    <hyperlink ref="L167" r:id="rId2" xr:uid="{EAD38902-BD09-9A4E-B949-D259FA317CA5}"/>
    <hyperlink ref="L146" r:id="rId3" xr:uid="{2B408075-8133-A34E-9630-8874B22D2CE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74D59-495B-B445-A588-FF943BED19B7}">
  <dimension ref="A1:AE664"/>
  <sheetViews>
    <sheetView topLeftCell="U176" workbookViewId="0">
      <selection activeCell="AE227" sqref="AE227:AE326"/>
    </sheetView>
  </sheetViews>
  <sheetFormatPr baseColWidth="10" defaultRowHeight="16" x14ac:dyDescent="0.2"/>
  <cols>
    <col min="3" max="3" width="29.83203125" customWidth="1"/>
    <col min="4" max="4" width="21.33203125" customWidth="1"/>
    <col min="16" max="16" width="10.83203125" style="3"/>
    <col min="28" max="28" width="10.83203125" style="5"/>
  </cols>
  <sheetData>
    <row r="1" spans="1:29" x14ac:dyDescent="0.2">
      <c r="A1" t="s">
        <v>2987</v>
      </c>
      <c r="B1" t="s">
        <v>0</v>
      </c>
      <c r="C1" t="s">
        <v>2988</v>
      </c>
      <c r="D1" t="s">
        <v>3180</v>
      </c>
      <c r="E1" t="s">
        <v>3181</v>
      </c>
      <c r="F1" t="s">
        <v>3182</v>
      </c>
      <c r="G1" t="s">
        <v>2649</v>
      </c>
      <c r="H1" t="s">
        <v>3183</v>
      </c>
      <c r="I1" t="s">
        <v>3184</v>
      </c>
      <c r="J1" t="s">
        <v>2982</v>
      </c>
      <c r="K1" t="s">
        <v>2983</v>
      </c>
      <c r="L1" t="s">
        <v>3185</v>
      </c>
      <c r="M1" t="s">
        <v>3186</v>
      </c>
      <c r="N1" t="s">
        <v>3187</v>
      </c>
      <c r="O1" t="s">
        <v>3179</v>
      </c>
      <c r="AC1" t="s">
        <v>3179</v>
      </c>
    </row>
    <row r="2" spans="1:29" x14ac:dyDescent="0.2">
      <c r="A2" t="s">
        <v>2854</v>
      </c>
      <c r="B2" t="s">
        <v>10</v>
      </c>
      <c r="C2" t="str">
        <f>_xlfn.CONCAT(A2,B2)</f>
        <v>TEXAS LONGHORNSFootball</v>
      </c>
      <c r="D2" t="s">
        <v>2855</v>
      </c>
      <c r="E2" t="s">
        <v>2706</v>
      </c>
      <c r="F2" t="s">
        <v>2688</v>
      </c>
      <c r="G2" t="s">
        <v>3002</v>
      </c>
      <c r="H2" t="s">
        <v>3003</v>
      </c>
      <c r="I2" t="s">
        <v>3004</v>
      </c>
      <c r="J2">
        <v>129</v>
      </c>
      <c r="K2">
        <v>38</v>
      </c>
      <c r="L2">
        <v>78965</v>
      </c>
      <c r="M2">
        <v>78.965000000000003</v>
      </c>
      <c r="N2">
        <v>4.369004716322018</v>
      </c>
      <c r="O2">
        <v>22</v>
      </c>
      <c r="Q2" t="str">
        <f>VLOOKUP(A2,[2]Sheet5!$A$2:$O$163,4, FALSE)</f>
        <v>University of Texas</v>
      </c>
      <c r="R2" t="str">
        <f>VLOOKUP(A2,[2]Sheet5!$A$2:$O$163,6, FALSE)</f>
        <v>Austin</v>
      </c>
      <c r="S2" t="str">
        <f>VLOOKUP(A2,[2]Sheet5!$A$2:$O$163,7, FALSE)</f>
        <v>TX</v>
      </c>
      <c r="T2" t="str">
        <f>VLOOKUP(A2,[2]Sheet5!$A$2:$O$163,8, FALSE)</f>
        <v>Texas</v>
      </c>
      <c r="U2" t="str">
        <f>VLOOKUP(A2,[2]Sheet5!$A$2:$O$163,9, FALSE)</f>
        <v>Southwest</v>
      </c>
      <c r="V2" t="str">
        <f>VLOOKUP(A2,[2]Sheet5!$A$2:$O$163,10, FALSE)</f>
        <v>austin-tx</v>
      </c>
      <c r="W2">
        <f>VLOOKUP(A2,[2]Sheet5!$A$2:$O$163,11, FALSE)</f>
        <v>129</v>
      </c>
      <c r="X2">
        <f>VLOOKUP(A2,[2]Sheet5!$A$2:$O$163,12, FALSE)</f>
        <v>38</v>
      </c>
      <c r="Y2">
        <f>VLOOKUP(A2,[2]Sheet5!$A$2:$O$163,13, FALSE)</f>
        <v>78965</v>
      </c>
      <c r="Z2">
        <f>VLOOKUP(A2,[2]Sheet5!$A$2:$O$163,14, FALSE)</f>
        <v>78.965000000000003</v>
      </c>
      <c r="AA2">
        <f>VLOOKUP(A2,[2]Sheet5!$A$2:$O$163,15, FALSE)</f>
        <v>4.369004716322018</v>
      </c>
      <c r="AC2">
        <f>VLOOKUP(C2, [2]Sheet5!$C$2:$O$163, 3, FALSE)</f>
        <v>22</v>
      </c>
    </row>
    <row r="3" spans="1:29" x14ac:dyDescent="0.2">
      <c r="A3" t="s">
        <v>2856</v>
      </c>
      <c r="B3" t="s">
        <v>10</v>
      </c>
      <c r="C3" t="str">
        <f t="shared" ref="C3:C66" si="0">_xlfn.CONCAT(A3,B3)</f>
        <v>USC TROJANSFootball</v>
      </c>
      <c r="D3" t="s">
        <v>2754</v>
      </c>
      <c r="E3" t="s">
        <v>2711</v>
      </c>
      <c r="F3" t="s">
        <v>2697</v>
      </c>
      <c r="G3" t="s">
        <v>3005</v>
      </c>
      <c r="H3" t="s">
        <v>3006</v>
      </c>
      <c r="I3" t="s">
        <v>3007</v>
      </c>
      <c r="J3">
        <v>176.2</v>
      </c>
      <c r="K3">
        <v>20</v>
      </c>
      <c r="L3">
        <v>76367</v>
      </c>
      <c r="M3">
        <v>76.367000000000004</v>
      </c>
      <c r="N3">
        <v>4.3355506656879683</v>
      </c>
      <c r="O3">
        <v>12</v>
      </c>
      <c r="Q3" t="str">
        <f>VLOOKUP(A3,[2]Sheet5!$A$2:$O$163,4, FALSE)</f>
        <v>University of Southern California</v>
      </c>
      <c r="R3" t="str">
        <f>VLOOKUP(A3,[2]Sheet5!$A$2:$O$163,6, FALSE)</f>
        <v>Los Angeles</v>
      </c>
      <c r="S3" t="str">
        <f>VLOOKUP(A3,[2]Sheet5!$A$2:$O$163,7, FALSE)</f>
        <v>CA</v>
      </c>
      <c r="T3" t="str">
        <f>VLOOKUP(A3,[2]Sheet5!$A$2:$O$163,8, FALSE)</f>
        <v>California</v>
      </c>
      <c r="U3" t="str">
        <f>VLOOKUP(A3,[2]Sheet5!$A$2:$O$163,9, FALSE)</f>
        <v>West</v>
      </c>
      <c r="V3" t="str">
        <f>VLOOKUP(A3,[2]Sheet5!$A$2:$O$163,10, FALSE)</f>
        <v>los angeles-ca</v>
      </c>
      <c r="W3">
        <f>VLOOKUP(A3,[2]Sheet5!$A$2:$O$163,11, FALSE)</f>
        <v>176.2</v>
      </c>
      <c r="X3">
        <f>VLOOKUP(A3,[2]Sheet5!$A$2:$O$163,12, FALSE)</f>
        <v>20</v>
      </c>
      <c r="Y3">
        <f>VLOOKUP(A3,[2]Sheet5!$A$2:$O$163,13, FALSE)</f>
        <v>76367</v>
      </c>
      <c r="Z3">
        <f>VLOOKUP(A3,[2]Sheet5!$A$2:$O$163,14, FALSE)</f>
        <v>76.367000000000004</v>
      </c>
      <c r="AA3">
        <f>VLOOKUP(A3,[2]Sheet5!$A$2:$O$163,15, FALSE)</f>
        <v>4.3355506656879683</v>
      </c>
      <c r="AC3">
        <f>VLOOKUP(C3, [2]Sheet5!$C$2:$O$163, 3, FALSE)</f>
        <v>12</v>
      </c>
    </row>
    <row r="4" spans="1:29" x14ac:dyDescent="0.2">
      <c r="A4" t="s">
        <v>2859</v>
      </c>
      <c r="B4" t="s">
        <v>10</v>
      </c>
      <c r="C4" t="str">
        <f t="shared" si="0"/>
        <v>COLORADO BUFFALOESFootball</v>
      </c>
      <c r="D4" t="s">
        <v>2860</v>
      </c>
      <c r="E4" t="s">
        <v>2857</v>
      </c>
      <c r="F4" t="s">
        <v>2858</v>
      </c>
      <c r="G4" t="s">
        <v>3008</v>
      </c>
      <c r="H4" t="s">
        <v>3006</v>
      </c>
      <c r="I4" t="s">
        <v>3009</v>
      </c>
      <c r="J4">
        <v>167.6</v>
      </c>
      <c r="K4">
        <v>97</v>
      </c>
      <c r="L4">
        <v>92466</v>
      </c>
      <c r="M4">
        <v>92.465999999999994</v>
      </c>
      <c r="N4">
        <v>4.5268410093812959</v>
      </c>
      <c r="O4">
        <v>120</v>
      </c>
      <c r="Q4" t="str">
        <f>VLOOKUP(A4,[2]Sheet5!$A$2:$O$163,4, FALSE)</f>
        <v>University of Colorado</v>
      </c>
      <c r="R4" t="str">
        <f>VLOOKUP(A4,[2]Sheet5!$A$2:$O$163,6, FALSE)</f>
        <v>Boulder</v>
      </c>
      <c r="S4" t="str">
        <f>VLOOKUP(A4,[2]Sheet5!$A$2:$O$163,7, FALSE)</f>
        <v>CO</v>
      </c>
      <c r="T4" t="str">
        <f>VLOOKUP(A4,[2]Sheet5!$A$2:$O$163,8, FALSE)</f>
        <v>Colorado</v>
      </c>
      <c r="U4" t="str">
        <f>VLOOKUP(A4,[2]Sheet5!$A$2:$O$163,9, FALSE)</f>
        <v>West</v>
      </c>
      <c r="V4" t="str">
        <f>VLOOKUP(A4,[2]Sheet5!$A$2:$O$163,10, FALSE)</f>
        <v>boulder-co</v>
      </c>
      <c r="W4">
        <f>VLOOKUP(A4,[2]Sheet5!$A$2:$O$163,11, FALSE)</f>
        <v>167.6</v>
      </c>
      <c r="X4">
        <f>VLOOKUP(A4,[2]Sheet5!$A$2:$O$163,12, FALSE)</f>
        <v>97</v>
      </c>
      <c r="Y4">
        <f>VLOOKUP(A4,[2]Sheet5!$A$2:$O$163,13, FALSE)</f>
        <v>92466</v>
      </c>
      <c r="Z4">
        <f>VLOOKUP(A4,[2]Sheet5!$A$2:$O$163,14, FALSE)</f>
        <v>92.465999999999994</v>
      </c>
      <c r="AA4">
        <f>VLOOKUP(A4,[2]Sheet5!$A$2:$O$163,15, FALSE)</f>
        <v>4.5268410093812959</v>
      </c>
      <c r="AC4">
        <f>VLOOKUP(C4, [2]Sheet5!$C$2:$O$163, 3, FALSE)</f>
        <v>120</v>
      </c>
    </row>
    <row r="5" spans="1:29" x14ac:dyDescent="0.2">
      <c r="A5" t="s">
        <v>2859</v>
      </c>
      <c r="B5" t="s">
        <v>10</v>
      </c>
      <c r="C5" t="str">
        <f t="shared" si="0"/>
        <v>COLORADO BUFFALOESFootball</v>
      </c>
      <c r="D5" t="s">
        <v>2860</v>
      </c>
      <c r="E5" t="s">
        <v>2857</v>
      </c>
      <c r="F5" t="s">
        <v>2858</v>
      </c>
      <c r="G5" t="s">
        <v>3008</v>
      </c>
      <c r="H5" t="s">
        <v>3006</v>
      </c>
      <c r="I5" t="s">
        <v>3009</v>
      </c>
      <c r="J5">
        <v>167.6</v>
      </c>
      <c r="K5">
        <v>97</v>
      </c>
      <c r="L5">
        <v>92466</v>
      </c>
      <c r="M5">
        <v>92.465999999999994</v>
      </c>
      <c r="N5">
        <v>4.5268410093812959</v>
      </c>
      <c r="O5">
        <v>120</v>
      </c>
      <c r="Q5" t="str">
        <f>VLOOKUP(A5,[2]Sheet5!$A$2:$O$163,4, FALSE)</f>
        <v>University of Colorado</v>
      </c>
      <c r="R5" t="str">
        <f>VLOOKUP(A5,[2]Sheet5!$A$2:$O$163,6, FALSE)</f>
        <v>Boulder</v>
      </c>
      <c r="S5" t="str">
        <f>VLOOKUP(A5,[2]Sheet5!$A$2:$O$163,7, FALSE)</f>
        <v>CO</v>
      </c>
      <c r="T5" t="str">
        <f>VLOOKUP(A5,[2]Sheet5!$A$2:$O$163,8, FALSE)</f>
        <v>Colorado</v>
      </c>
      <c r="U5" t="str">
        <f>VLOOKUP(A5,[2]Sheet5!$A$2:$O$163,9, FALSE)</f>
        <v>West</v>
      </c>
      <c r="V5" t="str">
        <f>VLOOKUP(A5,[2]Sheet5!$A$2:$O$163,10, FALSE)</f>
        <v>boulder-co</v>
      </c>
      <c r="W5">
        <f>VLOOKUP(A5,[2]Sheet5!$A$2:$O$163,11, FALSE)</f>
        <v>167.6</v>
      </c>
      <c r="X5">
        <f>VLOOKUP(A5,[2]Sheet5!$A$2:$O$163,12, FALSE)</f>
        <v>97</v>
      </c>
      <c r="Y5">
        <f>VLOOKUP(A5,[2]Sheet5!$A$2:$O$163,13, FALSE)</f>
        <v>92466</v>
      </c>
      <c r="Z5">
        <f>VLOOKUP(A5,[2]Sheet5!$A$2:$O$163,14, FALSE)</f>
        <v>92.465999999999994</v>
      </c>
      <c r="AA5">
        <f>VLOOKUP(A5,[2]Sheet5!$A$2:$O$163,15, FALSE)</f>
        <v>4.5268410093812959</v>
      </c>
      <c r="AC5">
        <f>VLOOKUP(C5, [2]Sheet5!$C$2:$O$163, 3, FALSE)</f>
        <v>120</v>
      </c>
    </row>
    <row r="6" spans="1:29" x14ac:dyDescent="0.2">
      <c r="A6" t="s">
        <v>2989</v>
      </c>
      <c r="B6" t="s">
        <v>10</v>
      </c>
      <c r="C6" t="str">
        <f t="shared" si="0"/>
        <v>NORTH CAROLINA TAR HEELSFootball</v>
      </c>
      <c r="D6" t="s">
        <v>3010</v>
      </c>
      <c r="E6" t="s">
        <v>2699</v>
      </c>
      <c r="F6" t="s">
        <v>2685</v>
      </c>
      <c r="G6" t="s">
        <v>3011</v>
      </c>
      <c r="H6" t="s">
        <v>3012</v>
      </c>
      <c r="I6" t="s">
        <v>3013</v>
      </c>
      <c r="J6">
        <v>116</v>
      </c>
      <c r="K6">
        <v>29</v>
      </c>
      <c r="L6">
        <v>77037</v>
      </c>
      <c r="M6">
        <v>77.037000000000006</v>
      </c>
      <c r="N6">
        <v>4.3442858259216885</v>
      </c>
      <c r="O6">
        <v>27</v>
      </c>
      <c r="Q6" t="str">
        <f>VLOOKUP(A6,[2]Sheet5!$A$2:$O$163,4, FALSE)</f>
        <v>University of North Carolina at Chapel Hill</v>
      </c>
      <c r="R6" t="str">
        <f>VLOOKUP(A6,[2]Sheet5!$A$2:$O$163,6, FALSE)</f>
        <v>Chapel Hill</v>
      </c>
      <c r="S6" t="str">
        <f>VLOOKUP(A6,[2]Sheet5!$A$2:$O$163,7, FALSE)</f>
        <v>NC</v>
      </c>
      <c r="T6" t="str">
        <f>VLOOKUP(A6,[2]Sheet5!$A$2:$O$163,8, FALSE)</f>
        <v>North Carolina</v>
      </c>
      <c r="U6" t="str">
        <f>VLOOKUP(A6,[2]Sheet5!$A$2:$O$163,9, FALSE)</f>
        <v>Southeast</v>
      </c>
      <c r="V6" t="str">
        <f>VLOOKUP(A6,[2]Sheet5!$A$2:$O$163,10, FALSE)</f>
        <v>chapel hill-nc</v>
      </c>
      <c r="W6">
        <f>VLOOKUP(A6,[2]Sheet5!$A$2:$O$163,11, FALSE)</f>
        <v>116</v>
      </c>
      <c r="X6">
        <f>VLOOKUP(A6,[2]Sheet5!$A$2:$O$163,12, FALSE)</f>
        <v>29</v>
      </c>
      <c r="Y6">
        <f>VLOOKUP(A6,[2]Sheet5!$A$2:$O$163,13, FALSE)</f>
        <v>77037</v>
      </c>
      <c r="Z6">
        <f>VLOOKUP(A6,[2]Sheet5!$A$2:$O$163,14, FALSE)</f>
        <v>77.037000000000006</v>
      </c>
      <c r="AA6">
        <f>VLOOKUP(A6,[2]Sheet5!$A$2:$O$163,15, FALSE)</f>
        <v>4.3442858259216885</v>
      </c>
      <c r="AC6">
        <f>VLOOKUP(C6, [2]Sheet5!$C$2:$O$163, 3, FALSE)</f>
        <v>27</v>
      </c>
    </row>
    <row r="7" spans="1:29" x14ac:dyDescent="0.2">
      <c r="A7" t="s">
        <v>2861</v>
      </c>
      <c r="B7" t="s">
        <v>10</v>
      </c>
      <c r="C7" t="str">
        <f t="shared" si="0"/>
        <v>OREGON DUCKSFootball</v>
      </c>
      <c r="D7" t="s">
        <v>2737</v>
      </c>
      <c r="E7" t="s">
        <v>2738</v>
      </c>
      <c r="F7" t="s">
        <v>2739</v>
      </c>
      <c r="G7" t="s">
        <v>3014</v>
      </c>
      <c r="H7" t="s">
        <v>3006</v>
      </c>
      <c r="I7" t="s">
        <v>3015</v>
      </c>
      <c r="J7">
        <v>107.3</v>
      </c>
      <c r="K7">
        <v>105</v>
      </c>
      <c r="L7">
        <v>55776</v>
      </c>
      <c r="M7">
        <v>55.776000000000003</v>
      </c>
      <c r="N7">
        <v>4.0213436693376101</v>
      </c>
      <c r="O7">
        <v>17</v>
      </c>
      <c r="Q7" t="str">
        <f>VLOOKUP(A7,[2]Sheet5!$A$2:$O$163,4, FALSE)</f>
        <v>University of Oregon</v>
      </c>
      <c r="R7" t="str">
        <f>VLOOKUP(A7,[2]Sheet5!$A$2:$O$163,6, FALSE)</f>
        <v>Eugene</v>
      </c>
      <c r="S7" t="str">
        <f>VLOOKUP(A7,[2]Sheet5!$A$2:$O$163,7, FALSE)</f>
        <v>OR</v>
      </c>
      <c r="T7" t="str">
        <f>VLOOKUP(A7,[2]Sheet5!$A$2:$O$163,8, FALSE)</f>
        <v>Oregon</v>
      </c>
      <c r="U7" t="str">
        <f>VLOOKUP(A7,[2]Sheet5!$A$2:$O$163,9, FALSE)</f>
        <v>West</v>
      </c>
      <c r="V7" t="str">
        <f>VLOOKUP(A7,[2]Sheet5!$A$2:$O$163,10, FALSE)</f>
        <v>eugene-or</v>
      </c>
      <c r="W7">
        <f>VLOOKUP(A7,[2]Sheet5!$A$2:$O$163,11, FALSE)</f>
        <v>107.3</v>
      </c>
      <c r="X7">
        <f>VLOOKUP(A7,[2]Sheet5!$A$2:$O$163,12, FALSE)</f>
        <v>105</v>
      </c>
      <c r="Y7">
        <f>VLOOKUP(A7,[2]Sheet5!$A$2:$O$163,13, FALSE)</f>
        <v>55776</v>
      </c>
      <c r="Z7">
        <f>VLOOKUP(A7,[2]Sheet5!$A$2:$O$163,14, FALSE)</f>
        <v>55.776000000000003</v>
      </c>
      <c r="AA7">
        <f>VLOOKUP(A7,[2]Sheet5!$A$2:$O$163,15, FALSE)</f>
        <v>4.0213436693376101</v>
      </c>
      <c r="AC7">
        <f>VLOOKUP(C7, [2]Sheet5!$C$2:$O$163, 3, FALSE)</f>
        <v>17</v>
      </c>
    </row>
    <row r="8" spans="1:29" x14ac:dyDescent="0.2">
      <c r="A8" t="s">
        <v>2862</v>
      </c>
      <c r="B8" t="s">
        <v>10</v>
      </c>
      <c r="C8" t="str">
        <f t="shared" si="0"/>
        <v>OHIO STATE BUCKEYESFootball</v>
      </c>
      <c r="D8" t="s">
        <v>2733</v>
      </c>
      <c r="E8" t="s">
        <v>2734</v>
      </c>
      <c r="F8" t="s">
        <v>1117</v>
      </c>
      <c r="G8" t="s">
        <v>3016</v>
      </c>
      <c r="H8" t="s">
        <v>3017</v>
      </c>
      <c r="I8" t="s">
        <v>3018</v>
      </c>
      <c r="J8">
        <v>86.4</v>
      </c>
      <c r="K8">
        <v>49</v>
      </c>
      <c r="L8">
        <v>58575</v>
      </c>
      <c r="M8">
        <v>58.575000000000003</v>
      </c>
      <c r="N8">
        <v>4.0703079843938594</v>
      </c>
      <c r="O8">
        <v>2</v>
      </c>
      <c r="Q8" t="str">
        <f>VLOOKUP(A8,[2]Sheet5!$A$2:$O$163,4, FALSE)</f>
        <v>Ohio State University</v>
      </c>
      <c r="R8" t="str">
        <f>VLOOKUP(A8,[2]Sheet5!$A$2:$O$163,6, FALSE)</f>
        <v>Columbus</v>
      </c>
      <c r="S8" t="str">
        <f>VLOOKUP(A8,[2]Sheet5!$A$2:$O$163,7, FALSE)</f>
        <v>OH</v>
      </c>
      <c r="T8" t="str">
        <f>VLOOKUP(A8,[2]Sheet5!$A$2:$O$163,8, FALSE)</f>
        <v>Ohio</v>
      </c>
      <c r="U8" t="str">
        <f>VLOOKUP(A8,[2]Sheet5!$A$2:$O$163,9, FALSE)</f>
        <v>Midwest</v>
      </c>
      <c r="V8" t="str">
        <f>VLOOKUP(A8,[2]Sheet5!$A$2:$O$163,10, FALSE)</f>
        <v>columbus-oh</v>
      </c>
      <c r="W8">
        <f>VLOOKUP(A8,[2]Sheet5!$A$2:$O$163,11, FALSE)</f>
        <v>86.4</v>
      </c>
      <c r="X8">
        <f>VLOOKUP(A8,[2]Sheet5!$A$2:$O$163,12, FALSE)</f>
        <v>49</v>
      </c>
      <c r="Y8">
        <f>VLOOKUP(A8,[2]Sheet5!$A$2:$O$163,13, FALSE)</f>
        <v>58575</v>
      </c>
      <c r="Z8">
        <f>VLOOKUP(A8,[2]Sheet5!$A$2:$O$163,14, FALSE)</f>
        <v>58.575000000000003</v>
      </c>
      <c r="AA8">
        <f>VLOOKUP(A8,[2]Sheet5!$A$2:$O$163,15, FALSE)</f>
        <v>4.0703079843938594</v>
      </c>
      <c r="AC8">
        <f>VLOOKUP(C8, [2]Sheet5!$C$2:$O$163, 3, FALSE)</f>
        <v>2</v>
      </c>
    </row>
    <row r="9" spans="1:29" x14ac:dyDescent="0.2">
      <c r="A9" t="s">
        <v>2863</v>
      </c>
      <c r="B9" t="s">
        <v>10</v>
      </c>
      <c r="C9" t="str">
        <f t="shared" si="0"/>
        <v>WASHINGTON HUSKIESFootball</v>
      </c>
      <c r="D9" t="s">
        <v>2830</v>
      </c>
      <c r="E9" t="s">
        <v>2831</v>
      </c>
      <c r="F9" t="s">
        <v>2799</v>
      </c>
      <c r="G9" t="s">
        <v>3019</v>
      </c>
      <c r="H9" t="s">
        <v>3006</v>
      </c>
      <c r="I9" t="s">
        <v>3020</v>
      </c>
      <c r="J9">
        <v>167.8</v>
      </c>
      <c r="K9">
        <v>55</v>
      </c>
      <c r="L9">
        <v>105391</v>
      </c>
      <c r="M9">
        <v>105.39100000000001</v>
      </c>
      <c r="N9">
        <v>4.6576772434671065</v>
      </c>
      <c r="O9">
        <v>8</v>
      </c>
      <c r="Q9" t="str">
        <f>VLOOKUP(A9,[2]Sheet5!$A$2:$O$163,4, FALSE)</f>
        <v>University of Washington</v>
      </c>
      <c r="R9" t="str">
        <f>VLOOKUP(A9,[2]Sheet5!$A$2:$O$163,6, FALSE)</f>
        <v>Seattle</v>
      </c>
      <c r="S9" t="str">
        <f>VLOOKUP(A9,[2]Sheet5!$A$2:$O$163,7, FALSE)</f>
        <v>WA</v>
      </c>
      <c r="T9" t="str">
        <f>VLOOKUP(A9,[2]Sheet5!$A$2:$O$163,8, FALSE)</f>
        <v>Washington</v>
      </c>
      <c r="U9" t="str">
        <f>VLOOKUP(A9,[2]Sheet5!$A$2:$O$163,9, FALSE)</f>
        <v>West</v>
      </c>
      <c r="V9" t="str">
        <f>VLOOKUP(A9,[2]Sheet5!$A$2:$O$163,10, FALSE)</f>
        <v>seattle-wa</v>
      </c>
      <c r="W9">
        <f>VLOOKUP(A9,[2]Sheet5!$A$2:$O$163,11, FALSE)</f>
        <v>167.8</v>
      </c>
      <c r="X9">
        <f>VLOOKUP(A9,[2]Sheet5!$A$2:$O$163,12, FALSE)</f>
        <v>55</v>
      </c>
      <c r="Y9">
        <f>VLOOKUP(A9,[2]Sheet5!$A$2:$O$163,13, FALSE)</f>
        <v>105391</v>
      </c>
      <c r="Z9">
        <f>VLOOKUP(A9,[2]Sheet5!$A$2:$O$163,14, FALSE)</f>
        <v>105.39100000000001</v>
      </c>
      <c r="AA9">
        <f>VLOOKUP(A9,[2]Sheet5!$A$2:$O$163,15, FALSE)</f>
        <v>4.6576772434671065</v>
      </c>
      <c r="AC9">
        <f>VLOOKUP(C9, [2]Sheet5!$C$2:$O$163, 3, FALSE)</f>
        <v>8</v>
      </c>
    </row>
    <row r="10" spans="1:29" x14ac:dyDescent="0.2">
      <c r="A10" t="s">
        <v>2864</v>
      </c>
      <c r="B10" t="s">
        <v>10</v>
      </c>
      <c r="C10" t="str">
        <f t="shared" si="0"/>
        <v>M.005 3.13 7.475 0L7.47 3.13C.029.129.044.116.05.09.007-.025.006-.062 0 0-.012.154-.05.937-.05 4.133 0 5.884-4.928 9.857-7.47 11.109-6.22-2.88-7.571-8.605-7.47-11.109V3.13ZFootball</v>
      </c>
      <c r="R10">
        <f>VLOOKUP(A10,[2]Sheet5!$A$2:$O$163,6, FALSE)</f>
        <v>0</v>
      </c>
      <c r="S10">
        <f>VLOOKUP(A10,[2]Sheet5!$A$2:$O$163,7, FALSE)</f>
        <v>0</v>
      </c>
      <c r="T10" t="e">
        <f>VLOOKUP(A10,[2]Sheet5!$A$2:$O$163,8, FALSE)</f>
        <v>#N/A</v>
      </c>
      <c r="U10" t="e">
        <f>VLOOKUP(A10,[2]Sheet5!$A$2:$O$163,9, FALSE)</f>
        <v>#N/A</v>
      </c>
      <c r="V10" t="e">
        <f>VLOOKUP(A10,[2]Sheet5!$A$2:$O$163,10, FALSE)</f>
        <v>#N/A</v>
      </c>
      <c r="W10" t="e">
        <f>VLOOKUP(A10,[2]Sheet5!$A$2:$O$163,11, FALSE)</f>
        <v>#N/A</v>
      </c>
      <c r="X10" t="e">
        <f>VLOOKUP(A10,[2]Sheet5!$A$2:$O$163,12, FALSE)</f>
        <v>#N/A</v>
      </c>
      <c r="Y10" t="e">
        <f>VLOOKUP(A10,[2]Sheet5!$A$2:$O$163,13, FALSE)</f>
        <v>#N/A</v>
      </c>
      <c r="Z10" t="e">
        <f>VLOOKUP(A10,[2]Sheet5!$A$2:$O$163,14, FALSE)</f>
        <v>#N/A</v>
      </c>
      <c r="AA10" t="e">
        <f>VLOOKUP(A10,[2]Sheet5!$A$2:$O$163,15, FALSE)</f>
        <v>#N/A</v>
      </c>
      <c r="AC10">
        <f>VLOOKUP(C10, [2]Sheet5!$C$2:$O$163, 3, FALSE)</f>
        <v>0</v>
      </c>
    </row>
    <row r="11" spans="1:29" x14ac:dyDescent="0.2">
      <c r="A11" t="s">
        <v>2865</v>
      </c>
      <c r="B11" t="s">
        <v>10</v>
      </c>
      <c r="C11" t="str">
        <f t="shared" si="0"/>
        <v>FLORIDA STATE SEMINOLESFootball</v>
      </c>
      <c r="D11" t="s">
        <v>2669</v>
      </c>
      <c r="E11" t="s">
        <v>2670</v>
      </c>
      <c r="F11" t="s">
        <v>2671</v>
      </c>
      <c r="G11" t="s">
        <v>3021</v>
      </c>
      <c r="H11" t="s">
        <v>3012</v>
      </c>
      <c r="I11" t="s">
        <v>3022</v>
      </c>
      <c r="J11">
        <v>90.6</v>
      </c>
      <c r="K11">
        <v>55</v>
      </c>
      <c r="L11">
        <v>49077</v>
      </c>
      <c r="M11">
        <v>49.076999999999998</v>
      </c>
      <c r="N11">
        <v>3.893390493280144</v>
      </c>
      <c r="O11">
        <v>10</v>
      </c>
      <c r="P11" s="4"/>
      <c r="Q11" t="str">
        <f>VLOOKUP(A11,[2]Sheet5!$A$2:$O$163,4, FALSE)</f>
        <v>Florida State University</v>
      </c>
      <c r="R11" t="str">
        <f>VLOOKUP(A11,[2]Sheet5!$A$2:$O$163,6, FALSE)</f>
        <v>Tallahassee</v>
      </c>
      <c r="S11" t="str">
        <f>VLOOKUP(A11,[2]Sheet5!$A$2:$O$163,7, FALSE)</f>
        <v>FL</v>
      </c>
      <c r="T11" t="str">
        <f>VLOOKUP(A11,[2]Sheet5!$A$2:$O$163,8, FALSE)</f>
        <v>Florida</v>
      </c>
      <c r="U11" t="str">
        <f>VLOOKUP(A11,[2]Sheet5!$A$2:$O$163,9, FALSE)</f>
        <v>Southeast</v>
      </c>
      <c r="V11" t="str">
        <f>VLOOKUP(A11,[2]Sheet5!$A$2:$O$163,10, FALSE)</f>
        <v>tallahassee-fl</v>
      </c>
      <c r="W11">
        <f>VLOOKUP(A11,[2]Sheet5!$A$2:$O$163,11, FALSE)</f>
        <v>90.6</v>
      </c>
      <c r="X11">
        <f>VLOOKUP(A11,[2]Sheet5!$A$2:$O$163,12, FALSE)</f>
        <v>55</v>
      </c>
      <c r="Y11">
        <f>VLOOKUP(A11,[2]Sheet5!$A$2:$O$163,13, FALSE)</f>
        <v>49077</v>
      </c>
      <c r="Z11">
        <f>VLOOKUP(A11,[2]Sheet5!$A$2:$O$163,14, FALSE)</f>
        <v>49.076999999999998</v>
      </c>
      <c r="AA11">
        <f>VLOOKUP(A11,[2]Sheet5!$A$2:$O$163,15, FALSE)</f>
        <v>3.893390493280144</v>
      </c>
      <c r="AC11">
        <f>VLOOKUP(C11, [2]Sheet5!$C$2:$O$163, 3, FALSE)</f>
        <v>10</v>
      </c>
    </row>
    <row r="12" spans="1:29" x14ac:dyDescent="0.2">
      <c r="A12" t="s">
        <v>2854</v>
      </c>
      <c r="B12" t="s">
        <v>10</v>
      </c>
      <c r="C12" t="str">
        <f t="shared" si="0"/>
        <v>TEXAS LONGHORNSFootball</v>
      </c>
      <c r="D12" t="s">
        <v>2855</v>
      </c>
      <c r="E12" t="s">
        <v>2706</v>
      </c>
      <c r="F12" t="s">
        <v>2688</v>
      </c>
      <c r="G12" t="s">
        <v>3002</v>
      </c>
      <c r="H12" t="s">
        <v>3003</v>
      </c>
      <c r="I12" t="s">
        <v>3004</v>
      </c>
      <c r="J12">
        <v>129</v>
      </c>
      <c r="K12">
        <v>38</v>
      </c>
      <c r="L12">
        <v>78965</v>
      </c>
      <c r="M12">
        <v>78.965000000000003</v>
      </c>
      <c r="N12">
        <v>4.369004716322018</v>
      </c>
      <c r="O12">
        <v>22</v>
      </c>
      <c r="Q12" t="str">
        <f>VLOOKUP(A12,[2]Sheet5!$A$2:$O$163,4, FALSE)</f>
        <v>University of Texas</v>
      </c>
      <c r="R12" t="str">
        <f>VLOOKUP(A12,[2]Sheet5!$A$2:$O$163,6, FALSE)</f>
        <v>Austin</v>
      </c>
      <c r="S12" t="str">
        <f>VLOOKUP(A12,[2]Sheet5!$A$2:$O$163,7, FALSE)</f>
        <v>TX</v>
      </c>
      <c r="T12" t="str">
        <f>VLOOKUP(A12,[2]Sheet5!$A$2:$O$163,8, FALSE)</f>
        <v>Texas</v>
      </c>
      <c r="U12" t="str">
        <f>VLOOKUP(A12,[2]Sheet5!$A$2:$O$163,9, FALSE)</f>
        <v>Southwest</v>
      </c>
      <c r="V12" t="str">
        <f>VLOOKUP(A12,[2]Sheet5!$A$2:$O$163,10, FALSE)</f>
        <v>austin-tx</v>
      </c>
      <c r="W12">
        <f>VLOOKUP(A12,[2]Sheet5!$A$2:$O$163,11, FALSE)</f>
        <v>129</v>
      </c>
      <c r="X12">
        <f>VLOOKUP(A12,[2]Sheet5!$A$2:$O$163,12, FALSE)</f>
        <v>38</v>
      </c>
      <c r="Y12">
        <f>VLOOKUP(A12,[2]Sheet5!$A$2:$O$163,13, FALSE)</f>
        <v>78965</v>
      </c>
      <c r="Z12">
        <f>VLOOKUP(A12,[2]Sheet5!$A$2:$O$163,14, FALSE)</f>
        <v>78.965000000000003</v>
      </c>
      <c r="AA12">
        <f>VLOOKUP(A12,[2]Sheet5!$A$2:$O$163,15, FALSE)</f>
        <v>4.369004716322018</v>
      </c>
      <c r="AC12">
        <f>VLOOKUP(C12, [2]Sheet5!$C$2:$O$163, 3, FALSE)</f>
        <v>22</v>
      </c>
    </row>
    <row r="13" spans="1:29" x14ac:dyDescent="0.2">
      <c r="A13" t="s">
        <v>2867</v>
      </c>
      <c r="B13" t="s">
        <v>10</v>
      </c>
      <c r="C13" t="str">
        <f t="shared" si="0"/>
        <v>NOTRE DAME FIGHTING IRISHFootball</v>
      </c>
      <c r="D13" t="s">
        <v>2729</v>
      </c>
      <c r="E13" t="s">
        <v>2730</v>
      </c>
      <c r="F13" t="s">
        <v>2704</v>
      </c>
      <c r="G13" t="s">
        <v>3023</v>
      </c>
      <c r="H13" t="s">
        <v>3017</v>
      </c>
      <c r="I13" t="s">
        <v>3024</v>
      </c>
      <c r="J13">
        <v>75</v>
      </c>
      <c r="K13">
        <v>18</v>
      </c>
      <c r="L13">
        <v>46002</v>
      </c>
      <c r="M13">
        <v>46.002000000000002</v>
      </c>
      <c r="N13">
        <v>3.8286848738048125</v>
      </c>
      <c r="O13">
        <v>18</v>
      </c>
      <c r="Q13" t="str">
        <f>VLOOKUP(A13,[2]Sheet5!$A$2:$O$163,4, FALSE)</f>
        <v>University of Notre Dame</v>
      </c>
      <c r="R13" t="str">
        <f>VLOOKUP(A13,[2]Sheet5!$A$2:$O$163,6, FALSE)</f>
        <v>South Bend</v>
      </c>
      <c r="S13" t="str">
        <f>VLOOKUP(A13,[2]Sheet5!$A$2:$O$163,7, FALSE)</f>
        <v>IN</v>
      </c>
      <c r="T13" t="str">
        <f>VLOOKUP(A13,[2]Sheet5!$A$2:$O$163,8, FALSE)</f>
        <v>Indiana</v>
      </c>
      <c r="U13" t="str">
        <f>VLOOKUP(A13,[2]Sheet5!$A$2:$O$163,9, FALSE)</f>
        <v>Midwest</v>
      </c>
      <c r="V13" t="str">
        <f>VLOOKUP(A13,[2]Sheet5!$A$2:$O$163,10, FALSE)</f>
        <v>south bend-in</v>
      </c>
      <c r="W13">
        <f>VLOOKUP(A13,[2]Sheet5!$A$2:$O$163,11, FALSE)</f>
        <v>75</v>
      </c>
      <c r="X13">
        <f>VLOOKUP(A13,[2]Sheet5!$A$2:$O$163,12, FALSE)</f>
        <v>18</v>
      </c>
      <c r="Y13">
        <f>VLOOKUP(A13,[2]Sheet5!$A$2:$O$163,13, FALSE)</f>
        <v>46002</v>
      </c>
      <c r="Z13">
        <f>VLOOKUP(A13,[2]Sheet5!$A$2:$O$163,14, FALSE)</f>
        <v>46.002000000000002</v>
      </c>
      <c r="AA13">
        <f>VLOOKUP(A13,[2]Sheet5!$A$2:$O$163,15, FALSE)</f>
        <v>3.8286848738048125</v>
      </c>
      <c r="AC13">
        <f>VLOOKUP(C13, [2]Sheet5!$C$2:$O$163, 3, FALSE)</f>
        <v>18</v>
      </c>
    </row>
    <row r="14" spans="1:29" x14ac:dyDescent="0.2">
      <c r="A14" t="s">
        <v>2868</v>
      </c>
      <c r="B14" t="s">
        <v>10</v>
      </c>
      <c r="C14" t="str">
        <f t="shared" si="0"/>
        <v>MICHIGAN WOLVERINESFootball</v>
      </c>
      <c r="D14" t="s">
        <v>2785</v>
      </c>
      <c r="E14" t="s">
        <v>2786</v>
      </c>
      <c r="F14" t="s">
        <v>2787</v>
      </c>
      <c r="G14" t="s">
        <v>3025</v>
      </c>
      <c r="H14" t="s">
        <v>3017</v>
      </c>
      <c r="I14" t="s">
        <v>3026</v>
      </c>
      <c r="J14">
        <v>110.7</v>
      </c>
      <c r="K14">
        <v>25</v>
      </c>
      <c r="L14">
        <v>73276</v>
      </c>
      <c r="M14">
        <v>73.275999999999996</v>
      </c>
      <c r="N14">
        <v>4.2942331337232122</v>
      </c>
      <c r="O14">
        <v>4</v>
      </c>
      <c r="Q14" t="str">
        <f>VLOOKUP(A14,[2]Sheet5!$A$2:$O$163,4, FALSE)</f>
        <v>University of Michigan</v>
      </c>
      <c r="R14" t="str">
        <f>VLOOKUP(A14,[2]Sheet5!$A$2:$O$163,6, FALSE)</f>
        <v>Ann Arbor</v>
      </c>
      <c r="S14" t="str">
        <f>VLOOKUP(A14,[2]Sheet5!$A$2:$O$163,7, FALSE)</f>
        <v>MI</v>
      </c>
      <c r="T14" t="str">
        <f>VLOOKUP(A14,[2]Sheet5!$A$2:$O$163,8, FALSE)</f>
        <v>Michigan</v>
      </c>
      <c r="U14" t="str">
        <f>VLOOKUP(A14,[2]Sheet5!$A$2:$O$163,9, FALSE)</f>
        <v>Midwest</v>
      </c>
      <c r="V14" t="str">
        <f>VLOOKUP(A14,[2]Sheet5!$A$2:$O$163,10, FALSE)</f>
        <v>ann arbor-mi</v>
      </c>
      <c r="W14">
        <f>VLOOKUP(A14,[2]Sheet5!$A$2:$O$163,11, FALSE)</f>
        <v>110.7</v>
      </c>
      <c r="X14">
        <f>VLOOKUP(A14,[2]Sheet5!$A$2:$O$163,12, FALSE)</f>
        <v>25</v>
      </c>
      <c r="Y14">
        <f>VLOOKUP(A14,[2]Sheet5!$A$2:$O$163,13, FALSE)</f>
        <v>73276</v>
      </c>
      <c r="Z14">
        <f>VLOOKUP(A14,[2]Sheet5!$A$2:$O$163,14, FALSE)</f>
        <v>73.275999999999996</v>
      </c>
      <c r="AA14">
        <f>VLOOKUP(A14,[2]Sheet5!$A$2:$O$163,15, FALSE)</f>
        <v>4.2942331337232122</v>
      </c>
      <c r="AC14">
        <f>VLOOKUP(C14, [2]Sheet5!$C$2:$O$163, 3, FALSE)</f>
        <v>4</v>
      </c>
    </row>
    <row r="15" spans="1:29" x14ac:dyDescent="0.2">
      <c r="A15" t="s">
        <v>2990</v>
      </c>
      <c r="B15" t="s">
        <v>10</v>
      </c>
      <c r="C15" t="str">
        <f t="shared" si="0"/>
        <v>SOUTH CAROLINA GAMECOCKSFootball</v>
      </c>
      <c r="D15" t="s">
        <v>2658</v>
      </c>
      <c r="E15" t="s">
        <v>2659</v>
      </c>
      <c r="F15" t="s">
        <v>2660</v>
      </c>
      <c r="G15" t="s">
        <v>3027</v>
      </c>
      <c r="H15" t="s">
        <v>3012</v>
      </c>
      <c r="I15" t="s">
        <v>3028</v>
      </c>
      <c r="J15">
        <v>84.5</v>
      </c>
      <c r="K15">
        <v>115</v>
      </c>
      <c r="L15">
        <v>48791</v>
      </c>
      <c r="M15">
        <v>48.790999999999997</v>
      </c>
      <c r="N15">
        <v>3.8875458696209848</v>
      </c>
      <c r="O15">
        <v>23</v>
      </c>
      <c r="Q15" t="str">
        <f>VLOOKUP(A15,[2]Sheet5!$A$2:$O$163,4, FALSE)</f>
        <v>University of South Carolina</v>
      </c>
      <c r="R15" t="str">
        <f>VLOOKUP(A15,[2]Sheet5!$A$2:$O$163,6, FALSE)</f>
        <v>Columbia</v>
      </c>
      <c r="S15" t="str">
        <f>VLOOKUP(A15,[2]Sheet5!$A$2:$O$163,7, FALSE)</f>
        <v>SC</v>
      </c>
      <c r="T15" t="str">
        <f>VLOOKUP(A15,[2]Sheet5!$A$2:$O$163,8, FALSE)</f>
        <v>South Carolina</v>
      </c>
      <c r="U15" t="str">
        <f>VLOOKUP(A15,[2]Sheet5!$A$2:$O$163,9, FALSE)</f>
        <v>Southeast</v>
      </c>
      <c r="V15" t="str">
        <f>VLOOKUP(A15,[2]Sheet5!$A$2:$O$163,10, FALSE)</f>
        <v>columbia-sc</v>
      </c>
      <c r="W15">
        <f>VLOOKUP(A15,[2]Sheet5!$A$2:$O$163,11, FALSE)</f>
        <v>84.5</v>
      </c>
      <c r="X15">
        <f>VLOOKUP(A15,[2]Sheet5!$A$2:$O$163,12, FALSE)</f>
        <v>115</v>
      </c>
      <c r="Y15">
        <f>VLOOKUP(A15,[2]Sheet5!$A$2:$O$163,13, FALSE)</f>
        <v>48791</v>
      </c>
      <c r="Z15">
        <f>VLOOKUP(A15,[2]Sheet5!$A$2:$O$163,14, FALSE)</f>
        <v>48.790999999999997</v>
      </c>
      <c r="AA15">
        <f>VLOOKUP(A15,[2]Sheet5!$A$2:$O$163,15, FALSE)</f>
        <v>3.8875458696209848</v>
      </c>
      <c r="AC15">
        <f>VLOOKUP(C15, [2]Sheet5!$C$2:$O$163, 3, FALSE)</f>
        <v>23</v>
      </c>
    </row>
    <row r="16" spans="1:29" x14ac:dyDescent="0.2">
      <c r="A16" t="s">
        <v>2862</v>
      </c>
      <c r="B16" t="s">
        <v>10</v>
      </c>
      <c r="C16" t="str">
        <f t="shared" si="0"/>
        <v>OHIO STATE BUCKEYESFootball</v>
      </c>
      <c r="D16" t="s">
        <v>2733</v>
      </c>
      <c r="E16" t="s">
        <v>2734</v>
      </c>
      <c r="F16" t="s">
        <v>1117</v>
      </c>
      <c r="G16" t="s">
        <v>3016</v>
      </c>
      <c r="H16" t="s">
        <v>3017</v>
      </c>
      <c r="I16" t="s">
        <v>3018</v>
      </c>
      <c r="J16">
        <v>86.4</v>
      </c>
      <c r="K16">
        <v>49</v>
      </c>
      <c r="L16">
        <v>58575</v>
      </c>
      <c r="M16">
        <v>58.575000000000003</v>
      </c>
      <c r="N16">
        <v>4.0703079843938594</v>
      </c>
      <c r="O16">
        <v>2</v>
      </c>
      <c r="Q16" t="str">
        <f>VLOOKUP(A16,[2]Sheet5!$A$2:$O$163,4, FALSE)</f>
        <v>Ohio State University</v>
      </c>
      <c r="R16" t="str">
        <f>VLOOKUP(A16,[2]Sheet5!$A$2:$O$163,6, FALSE)</f>
        <v>Columbus</v>
      </c>
      <c r="S16" t="str">
        <f>VLOOKUP(A16,[2]Sheet5!$A$2:$O$163,7, FALSE)</f>
        <v>OH</v>
      </c>
      <c r="T16" t="str">
        <f>VLOOKUP(A16,[2]Sheet5!$A$2:$O$163,8, FALSE)</f>
        <v>Ohio</v>
      </c>
      <c r="U16" t="str">
        <f>VLOOKUP(A16,[2]Sheet5!$A$2:$O$163,9, FALSE)</f>
        <v>Midwest</v>
      </c>
      <c r="V16" t="str">
        <f>VLOOKUP(A16,[2]Sheet5!$A$2:$O$163,10, FALSE)</f>
        <v>columbus-oh</v>
      </c>
      <c r="W16">
        <f>VLOOKUP(A16,[2]Sheet5!$A$2:$O$163,11, FALSE)</f>
        <v>86.4</v>
      </c>
      <c r="X16">
        <f>VLOOKUP(A16,[2]Sheet5!$A$2:$O$163,12, FALSE)</f>
        <v>49</v>
      </c>
      <c r="Y16">
        <f>VLOOKUP(A16,[2]Sheet5!$A$2:$O$163,13, FALSE)</f>
        <v>58575</v>
      </c>
      <c r="Z16">
        <f>VLOOKUP(A16,[2]Sheet5!$A$2:$O$163,14, FALSE)</f>
        <v>58.575000000000003</v>
      </c>
      <c r="AA16">
        <f>VLOOKUP(A16,[2]Sheet5!$A$2:$O$163,15, FALSE)</f>
        <v>4.0703079843938594</v>
      </c>
      <c r="AC16">
        <f>VLOOKUP(C16, [2]Sheet5!$C$2:$O$163, 3, FALSE)</f>
        <v>2</v>
      </c>
    </row>
    <row r="17" spans="1:29" x14ac:dyDescent="0.2">
      <c r="A17" t="s">
        <v>2870</v>
      </c>
      <c r="B17" t="s">
        <v>10</v>
      </c>
      <c r="C17" t="str">
        <f t="shared" si="0"/>
        <v>OLE MISS REBELSFootball</v>
      </c>
      <c r="D17" t="s">
        <v>2678</v>
      </c>
      <c r="E17" t="s">
        <v>2679</v>
      </c>
      <c r="F17" t="s">
        <v>2680</v>
      </c>
      <c r="G17" t="s">
        <v>3029</v>
      </c>
      <c r="H17" t="s">
        <v>3012</v>
      </c>
      <c r="I17" t="s">
        <v>3030</v>
      </c>
      <c r="J17">
        <v>82.7</v>
      </c>
      <c r="K17">
        <v>151</v>
      </c>
      <c r="L17">
        <v>84957</v>
      </c>
      <c r="M17">
        <v>84.956999999999994</v>
      </c>
      <c r="N17">
        <v>4.4421452461357269</v>
      </c>
      <c r="O17">
        <v>36</v>
      </c>
      <c r="Q17" t="str">
        <f>VLOOKUP(A17,[2]Sheet5!$A$2:$O$163,4, FALSE)</f>
        <v>University of Mississippi</v>
      </c>
      <c r="R17" t="str">
        <f>VLOOKUP(A17,[2]Sheet5!$A$2:$O$163,6, FALSE)</f>
        <v>Oxford</v>
      </c>
      <c r="S17" t="str">
        <f>VLOOKUP(A17,[2]Sheet5!$A$2:$O$163,7, FALSE)</f>
        <v>MS</v>
      </c>
      <c r="T17" t="str">
        <f>VLOOKUP(A17,[2]Sheet5!$A$2:$O$163,8, FALSE)</f>
        <v>Mississippi</v>
      </c>
      <c r="U17" t="str">
        <f>VLOOKUP(A17,[2]Sheet5!$A$2:$O$163,9, FALSE)</f>
        <v>Southeast</v>
      </c>
      <c r="V17" t="str">
        <f>VLOOKUP(A17,[2]Sheet5!$A$2:$O$163,10, FALSE)</f>
        <v>oxford-ms</v>
      </c>
      <c r="W17">
        <f>VLOOKUP(A17,[2]Sheet5!$A$2:$O$163,11, FALSE)</f>
        <v>82.7</v>
      </c>
      <c r="X17">
        <f>VLOOKUP(A17,[2]Sheet5!$A$2:$O$163,12, FALSE)</f>
        <v>151</v>
      </c>
      <c r="Y17">
        <f>VLOOKUP(A17,[2]Sheet5!$A$2:$O$163,13, FALSE)</f>
        <v>84957</v>
      </c>
      <c r="Z17">
        <f>VLOOKUP(A17,[2]Sheet5!$A$2:$O$163,14, FALSE)</f>
        <v>84.956999999999994</v>
      </c>
      <c r="AA17">
        <f>VLOOKUP(A17,[2]Sheet5!$A$2:$O$163,15, FALSE)</f>
        <v>4.4421452461357269</v>
      </c>
      <c r="AC17">
        <f>VLOOKUP(C17, [2]Sheet5!$C$2:$O$163, 3, FALSE)</f>
        <v>36</v>
      </c>
    </row>
    <row r="18" spans="1:29" x14ac:dyDescent="0.2">
      <c r="A18" t="s">
        <v>2856</v>
      </c>
      <c r="B18" t="s">
        <v>10</v>
      </c>
      <c r="C18" t="str">
        <f t="shared" si="0"/>
        <v>USC TROJANSFootball</v>
      </c>
      <c r="D18" t="s">
        <v>2754</v>
      </c>
      <c r="E18" t="s">
        <v>2711</v>
      </c>
      <c r="F18" t="s">
        <v>2697</v>
      </c>
      <c r="G18" t="s">
        <v>3005</v>
      </c>
      <c r="H18" t="s">
        <v>3006</v>
      </c>
      <c r="I18" t="s">
        <v>3007</v>
      </c>
      <c r="J18">
        <v>176.2</v>
      </c>
      <c r="K18">
        <v>20</v>
      </c>
      <c r="L18">
        <v>76367</v>
      </c>
      <c r="M18">
        <v>76.367000000000004</v>
      </c>
      <c r="N18">
        <v>4.3355506656879683</v>
      </c>
      <c r="O18">
        <v>12</v>
      </c>
      <c r="Q18" t="str">
        <f>VLOOKUP(A18,[2]Sheet5!$A$2:$O$163,4, FALSE)</f>
        <v>University of Southern California</v>
      </c>
      <c r="R18" t="str">
        <f>VLOOKUP(A18,[2]Sheet5!$A$2:$O$163,6, FALSE)</f>
        <v>Los Angeles</v>
      </c>
      <c r="S18" t="str">
        <f>VLOOKUP(A18,[2]Sheet5!$A$2:$O$163,7, FALSE)</f>
        <v>CA</v>
      </c>
      <c r="T18" t="str">
        <f>VLOOKUP(A18,[2]Sheet5!$A$2:$O$163,8, FALSE)</f>
        <v>California</v>
      </c>
      <c r="U18" t="str">
        <f>VLOOKUP(A18,[2]Sheet5!$A$2:$O$163,9, FALSE)</f>
        <v>West</v>
      </c>
      <c r="V18" t="str">
        <f>VLOOKUP(A18,[2]Sheet5!$A$2:$O$163,10, FALSE)</f>
        <v>los angeles-ca</v>
      </c>
      <c r="W18">
        <f>VLOOKUP(A18,[2]Sheet5!$A$2:$O$163,11, FALSE)</f>
        <v>176.2</v>
      </c>
      <c r="X18">
        <f>VLOOKUP(A18,[2]Sheet5!$A$2:$O$163,12, FALSE)</f>
        <v>20</v>
      </c>
      <c r="Y18">
        <f>VLOOKUP(A18,[2]Sheet5!$A$2:$O$163,13, FALSE)</f>
        <v>76367</v>
      </c>
      <c r="Z18">
        <f>VLOOKUP(A18,[2]Sheet5!$A$2:$O$163,14, FALSE)</f>
        <v>76.367000000000004</v>
      </c>
      <c r="AA18">
        <f>VLOOKUP(A18,[2]Sheet5!$A$2:$O$163,15, FALSE)</f>
        <v>4.3355506656879683</v>
      </c>
      <c r="AC18">
        <f>VLOOKUP(C18, [2]Sheet5!$C$2:$O$163, 3, FALSE)</f>
        <v>12</v>
      </c>
    </row>
    <row r="19" spans="1:29" x14ac:dyDescent="0.2">
      <c r="A19" t="s">
        <v>2872</v>
      </c>
      <c r="B19" t="s">
        <v>10</v>
      </c>
      <c r="C19" t="str">
        <f t="shared" si="0"/>
        <v>TEXAS AM AGGIESFootball</v>
      </c>
      <c r="D19" t="s">
        <v>2716</v>
      </c>
      <c r="E19" t="s">
        <v>2871</v>
      </c>
      <c r="F19" t="s">
        <v>2688</v>
      </c>
      <c r="G19" t="s">
        <v>3002</v>
      </c>
      <c r="H19" t="s">
        <v>3003</v>
      </c>
      <c r="I19" t="s">
        <v>3031</v>
      </c>
      <c r="J19">
        <v>88.5</v>
      </c>
      <c r="K19">
        <v>67</v>
      </c>
      <c r="L19">
        <v>50089</v>
      </c>
      <c r="M19">
        <v>50.088999999999999</v>
      </c>
      <c r="N19">
        <v>3.9138014231055571</v>
      </c>
      <c r="O19">
        <v>71</v>
      </c>
      <c r="Q19" t="str">
        <f>VLOOKUP(A19,[2]Sheet5!$A$2:$O$163,4, FALSE)</f>
        <v>Texas A&amp;M University</v>
      </c>
      <c r="R19" t="str">
        <f>VLOOKUP(A19,[2]Sheet5!$A$2:$O$163,6, FALSE)</f>
        <v xml:space="preserve">College Station </v>
      </c>
      <c r="S19" t="str">
        <f>VLOOKUP(A19,[2]Sheet5!$A$2:$O$163,7, FALSE)</f>
        <v>TX</v>
      </c>
      <c r="T19" t="str">
        <f>VLOOKUP(A19,[2]Sheet5!$A$2:$O$163,8, FALSE)</f>
        <v>Texas</v>
      </c>
      <c r="U19" t="str">
        <f>VLOOKUP(A19,[2]Sheet5!$A$2:$O$163,9, FALSE)</f>
        <v>Southwest</v>
      </c>
      <c r="V19" t="str">
        <f>VLOOKUP(A19,[2]Sheet5!$A$2:$O$163,10, FALSE)</f>
        <v>college station -tx</v>
      </c>
      <c r="W19">
        <f>VLOOKUP(A19,[2]Sheet5!$A$2:$O$163,11, FALSE)</f>
        <v>88.5</v>
      </c>
      <c r="X19">
        <f>VLOOKUP(A19,[2]Sheet5!$A$2:$O$163,12, FALSE)</f>
        <v>67</v>
      </c>
      <c r="Y19">
        <f>VLOOKUP(A19,[2]Sheet5!$A$2:$O$163,13, FALSE)</f>
        <v>50089</v>
      </c>
      <c r="Z19">
        <f>VLOOKUP(A19,[2]Sheet5!$A$2:$O$163,14, FALSE)</f>
        <v>50.088999999999999</v>
      </c>
      <c r="AA19">
        <f>VLOOKUP(A19,[2]Sheet5!$A$2:$O$163,15, FALSE)</f>
        <v>3.9138014231055571</v>
      </c>
      <c r="AC19">
        <f>VLOOKUP(C19, [2]Sheet5!$C$2:$O$163, 3, FALSE)</f>
        <v>71</v>
      </c>
    </row>
    <row r="20" spans="1:29" x14ac:dyDescent="0.2">
      <c r="A20" t="s">
        <v>2874</v>
      </c>
      <c r="B20" t="s">
        <v>10</v>
      </c>
      <c r="C20" t="str">
        <f t="shared" si="0"/>
        <v>UCLA BRUINSFootball</v>
      </c>
      <c r="D20" t="s">
        <v>3032</v>
      </c>
      <c r="E20" t="s">
        <v>2711</v>
      </c>
      <c r="F20" t="s">
        <v>2697</v>
      </c>
      <c r="G20" t="s">
        <v>3005</v>
      </c>
      <c r="H20" t="s">
        <v>3006</v>
      </c>
      <c r="I20" t="s">
        <v>3007</v>
      </c>
      <c r="J20">
        <v>176.2</v>
      </c>
      <c r="K20">
        <v>20</v>
      </c>
      <c r="L20">
        <v>76367</v>
      </c>
      <c r="M20">
        <v>76.367000000000004</v>
      </c>
      <c r="N20">
        <v>4.3355506656879683</v>
      </c>
      <c r="O20">
        <v>20</v>
      </c>
      <c r="Q20" t="str">
        <f>VLOOKUP(A20,[2]Sheet5!$A$2:$O$163,4, FALSE)</f>
        <v>University of California, Los Angeles</v>
      </c>
      <c r="R20" t="str">
        <f>VLOOKUP(A20,[2]Sheet5!$A$2:$O$163,6, FALSE)</f>
        <v>Los Angeles</v>
      </c>
      <c r="S20" t="str">
        <f>VLOOKUP(A20,[2]Sheet5!$A$2:$O$163,7, FALSE)</f>
        <v>CA</v>
      </c>
      <c r="T20" t="str">
        <f>VLOOKUP(A20,[2]Sheet5!$A$2:$O$163,8, FALSE)</f>
        <v>California</v>
      </c>
      <c r="U20" t="str">
        <f>VLOOKUP(A20,[2]Sheet5!$A$2:$O$163,9, FALSE)</f>
        <v>West</v>
      </c>
      <c r="V20" t="str">
        <f>VLOOKUP(A20,[2]Sheet5!$A$2:$O$163,10, FALSE)</f>
        <v>los angeles-ca</v>
      </c>
      <c r="W20">
        <f>VLOOKUP(A20,[2]Sheet5!$A$2:$O$163,11, FALSE)</f>
        <v>176.2</v>
      </c>
      <c r="X20">
        <f>VLOOKUP(A20,[2]Sheet5!$A$2:$O$163,12, FALSE)</f>
        <v>20</v>
      </c>
      <c r="Y20">
        <f>VLOOKUP(A20,[2]Sheet5!$A$2:$O$163,13, FALSE)</f>
        <v>76367</v>
      </c>
      <c r="Z20">
        <f>VLOOKUP(A20,[2]Sheet5!$A$2:$O$163,14, FALSE)</f>
        <v>76.367000000000004</v>
      </c>
      <c r="AA20">
        <f>VLOOKUP(A20,[2]Sheet5!$A$2:$O$163,15, FALSE)</f>
        <v>4.3355506656879683</v>
      </c>
      <c r="AC20">
        <f>VLOOKUP(C20, [2]Sheet5!$C$2:$O$163, 3, FALSE)</f>
        <v>20</v>
      </c>
    </row>
    <row r="21" spans="1:29" x14ac:dyDescent="0.2">
      <c r="A21" t="s">
        <v>2877</v>
      </c>
      <c r="B21" t="s">
        <v>10</v>
      </c>
      <c r="C21" t="str">
        <f t="shared" si="0"/>
        <v>PENN STATE NITTANY LIONSFootball</v>
      </c>
      <c r="D21" t="s">
        <v>2707</v>
      </c>
      <c r="E21" t="s">
        <v>2876</v>
      </c>
      <c r="F21" t="s">
        <v>2709</v>
      </c>
      <c r="G21" t="s">
        <v>3033</v>
      </c>
      <c r="H21" t="s">
        <v>3034</v>
      </c>
      <c r="I21" t="s">
        <v>3035</v>
      </c>
      <c r="K21">
        <v>77</v>
      </c>
      <c r="O21">
        <v>7</v>
      </c>
      <c r="Q21" t="str">
        <f>VLOOKUP(A21,[2]Sheet5!$A$2:$O$163,4, FALSE)</f>
        <v>Pennsylvania State University</v>
      </c>
      <c r="R21" t="str">
        <f>VLOOKUP(A21,[2]Sheet5!$A$2:$O$163,6, FALSE)</f>
        <v>University Park</v>
      </c>
      <c r="S21" t="str">
        <f>VLOOKUP(A21,[2]Sheet5!$A$2:$O$163,7, FALSE)</f>
        <v>PA</v>
      </c>
      <c r="T21" t="str">
        <f>VLOOKUP(A21,[2]Sheet5!$A$2:$O$163,8, FALSE)</f>
        <v>Pennsylvania</v>
      </c>
      <c r="U21" t="str">
        <f>VLOOKUP(A21,[2]Sheet5!$A$2:$O$163,9, FALSE)</f>
        <v>Northeast</v>
      </c>
      <c r="V21" t="str">
        <f>VLOOKUP(A21,[2]Sheet5!$A$2:$O$163,10, FALSE)</f>
        <v>university park-pa</v>
      </c>
      <c r="W21" t="e">
        <f>VLOOKUP(A21,[2]Sheet5!$A$2:$O$163,11, FALSE)</f>
        <v>#N/A</v>
      </c>
      <c r="X21">
        <f>VLOOKUP(A21,[2]Sheet5!$A$2:$O$163,12, FALSE)</f>
        <v>77</v>
      </c>
      <c r="Y21" t="e">
        <f>VLOOKUP(A21,[2]Sheet5!$A$2:$O$163,13, FALSE)</f>
        <v>#N/A</v>
      </c>
      <c r="Z21" t="e">
        <f>VLOOKUP(A21,[2]Sheet5!$A$2:$O$163,14, FALSE)</f>
        <v>#N/A</v>
      </c>
      <c r="AA21" t="e">
        <f>VLOOKUP(A21,[2]Sheet5!$A$2:$O$163,15, FALSE)</f>
        <v>#N/A</v>
      </c>
      <c r="AC21">
        <f>VLOOKUP(C21, [2]Sheet5!$C$2:$O$163, 3, FALSE)</f>
        <v>7</v>
      </c>
    </row>
    <row r="22" spans="1:29" x14ac:dyDescent="0.2">
      <c r="A22" t="s">
        <v>2878</v>
      </c>
      <c r="B22" t="s">
        <v>10</v>
      </c>
      <c r="C22" t="str">
        <f t="shared" si="0"/>
        <v>LSU TIGERSFootball</v>
      </c>
      <c r="D22" t="s">
        <v>2656</v>
      </c>
      <c r="E22" t="s">
        <v>2657</v>
      </c>
      <c r="F22" t="s">
        <v>2633</v>
      </c>
      <c r="G22" t="s">
        <v>3036</v>
      </c>
      <c r="H22" t="s">
        <v>3012</v>
      </c>
      <c r="I22" t="s">
        <v>3037</v>
      </c>
      <c r="J22">
        <v>91.7</v>
      </c>
      <c r="K22">
        <v>176</v>
      </c>
      <c r="L22">
        <v>46282</v>
      </c>
      <c r="M22">
        <v>46.281999999999996</v>
      </c>
      <c r="N22">
        <v>3.8347531166034798</v>
      </c>
      <c r="O22">
        <v>15</v>
      </c>
      <c r="Q22" t="str">
        <f>VLOOKUP(A22,[2]Sheet5!$A$2:$O$163,4, FALSE)</f>
        <v>Louisiana State University</v>
      </c>
      <c r="R22" t="str">
        <f>VLOOKUP(A22,[2]Sheet5!$A$2:$O$163,6, FALSE)</f>
        <v>Baton Rouge</v>
      </c>
      <c r="S22" t="str">
        <f>VLOOKUP(A22,[2]Sheet5!$A$2:$O$163,7, FALSE)</f>
        <v>LA</v>
      </c>
      <c r="T22" t="str">
        <f>VLOOKUP(A22,[2]Sheet5!$A$2:$O$163,8, FALSE)</f>
        <v>Louisiana</v>
      </c>
      <c r="U22" t="str">
        <f>VLOOKUP(A22,[2]Sheet5!$A$2:$O$163,9, FALSE)</f>
        <v>Southeast</v>
      </c>
      <c r="V22" t="str">
        <f>VLOOKUP(A22,[2]Sheet5!$A$2:$O$163,10, FALSE)</f>
        <v>baton rouge-la</v>
      </c>
      <c r="W22">
        <f>VLOOKUP(A22,[2]Sheet5!$A$2:$O$163,11, FALSE)</f>
        <v>91.7</v>
      </c>
      <c r="X22">
        <f>VLOOKUP(A22,[2]Sheet5!$A$2:$O$163,12, FALSE)</f>
        <v>176</v>
      </c>
      <c r="Y22">
        <f>VLOOKUP(A22,[2]Sheet5!$A$2:$O$163,13, FALSE)</f>
        <v>46282</v>
      </c>
      <c r="Z22">
        <f>VLOOKUP(A22,[2]Sheet5!$A$2:$O$163,14, FALSE)</f>
        <v>46.281999999999996</v>
      </c>
      <c r="AA22">
        <f>VLOOKUP(A22,[2]Sheet5!$A$2:$O$163,15, FALSE)</f>
        <v>3.8347531166034798</v>
      </c>
      <c r="AC22">
        <f>VLOOKUP(C22, [2]Sheet5!$C$2:$O$163, 3, FALSE)</f>
        <v>15</v>
      </c>
    </row>
    <row r="23" spans="1:29" x14ac:dyDescent="0.2">
      <c r="A23" t="s">
        <v>2865</v>
      </c>
      <c r="B23" t="s">
        <v>10</v>
      </c>
      <c r="C23" t="str">
        <f t="shared" si="0"/>
        <v>FLORIDA STATE SEMINOLESFootball</v>
      </c>
      <c r="D23" t="s">
        <v>2669</v>
      </c>
      <c r="E23" t="s">
        <v>2670</v>
      </c>
      <c r="F23" t="s">
        <v>2671</v>
      </c>
      <c r="G23" t="s">
        <v>3021</v>
      </c>
      <c r="H23" t="s">
        <v>3012</v>
      </c>
      <c r="I23" t="s">
        <v>3022</v>
      </c>
      <c r="J23">
        <v>90.6</v>
      </c>
      <c r="K23">
        <v>55</v>
      </c>
      <c r="L23">
        <v>49077</v>
      </c>
      <c r="M23">
        <v>49.076999999999998</v>
      </c>
      <c r="N23">
        <v>3.893390493280144</v>
      </c>
      <c r="O23">
        <v>10</v>
      </c>
      <c r="Q23" t="str">
        <f>VLOOKUP(A23,[2]Sheet5!$A$2:$O$163,4, FALSE)</f>
        <v>Florida State University</v>
      </c>
      <c r="R23" t="str">
        <f>VLOOKUP(A23,[2]Sheet5!$A$2:$O$163,6, FALSE)</f>
        <v>Tallahassee</v>
      </c>
      <c r="S23" t="str">
        <f>VLOOKUP(A23,[2]Sheet5!$A$2:$O$163,7, FALSE)</f>
        <v>FL</v>
      </c>
      <c r="T23" t="str">
        <f>VLOOKUP(A23,[2]Sheet5!$A$2:$O$163,8, FALSE)</f>
        <v>Florida</v>
      </c>
      <c r="U23" t="str">
        <f>VLOOKUP(A23,[2]Sheet5!$A$2:$O$163,9, FALSE)</f>
        <v>Southeast</v>
      </c>
      <c r="V23" t="str">
        <f>VLOOKUP(A23,[2]Sheet5!$A$2:$O$163,10, FALSE)</f>
        <v>tallahassee-fl</v>
      </c>
      <c r="W23">
        <f>VLOOKUP(A23,[2]Sheet5!$A$2:$O$163,11, FALSE)</f>
        <v>90.6</v>
      </c>
      <c r="X23">
        <f>VLOOKUP(A23,[2]Sheet5!$A$2:$O$163,12, FALSE)</f>
        <v>55</v>
      </c>
      <c r="Y23">
        <f>VLOOKUP(A23,[2]Sheet5!$A$2:$O$163,13, FALSE)</f>
        <v>49077</v>
      </c>
      <c r="Z23">
        <f>VLOOKUP(A23,[2]Sheet5!$A$2:$O$163,14, FALSE)</f>
        <v>49.076999999999998</v>
      </c>
      <c r="AA23">
        <f>VLOOKUP(A23,[2]Sheet5!$A$2:$O$163,15, FALSE)</f>
        <v>3.893390493280144</v>
      </c>
      <c r="AC23">
        <f>VLOOKUP(C23, [2]Sheet5!$C$2:$O$163, 3, FALSE)</f>
        <v>10</v>
      </c>
    </row>
    <row r="24" spans="1:29" x14ac:dyDescent="0.2">
      <c r="A24" t="s">
        <v>2868</v>
      </c>
      <c r="B24" t="s">
        <v>10</v>
      </c>
      <c r="C24" t="str">
        <f t="shared" si="0"/>
        <v>MICHIGAN WOLVERINESFootball</v>
      </c>
      <c r="D24" t="s">
        <v>2785</v>
      </c>
      <c r="E24" t="s">
        <v>2786</v>
      </c>
      <c r="F24" t="s">
        <v>2787</v>
      </c>
      <c r="G24" t="s">
        <v>3025</v>
      </c>
      <c r="H24" t="s">
        <v>3017</v>
      </c>
      <c r="I24" t="s">
        <v>3026</v>
      </c>
      <c r="J24">
        <v>110.7</v>
      </c>
      <c r="K24">
        <v>25</v>
      </c>
      <c r="L24">
        <v>73276</v>
      </c>
      <c r="M24">
        <v>73.275999999999996</v>
      </c>
      <c r="N24">
        <v>4.2942331337232122</v>
      </c>
      <c r="O24">
        <v>4</v>
      </c>
      <c r="Q24" t="str">
        <f>VLOOKUP(A24,[2]Sheet5!$A$2:$O$163,4, FALSE)</f>
        <v>University of Michigan</v>
      </c>
      <c r="R24" t="str">
        <f>VLOOKUP(A24,[2]Sheet5!$A$2:$O$163,6, FALSE)</f>
        <v>Ann Arbor</v>
      </c>
      <c r="S24" t="str">
        <f>VLOOKUP(A24,[2]Sheet5!$A$2:$O$163,7, FALSE)</f>
        <v>MI</v>
      </c>
      <c r="T24" t="str">
        <f>VLOOKUP(A24,[2]Sheet5!$A$2:$O$163,8, FALSE)</f>
        <v>Michigan</v>
      </c>
      <c r="U24" t="str">
        <f>VLOOKUP(A24,[2]Sheet5!$A$2:$O$163,9, FALSE)</f>
        <v>Midwest</v>
      </c>
      <c r="V24" t="str">
        <f>VLOOKUP(A24,[2]Sheet5!$A$2:$O$163,10, FALSE)</f>
        <v>ann arbor-mi</v>
      </c>
      <c r="W24">
        <f>VLOOKUP(A24,[2]Sheet5!$A$2:$O$163,11, FALSE)</f>
        <v>110.7</v>
      </c>
      <c r="X24">
        <f>VLOOKUP(A24,[2]Sheet5!$A$2:$O$163,12, FALSE)</f>
        <v>25</v>
      </c>
      <c r="Y24">
        <f>VLOOKUP(A24,[2]Sheet5!$A$2:$O$163,13, FALSE)</f>
        <v>73276</v>
      </c>
      <c r="Z24">
        <f>VLOOKUP(A24,[2]Sheet5!$A$2:$O$163,14, FALSE)</f>
        <v>73.275999999999996</v>
      </c>
      <c r="AA24">
        <f>VLOOKUP(A24,[2]Sheet5!$A$2:$O$163,15, FALSE)</f>
        <v>4.2942331337232122</v>
      </c>
      <c r="AC24">
        <f>VLOOKUP(C24, [2]Sheet5!$C$2:$O$163, 3, FALSE)</f>
        <v>4</v>
      </c>
    </row>
    <row r="25" spans="1:29" x14ac:dyDescent="0.2">
      <c r="A25" t="s">
        <v>2874</v>
      </c>
      <c r="B25" t="s">
        <v>10</v>
      </c>
      <c r="C25" t="str">
        <f t="shared" si="0"/>
        <v>UCLA BRUINSFootball</v>
      </c>
      <c r="D25" t="s">
        <v>3032</v>
      </c>
      <c r="E25" t="s">
        <v>2711</v>
      </c>
      <c r="F25" t="s">
        <v>2697</v>
      </c>
      <c r="G25" t="s">
        <v>3005</v>
      </c>
      <c r="H25" t="s">
        <v>3006</v>
      </c>
      <c r="I25" t="s">
        <v>3007</v>
      </c>
      <c r="J25">
        <v>176.2</v>
      </c>
      <c r="K25">
        <v>20</v>
      </c>
      <c r="L25">
        <v>76367</v>
      </c>
      <c r="M25">
        <v>76.367000000000004</v>
      </c>
      <c r="N25">
        <v>4.3355506656879683</v>
      </c>
      <c r="O25">
        <v>20</v>
      </c>
      <c r="Q25" t="str">
        <f>VLOOKUP(A25,[2]Sheet5!$A$2:$O$163,4, FALSE)</f>
        <v>University of California, Los Angeles</v>
      </c>
      <c r="R25" t="str">
        <f>VLOOKUP(A25,[2]Sheet5!$A$2:$O$163,6, FALSE)</f>
        <v>Los Angeles</v>
      </c>
      <c r="S25" t="str">
        <f>VLOOKUP(A25,[2]Sheet5!$A$2:$O$163,7, FALSE)</f>
        <v>CA</v>
      </c>
      <c r="T25" t="str">
        <f>VLOOKUP(A25,[2]Sheet5!$A$2:$O$163,8, FALSE)</f>
        <v>California</v>
      </c>
      <c r="U25" t="str">
        <f>VLOOKUP(A25,[2]Sheet5!$A$2:$O$163,9, FALSE)</f>
        <v>West</v>
      </c>
      <c r="V25" t="str">
        <f>VLOOKUP(A25,[2]Sheet5!$A$2:$O$163,10, FALSE)</f>
        <v>los angeles-ca</v>
      </c>
      <c r="W25">
        <f>VLOOKUP(A25,[2]Sheet5!$A$2:$O$163,11, FALSE)</f>
        <v>176.2</v>
      </c>
      <c r="X25">
        <f>VLOOKUP(A25,[2]Sheet5!$A$2:$O$163,12, FALSE)</f>
        <v>20</v>
      </c>
      <c r="Y25">
        <f>VLOOKUP(A25,[2]Sheet5!$A$2:$O$163,13, FALSE)</f>
        <v>76367</v>
      </c>
      <c r="Z25">
        <f>VLOOKUP(A25,[2]Sheet5!$A$2:$O$163,14, FALSE)</f>
        <v>76.367000000000004</v>
      </c>
      <c r="AA25">
        <f>VLOOKUP(A25,[2]Sheet5!$A$2:$O$163,15, FALSE)</f>
        <v>4.3355506656879683</v>
      </c>
      <c r="AC25">
        <f>VLOOKUP(C25, [2]Sheet5!$C$2:$O$163, 3, FALSE)</f>
        <v>20</v>
      </c>
    </row>
    <row r="26" spans="1:29" x14ac:dyDescent="0.2">
      <c r="A26" t="s">
        <v>2854</v>
      </c>
      <c r="B26" t="s">
        <v>10</v>
      </c>
      <c r="C26" t="str">
        <f t="shared" si="0"/>
        <v>TEXAS LONGHORNSFootball</v>
      </c>
      <c r="D26" t="s">
        <v>2855</v>
      </c>
      <c r="E26" t="s">
        <v>2706</v>
      </c>
      <c r="F26" t="s">
        <v>2688</v>
      </c>
      <c r="G26" t="s">
        <v>3002</v>
      </c>
      <c r="H26" t="s">
        <v>3003</v>
      </c>
      <c r="I26" t="s">
        <v>3004</v>
      </c>
      <c r="J26">
        <v>129</v>
      </c>
      <c r="K26">
        <v>38</v>
      </c>
      <c r="L26">
        <v>78965</v>
      </c>
      <c r="M26">
        <v>78.965000000000003</v>
      </c>
      <c r="N26">
        <v>4.369004716322018</v>
      </c>
      <c r="O26">
        <v>22</v>
      </c>
      <c r="Q26" t="str">
        <f>VLOOKUP(A26,[2]Sheet5!$A$2:$O$163,4, FALSE)</f>
        <v>University of Texas</v>
      </c>
      <c r="R26" t="str">
        <f>VLOOKUP(A26,[2]Sheet5!$A$2:$O$163,6, FALSE)</f>
        <v>Austin</v>
      </c>
      <c r="S26" t="str">
        <f>VLOOKUP(A26,[2]Sheet5!$A$2:$O$163,7, FALSE)</f>
        <v>TX</v>
      </c>
      <c r="T26" t="str">
        <f>VLOOKUP(A26,[2]Sheet5!$A$2:$O$163,8, FALSE)</f>
        <v>Texas</v>
      </c>
      <c r="U26" t="str">
        <f>VLOOKUP(A26,[2]Sheet5!$A$2:$O$163,9, FALSE)</f>
        <v>Southwest</v>
      </c>
      <c r="V26" t="str">
        <f>VLOOKUP(A26,[2]Sheet5!$A$2:$O$163,10, FALSE)</f>
        <v>austin-tx</v>
      </c>
      <c r="W26">
        <f>VLOOKUP(A26,[2]Sheet5!$A$2:$O$163,11, FALSE)</f>
        <v>129</v>
      </c>
      <c r="X26">
        <f>VLOOKUP(A26,[2]Sheet5!$A$2:$O$163,12, FALSE)</f>
        <v>38</v>
      </c>
      <c r="Y26">
        <f>VLOOKUP(A26,[2]Sheet5!$A$2:$O$163,13, FALSE)</f>
        <v>78965</v>
      </c>
      <c r="Z26">
        <f>VLOOKUP(A26,[2]Sheet5!$A$2:$O$163,14, FALSE)</f>
        <v>78.965000000000003</v>
      </c>
      <c r="AA26">
        <f>VLOOKUP(A26,[2]Sheet5!$A$2:$O$163,15, FALSE)</f>
        <v>4.369004716322018</v>
      </c>
      <c r="AC26">
        <f>VLOOKUP(C26, [2]Sheet5!$C$2:$O$163, 3, FALSE)</f>
        <v>22</v>
      </c>
    </row>
    <row r="27" spans="1:29" x14ac:dyDescent="0.2">
      <c r="A27" t="s">
        <v>2863</v>
      </c>
      <c r="B27" t="s">
        <v>10</v>
      </c>
      <c r="C27" t="str">
        <f t="shared" si="0"/>
        <v>WASHINGTON HUSKIESFootball</v>
      </c>
      <c r="D27" t="s">
        <v>2830</v>
      </c>
      <c r="E27" t="s">
        <v>2831</v>
      </c>
      <c r="F27" t="s">
        <v>2799</v>
      </c>
      <c r="G27" t="s">
        <v>3019</v>
      </c>
      <c r="H27" t="s">
        <v>3006</v>
      </c>
      <c r="I27" t="s">
        <v>3020</v>
      </c>
      <c r="J27">
        <v>167.8</v>
      </c>
      <c r="K27">
        <v>55</v>
      </c>
      <c r="L27">
        <v>105391</v>
      </c>
      <c r="M27">
        <v>105.39100000000001</v>
      </c>
      <c r="N27">
        <v>4.6576772434671065</v>
      </c>
      <c r="O27">
        <v>8</v>
      </c>
      <c r="Q27" t="str">
        <f>VLOOKUP(A27,[2]Sheet5!$A$2:$O$163,4, FALSE)</f>
        <v>University of Washington</v>
      </c>
      <c r="R27" t="str">
        <f>VLOOKUP(A27,[2]Sheet5!$A$2:$O$163,6, FALSE)</f>
        <v>Seattle</v>
      </c>
      <c r="S27" t="str">
        <f>VLOOKUP(A27,[2]Sheet5!$A$2:$O$163,7, FALSE)</f>
        <v>WA</v>
      </c>
      <c r="T27" t="str">
        <f>VLOOKUP(A27,[2]Sheet5!$A$2:$O$163,8, FALSE)</f>
        <v>Washington</v>
      </c>
      <c r="U27" t="str">
        <f>VLOOKUP(A27,[2]Sheet5!$A$2:$O$163,9, FALSE)</f>
        <v>West</v>
      </c>
      <c r="V27" t="str">
        <f>VLOOKUP(A27,[2]Sheet5!$A$2:$O$163,10, FALSE)</f>
        <v>seattle-wa</v>
      </c>
      <c r="W27">
        <f>VLOOKUP(A27,[2]Sheet5!$A$2:$O$163,11, FALSE)</f>
        <v>167.8</v>
      </c>
      <c r="X27">
        <f>VLOOKUP(A27,[2]Sheet5!$A$2:$O$163,12, FALSE)</f>
        <v>55</v>
      </c>
      <c r="Y27">
        <f>VLOOKUP(A27,[2]Sheet5!$A$2:$O$163,13, FALSE)</f>
        <v>105391</v>
      </c>
      <c r="Z27">
        <f>VLOOKUP(A27,[2]Sheet5!$A$2:$O$163,14, FALSE)</f>
        <v>105.39100000000001</v>
      </c>
      <c r="AA27">
        <f>VLOOKUP(A27,[2]Sheet5!$A$2:$O$163,15, FALSE)</f>
        <v>4.6576772434671065</v>
      </c>
      <c r="AC27">
        <f>VLOOKUP(C27, [2]Sheet5!$C$2:$O$163, 3, FALSE)</f>
        <v>8</v>
      </c>
    </row>
    <row r="28" spans="1:29" x14ac:dyDescent="0.2">
      <c r="A28" t="s">
        <v>2880</v>
      </c>
      <c r="B28" t="s">
        <v>10</v>
      </c>
      <c r="C28" t="str">
        <f t="shared" si="0"/>
        <v>OKLAHOMA SOONERSFootball</v>
      </c>
      <c r="D28" t="s">
        <v>3038</v>
      </c>
      <c r="E28" t="s">
        <v>2662</v>
      </c>
      <c r="F28" t="s">
        <v>2663</v>
      </c>
      <c r="G28" t="s">
        <v>3039</v>
      </c>
      <c r="H28" t="s">
        <v>3003</v>
      </c>
      <c r="I28" t="s">
        <v>3040</v>
      </c>
      <c r="J28">
        <v>87</v>
      </c>
      <c r="K28">
        <v>127</v>
      </c>
      <c r="L28">
        <v>59866</v>
      </c>
      <c r="M28">
        <v>59.866</v>
      </c>
      <c r="N28">
        <v>4.0921087312805247</v>
      </c>
      <c r="O28">
        <v>55</v>
      </c>
      <c r="Q28" t="str">
        <f>VLOOKUP(A28,[2]Sheet5!$A$2:$O$163,4, FALSE)</f>
        <v>University of Oklahoma</v>
      </c>
      <c r="R28" t="str">
        <f>VLOOKUP(A28,[2]Sheet5!$A$2:$O$163,6, FALSE)</f>
        <v>Norman</v>
      </c>
      <c r="S28" t="str">
        <f>VLOOKUP(A28,[2]Sheet5!$A$2:$O$163,7, FALSE)</f>
        <v>OK</v>
      </c>
      <c r="T28" t="str">
        <f>VLOOKUP(A28,[2]Sheet5!$A$2:$O$163,8, FALSE)</f>
        <v>Oklahoma</v>
      </c>
      <c r="U28" t="str">
        <f>VLOOKUP(A28,[2]Sheet5!$A$2:$O$163,9, FALSE)</f>
        <v>Southwest</v>
      </c>
      <c r="V28" t="str">
        <f>VLOOKUP(A28,[2]Sheet5!$A$2:$O$163,10, FALSE)</f>
        <v>norman-ok</v>
      </c>
      <c r="W28">
        <f>VLOOKUP(A28,[2]Sheet5!$A$2:$O$163,11, FALSE)</f>
        <v>87</v>
      </c>
      <c r="X28">
        <f>VLOOKUP(A28,[2]Sheet5!$A$2:$O$163,12, FALSE)</f>
        <v>127</v>
      </c>
      <c r="Y28">
        <f>VLOOKUP(A28,[2]Sheet5!$A$2:$O$163,13, FALSE)</f>
        <v>59866</v>
      </c>
      <c r="Z28">
        <f>VLOOKUP(A28,[2]Sheet5!$A$2:$O$163,14, FALSE)</f>
        <v>59.866</v>
      </c>
      <c r="AA28">
        <f>VLOOKUP(A28,[2]Sheet5!$A$2:$O$163,15, FALSE)</f>
        <v>4.0921087312805247</v>
      </c>
      <c r="AC28">
        <f>VLOOKUP(C28, [2]Sheet5!$C$2:$O$163, 3, FALSE)</f>
        <v>55</v>
      </c>
    </row>
    <row r="29" spans="1:29" x14ac:dyDescent="0.2">
      <c r="A29" t="s">
        <v>2862</v>
      </c>
      <c r="B29" t="s">
        <v>10</v>
      </c>
      <c r="C29" t="str">
        <f t="shared" si="0"/>
        <v>OHIO STATE BUCKEYESFootball</v>
      </c>
      <c r="D29" t="s">
        <v>2733</v>
      </c>
      <c r="E29" t="s">
        <v>2734</v>
      </c>
      <c r="F29" t="s">
        <v>1117</v>
      </c>
      <c r="G29" t="s">
        <v>3016</v>
      </c>
      <c r="H29" t="s">
        <v>3017</v>
      </c>
      <c r="I29" t="s">
        <v>3018</v>
      </c>
      <c r="J29">
        <v>86.4</v>
      </c>
      <c r="K29">
        <v>49</v>
      </c>
      <c r="L29">
        <v>58575</v>
      </c>
      <c r="M29">
        <v>58.575000000000003</v>
      </c>
      <c r="N29">
        <v>4.0703079843938594</v>
      </c>
      <c r="O29">
        <v>2</v>
      </c>
      <c r="Q29" t="str">
        <f>VLOOKUP(A29,[2]Sheet5!$A$2:$O$163,4, FALSE)</f>
        <v>Ohio State University</v>
      </c>
      <c r="R29" t="str">
        <f>VLOOKUP(A29,[2]Sheet5!$A$2:$O$163,6, FALSE)</f>
        <v>Columbus</v>
      </c>
      <c r="S29" t="str">
        <f>VLOOKUP(A29,[2]Sheet5!$A$2:$O$163,7, FALSE)</f>
        <v>OH</v>
      </c>
      <c r="T29" t="str">
        <f>VLOOKUP(A29,[2]Sheet5!$A$2:$O$163,8, FALSE)</f>
        <v>Ohio</v>
      </c>
      <c r="U29" t="str">
        <f>VLOOKUP(A29,[2]Sheet5!$A$2:$O$163,9, FALSE)</f>
        <v>Midwest</v>
      </c>
      <c r="V29" t="str">
        <f>VLOOKUP(A29,[2]Sheet5!$A$2:$O$163,10, FALSE)</f>
        <v>columbus-oh</v>
      </c>
      <c r="W29">
        <f>VLOOKUP(A29,[2]Sheet5!$A$2:$O$163,11, FALSE)</f>
        <v>86.4</v>
      </c>
      <c r="X29">
        <f>VLOOKUP(A29,[2]Sheet5!$A$2:$O$163,12, FALSE)</f>
        <v>49</v>
      </c>
      <c r="Y29">
        <f>VLOOKUP(A29,[2]Sheet5!$A$2:$O$163,13, FALSE)</f>
        <v>58575</v>
      </c>
      <c r="Z29">
        <f>VLOOKUP(A29,[2]Sheet5!$A$2:$O$163,14, FALSE)</f>
        <v>58.575000000000003</v>
      </c>
      <c r="AA29">
        <f>VLOOKUP(A29,[2]Sheet5!$A$2:$O$163,15, FALSE)</f>
        <v>4.0703079843938594</v>
      </c>
      <c r="AC29">
        <f>VLOOKUP(C29, [2]Sheet5!$C$2:$O$163, 3, FALSE)</f>
        <v>2</v>
      </c>
    </row>
    <row r="30" spans="1:29" x14ac:dyDescent="0.2">
      <c r="A30" t="s">
        <v>2862</v>
      </c>
      <c r="B30" t="s">
        <v>10</v>
      </c>
      <c r="C30" t="str">
        <f t="shared" si="0"/>
        <v>OHIO STATE BUCKEYESFootball</v>
      </c>
      <c r="D30" t="s">
        <v>2733</v>
      </c>
      <c r="E30" t="s">
        <v>2734</v>
      </c>
      <c r="F30" t="s">
        <v>1117</v>
      </c>
      <c r="G30" t="s">
        <v>3016</v>
      </c>
      <c r="H30" t="s">
        <v>3017</v>
      </c>
      <c r="I30" t="s">
        <v>3018</v>
      </c>
      <c r="J30">
        <v>86.4</v>
      </c>
      <c r="K30">
        <v>49</v>
      </c>
      <c r="L30">
        <v>58575</v>
      </c>
      <c r="M30">
        <v>58.575000000000003</v>
      </c>
      <c r="N30">
        <v>4.0703079843938594</v>
      </c>
      <c r="O30">
        <v>2</v>
      </c>
      <c r="Q30" t="str">
        <f>VLOOKUP(A30,[2]Sheet5!$A$2:$O$163,4, FALSE)</f>
        <v>Ohio State University</v>
      </c>
      <c r="R30" t="str">
        <f>VLOOKUP(A30,[2]Sheet5!$A$2:$O$163,6, FALSE)</f>
        <v>Columbus</v>
      </c>
      <c r="S30" t="str">
        <f>VLOOKUP(A30,[2]Sheet5!$A$2:$O$163,7, FALSE)</f>
        <v>OH</v>
      </c>
      <c r="T30" t="str">
        <f>VLOOKUP(A30,[2]Sheet5!$A$2:$O$163,8, FALSE)</f>
        <v>Ohio</v>
      </c>
      <c r="U30" t="str">
        <f>VLOOKUP(A30,[2]Sheet5!$A$2:$O$163,9, FALSE)</f>
        <v>Midwest</v>
      </c>
      <c r="V30" t="str">
        <f>VLOOKUP(A30,[2]Sheet5!$A$2:$O$163,10, FALSE)</f>
        <v>columbus-oh</v>
      </c>
      <c r="W30">
        <f>VLOOKUP(A30,[2]Sheet5!$A$2:$O$163,11, FALSE)</f>
        <v>86.4</v>
      </c>
      <c r="X30">
        <f>VLOOKUP(A30,[2]Sheet5!$A$2:$O$163,12, FALSE)</f>
        <v>49</v>
      </c>
      <c r="Y30">
        <f>VLOOKUP(A30,[2]Sheet5!$A$2:$O$163,13, FALSE)</f>
        <v>58575</v>
      </c>
      <c r="Z30">
        <f>VLOOKUP(A30,[2]Sheet5!$A$2:$O$163,14, FALSE)</f>
        <v>58.575000000000003</v>
      </c>
      <c r="AA30">
        <f>VLOOKUP(A30,[2]Sheet5!$A$2:$O$163,15, FALSE)</f>
        <v>4.0703079843938594</v>
      </c>
      <c r="AC30">
        <f>VLOOKUP(C30, [2]Sheet5!$C$2:$O$163, 3, FALSE)</f>
        <v>2</v>
      </c>
    </row>
    <row r="31" spans="1:29" x14ac:dyDescent="0.2">
      <c r="A31" t="s">
        <v>2881</v>
      </c>
      <c r="B31" t="s">
        <v>10</v>
      </c>
      <c r="C31" t="str">
        <f t="shared" si="0"/>
        <v>ALABAMA CRIMSON TIDEFootball</v>
      </c>
      <c r="D31" t="s">
        <v>3041</v>
      </c>
      <c r="E31" t="s">
        <v>2721</v>
      </c>
      <c r="F31" t="s">
        <v>2722</v>
      </c>
      <c r="G31" t="s">
        <v>3042</v>
      </c>
      <c r="H31" t="s">
        <v>3012</v>
      </c>
      <c r="I31" t="s">
        <v>3043</v>
      </c>
      <c r="J31">
        <v>87.5</v>
      </c>
      <c r="K31">
        <v>137</v>
      </c>
      <c r="L31">
        <v>44880</v>
      </c>
      <c r="M31">
        <v>44.88</v>
      </c>
      <c r="N31">
        <v>3.8039922612144408</v>
      </c>
      <c r="O31">
        <v>5</v>
      </c>
      <c r="Q31" t="str">
        <f>VLOOKUP(A31,[2]Sheet5!$A$2:$O$163,4, FALSE)</f>
        <v>University of Alabama</v>
      </c>
      <c r="R31" t="str">
        <f>VLOOKUP(A31,[2]Sheet5!$A$2:$O$163,6, FALSE)</f>
        <v>Tuscaloosa</v>
      </c>
      <c r="S31" t="str">
        <f>VLOOKUP(A31,[2]Sheet5!$A$2:$O$163,7, FALSE)</f>
        <v>AL</v>
      </c>
      <c r="T31" t="str">
        <f>VLOOKUP(A31,[2]Sheet5!$A$2:$O$163,8, FALSE)</f>
        <v>Alabama</v>
      </c>
      <c r="U31" t="str">
        <f>VLOOKUP(A31,[2]Sheet5!$A$2:$O$163,9, FALSE)</f>
        <v>Southeast</v>
      </c>
      <c r="V31" t="str">
        <f>VLOOKUP(A31,[2]Sheet5!$A$2:$O$163,10, FALSE)</f>
        <v>tuscaloosa-al</v>
      </c>
      <c r="W31">
        <f>VLOOKUP(A31,[2]Sheet5!$A$2:$O$163,11, FALSE)</f>
        <v>87.5</v>
      </c>
      <c r="X31">
        <f>VLOOKUP(A31,[2]Sheet5!$A$2:$O$163,12, FALSE)</f>
        <v>137</v>
      </c>
      <c r="Y31">
        <f>VLOOKUP(A31,[2]Sheet5!$A$2:$O$163,13, FALSE)</f>
        <v>44880</v>
      </c>
      <c r="Z31">
        <f>VLOOKUP(A31,[2]Sheet5!$A$2:$O$163,14, FALSE)</f>
        <v>44.88</v>
      </c>
      <c r="AA31">
        <f>VLOOKUP(A31,[2]Sheet5!$A$2:$O$163,15, FALSE)</f>
        <v>3.8039922612144408</v>
      </c>
      <c r="AC31">
        <f>VLOOKUP(C31, [2]Sheet5!$C$2:$O$163, 3, FALSE)</f>
        <v>5</v>
      </c>
    </row>
    <row r="32" spans="1:29" x14ac:dyDescent="0.2">
      <c r="A32" t="s">
        <v>2863</v>
      </c>
      <c r="B32" t="s">
        <v>10</v>
      </c>
      <c r="C32" t="str">
        <f t="shared" si="0"/>
        <v>WASHINGTON HUSKIESFootball</v>
      </c>
      <c r="D32" t="s">
        <v>2830</v>
      </c>
      <c r="E32" t="s">
        <v>2831</v>
      </c>
      <c r="F32" t="s">
        <v>2799</v>
      </c>
      <c r="G32" t="s">
        <v>3019</v>
      </c>
      <c r="H32" t="s">
        <v>3006</v>
      </c>
      <c r="I32" t="s">
        <v>3020</v>
      </c>
      <c r="J32">
        <v>167.8</v>
      </c>
      <c r="K32">
        <v>55</v>
      </c>
      <c r="L32">
        <v>105391</v>
      </c>
      <c r="M32">
        <v>105.39100000000001</v>
      </c>
      <c r="N32">
        <v>4.6576772434671065</v>
      </c>
      <c r="O32">
        <v>8</v>
      </c>
      <c r="Q32" t="str">
        <f>VLOOKUP(A32,[2]Sheet5!$A$2:$O$163,4, FALSE)</f>
        <v>University of Washington</v>
      </c>
      <c r="R32" t="str">
        <f>VLOOKUP(A32,[2]Sheet5!$A$2:$O$163,6, FALSE)</f>
        <v>Seattle</v>
      </c>
      <c r="S32" t="str">
        <f>VLOOKUP(A32,[2]Sheet5!$A$2:$O$163,7, FALSE)</f>
        <v>WA</v>
      </c>
      <c r="T32" t="str">
        <f>VLOOKUP(A32,[2]Sheet5!$A$2:$O$163,8, FALSE)</f>
        <v>Washington</v>
      </c>
      <c r="U32" t="str">
        <f>VLOOKUP(A32,[2]Sheet5!$A$2:$O$163,9, FALSE)</f>
        <v>West</v>
      </c>
      <c r="V32" t="str">
        <f>VLOOKUP(A32,[2]Sheet5!$A$2:$O$163,10, FALSE)</f>
        <v>seattle-wa</v>
      </c>
      <c r="W32">
        <f>VLOOKUP(A32,[2]Sheet5!$A$2:$O$163,11, FALSE)</f>
        <v>167.8</v>
      </c>
      <c r="X32">
        <f>VLOOKUP(A32,[2]Sheet5!$A$2:$O$163,12, FALSE)</f>
        <v>55</v>
      </c>
      <c r="Y32">
        <f>VLOOKUP(A32,[2]Sheet5!$A$2:$O$163,13, FALSE)</f>
        <v>105391</v>
      </c>
      <c r="Z32">
        <f>VLOOKUP(A32,[2]Sheet5!$A$2:$O$163,14, FALSE)</f>
        <v>105.39100000000001</v>
      </c>
      <c r="AA32">
        <f>VLOOKUP(A32,[2]Sheet5!$A$2:$O$163,15, FALSE)</f>
        <v>4.6576772434671065</v>
      </c>
      <c r="AC32">
        <f>VLOOKUP(C32, [2]Sheet5!$C$2:$O$163, 3, FALSE)</f>
        <v>8</v>
      </c>
    </row>
    <row r="33" spans="1:29" x14ac:dyDescent="0.2">
      <c r="A33" t="s">
        <v>2882</v>
      </c>
      <c r="B33" t="s">
        <v>10</v>
      </c>
      <c r="C33" t="str">
        <f t="shared" si="0"/>
        <v>ARKANSAS RAZORBACKSFootball</v>
      </c>
      <c r="D33" t="s">
        <v>2666</v>
      </c>
      <c r="E33" t="s">
        <v>2667</v>
      </c>
      <c r="F33" t="s">
        <v>2668</v>
      </c>
      <c r="G33" t="s">
        <v>3044</v>
      </c>
      <c r="H33" t="s">
        <v>3012</v>
      </c>
      <c r="I33" t="s">
        <v>3045</v>
      </c>
      <c r="J33">
        <v>91.8</v>
      </c>
      <c r="K33">
        <v>176</v>
      </c>
      <c r="L33">
        <v>52111</v>
      </c>
      <c r="M33">
        <v>52.110999999999997</v>
      </c>
      <c r="N33">
        <v>3.9533760589116249</v>
      </c>
      <c r="O33">
        <v>44</v>
      </c>
      <c r="Q33" t="str">
        <f>VLOOKUP(A33,[2]Sheet5!$A$2:$O$163,4, FALSE)</f>
        <v>University of Arkansas</v>
      </c>
      <c r="R33" t="str">
        <f>VLOOKUP(A33,[2]Sheet5!$A$2:$O$163,6, FALSE)</f>
        <v>Fayetteville</v>
      </c>
      <c r="S33" t="str">
        <f>VLOOKUP(A33,[2]Sheet5!$A$2:$O$163,7, FALSE)</f>
        <v>AR</v>
      </c>
      <c r="T33" t="str">
        <f>VLOOKUP(A33,[2]Sheet5!$A$2:$O$163,8, FALSE)</f>
        <v>Arkansas</v>
      </c>
      <c r="U33" t="str">
        <f>VLOOKUP(A33,[2]Sheet5!$A$2:$O$163,9, FALSE)</f>
        <v>Southeast</v>
      </c>
      <c r="V33" t="str">
        <f>VLOOKUP(A33,[2]Sheet5!$A$2:$O$163,10, FALSE)</f>
        <v>fayetteville-ar</v>
      </c>
      <c r="W33">
        <f>VLOOKUP(A33,[2]Sheet5!$A$2:$O$163,11, FALSE)</f>
        <v>91.8</v>
      </c>
      <c r="X33">
        <f>VLOOKUP(A33,[2]Sheet5!$A$2:$O$163,12, FALSE)</f>
        <v>176</v>
      </c>
      <c r="Y33">
        <f>VLOOKUP(A33,[2]Sheet5!$A$2:$O$163,13, FALSE)</f>
        <v>52111</v>
      </c>
      <c r="Z33">
        <f>VLOOKUP(A33,[2]Sheet5!$A$2:$O$163,14, FALSE)</f>
        <v>52.110999999999997</v>
      </c>
      <c r="AA33">
        <f>VLOOKUP(A33,[2]Sheet5!$A$2:$O$163,15, FALSE)</f>
        <v>3.9533760589116249</v>
      </c>
      <c r="AC33">
        <f>VLOOKUP(C33, [2]Sheet5!$C$2:$O$163, 3, FALSE)</f>
        <v>44</v>
      </c>
    </row>
    <row r="34" spans="1:29" x14ac:dyDescent="0.2">
      <c r="A34" t="s">
        <v>2883</v>
      </c>
      <c r="B34" t="s">
        <v>10</v>
      </c>
      <c r="C34" t="str">
        <f t="shared" si="0"/>
        <v>AUBURN TIGERSFootball</v>
      </c>
      <c r="D34" t="s">
        <v>2776</v>
      </c>
      <c r="E34" t="s">
        <v>2777</v>
      </c>
      <c r="F34" t="s">
        <v>2722</v>
      </c>
      <c r="G34" t="s">
        <v>3042</v>
      </c>
      <c r="H34" t="s">
        <v>3012</v>
      </c>
      <c r="I34" t="s">
        <v>3046</v>
      </c>
      <c r="J34">
        <v>97.6</v>
      </c>
      <c r="K34">
        <v>97</v>
      </c>
      <c r="L34">
        <v>54700</v>
      </c>
      <c r="M34">
        <v>54.7</v>
      </c>
      <c r="N34">
        <v>4.0018637094279352</v>
      </c>
      <c r="O34">
        <v>67</v>
      </c>
      <c r="Q34" t="str">
        <f>VLOOKUP(A34,[2]Sheet5!$A$2:$O$163,4, FALSE)</f>
        <v>Auburn University</v>
      </c>
      <c r="R34" t="str">
        <f>VLOOKUP(A34,[2]Sheet5!$A$2:$O$163,6, FALSE)</f>
        <v>Auburn</v>
      </c>
      <c r="S34" t="str">
        <f>VLOOKUP(A34,[2]Sheet5!$A$2:$O$163,7, FALSE)</f>
        <v>AL</v>
      </c>
      <c r="T34" t="str">
        <f>VLOOKUP(A34,[2]Sheet5!$A$2:$O$163,8, FALSE)</f>
        <v>Alabama</v>
      </c>
      <c r="U34" t="str">
        <f>VLOOKUP(A34,[2]Sheet5!$A$2:$O$163,9, FALSE)</f>
        <v>Southeast</v>
      </c>
      <c r="V34" t="str">
        <f>VLOOKUP(A34,[2]Sheet5!$A$2:$O$163,10, FALSE)</f>
        <v>auburn-al</v>
      </c>
      <c r="W34">
        <f>VLOOKUP(A34,[2]Sheet5!$A$2:$O$163,11, FALSE)</f>
        <v>97.6</v>
      </c>
      <c r="X34">
        <f>VLOOKUP(A34,[2]Sheet5!$A$2:$O$163,12, FALSE)</f>
        <v>97</v>
      </c>
      <c r="Y34">
        <f>VLOOKUP(A34,[2]Sheet5!$A$2:$O$163,13, FALSE)</f>
        <v>54700</v>
      </c>
      <c r="Z34">
        <f>VLOOKUP(A34,[2]Sheet5!$A$2:$O$163,14, FALSE)</f>
        <v>54.7</v>
      </c>
      <c r="AA34">
        <f>VLOOKUP(A34,[2]Sheet5!$A$2:$O$163,15, FALSE)</f>
        <v>4.0018637094279352</v>
      </c>
      <c r="AC34">
        <f>VLOOKUP(C34, [2]Sheet5!$C$2:$O$163, 3, FALSE)</f>
        <v>67</v>
      </c>
    </row>
    <row r="35" spans="1:29" x14ac:dyDescent="0.2">
      <c r="A35" t="s">
        <v>2862</v>
      </c>
      <c r="B35" t="s">
        <v>10</v>
      </c>
      <c r="C35" t="str">
        <f t="shared" si="0"/>
        <v>OHIO STATE BUCKEYESFootball</v>
      </c>
      <c r="D35" t="s">
        <v>2733</v>
      </c>
      <c r="E35" t="s">
        <v>2734</v>
      </c>
      <c r="F35" t="s">
        <v>1117</v>
      </c>
      <c r="G35" t="s">
        <v>3016</v>
      </c>
      <c r="H35" t="s">
        <v>3017</v>
      </c>
      <c r="I35" t="s">
        <v>3018</v>
      </c>
      <c r="J35">
        <v>86.4</v>
      </c>
      <c r="K35">
        <v>49</v>
      </c>
      <c r="L35">
        <v>58575</v>
      </c>
      <c r="M35">
        <v>58.575000000000003</v>
      </c>
      <c r="N35">
        <v>4.0703079843938594</v>
      </c>
      <c r="O35">
        <v>2</v>
      </c>
      <c r="Q35" t="str">
        <f>VLOOKUP(A35,[2]Sheet5!$A$2:$O$163,4, FALSE)</f>
        <v>Ohio State University</v>
      </c>
      <c r="R35" t="str">
        <f>VLOOKUP(A35,[2]Sheet5!$A$2:$O$163,6, FALSE)</f>
        <v>Columbus</v>
      </c>
      <c r="S35" t="str">
        <f>VLOOKUP(A35,[2]Sheet5!$A$2:$O$163,7, FALSE)</f>
        <v>OH</v>
      </c>
      <c r="T35" t="str">
        <f>VLOOKUP(A35,[2]Sheet5!$A$2:$O$163,8, FALSE)</f>
        <v>Ohio</v>
      </c>
      <c r="U35" t="str">
        <f>VLOOKUP(A35,[2]Sheet5!$A$2:$O$163,9, FALSE)</f>
        <v>Midwest</v>
      </c>
      <c r="V35" t="str">
        <f>VLOOKUP(A35,[2]Sheet5!$A$2:$O$163,10, FALSE)</f>
        <v>columbus-oh</v>
      </c>
      <c r="W35">
        <f>VLOOKUP(A35,[2]Sheet5!$A$2:$O$163,11, FALSE)</f>
        <v>86.4</v>
      </c>
      <c r="X35">
        <f>VLOOKUP(A35,[2]Sheet5!$A$2:$O$163,12, FALSE)</f>
        <v>49</v>
      </c>
      <c r="Y35">
        <f>VLOOKUP(A35,[2]Sheet5!$A$2:$O$163,13, FALSE)</f>
        <v>58575</v>
      </c>
      <c r="Z35">
        <f>VLOOKUP(A35,[2]Sheet5!$A$2:$O$163,14, FALSE)</f>
        <v>58.575000000000003</v>
      </c>
      <c r="AA35">
        <f>VLOOKUP(A35,[2]Sheet5!$A$2:$O$163,15, FALSE)</f>
        <v>4.0703079843938594</v>
      </c>
      <c r="AC35">
        <f>VLOOKUP(C35, [2]Sheet5!$C$2:$O$163, 3, FALSE)</f>
        <v>2</v>
      </c>
    </row>
    <row r="36" spans="1:29" x14ac:dyDescent="0.2">
      <c r="A36" t="s">
        <v>2878</v>
      </c>
      <c r="B36" t="s">
        <v>10</v>
      </c>
      <c r="C36" t="str">
        <f t="shared" si="0"/>
        <v>LSU TIGERSFootball</v>
      </c>
      <c r="D36" t="s">
        <v>2656</v>
      </c>
      <c r="E36" t="s">
        <v>2657</v>
      </c>
      <c r="F36" t="s">
        <v>2633</v>
      </c>
      <c r="G36" t="s">
        <v>3036</v>
      </c>
      <c r="H36" t="s">
        <v>3012</v>
      </c>
      <c r="I36" t="s">
        <v>3037</v>
      </c>
      <c r="J36">
        <v>91.7</v>
      </c>
      <c r="K36">
        <v>176</v>
      </c>
      <c r="L36">
        <v>46282</v>
      </c>
      <c r="M36">
        <v>46.281999999999996</v>
      </c>
      <c r="N36">
        <v>3.8347531166034798</v>
      </c>
      <c r="O36">
        <v>15</v>
      </c>
      <c r="Q36" t="str">
        <f>VLOOKUP(A36,[2]Sheet5!$A$2:$O$163,4, FALSE)</f>
        <v>Louisiana State University</v>
      </c>
      <c r="R36" t="str">
        <f>VLOOKUP(A36,[2]Sheet5!$A$2:$O$163,6, FALSE)</f>
        <v>Baton Rouge</v>
      </c>
      <c r="S36" t="str">
        <f>VLOOKUP(A36,[2]Sheet5!$A$2:$O$163,7, FALSE)</f>
        <v>LA</v>
      </c>
      <c r="T36" t="str">
        <f>VLOOKUP(A36,[2]Sheet5!$A$2:$O$163,8, FALSE)</f>
        <v>Louisiana</v>
      </c>
      <c r="U36" t="str">
        <f>VLOOKUP(A36,[2]Sheet5!$A$2:$O$163,9, FALSE)</f>
        <v>Southeast</v>
      </c>
      <c r="V36" t="str">
        <f>VLOOKUP(A36,[2]Sheet5!$A$2:$O$163,10, FALSE)</f>
        <v>baton rouge-la</v>
      </c>
      <c r="W36">
        <f>VLOOKUP(A36,[2]Sheet5!$A$2:$O$163,11, FALSE)</f>
        <v>91.7</v>
      </c>
      <c r="X36">
        <f>VLOOKUP(A36,[2]Sheet5!$A$2:$O$163,12, FALSE)</f>
        <v>176</v>
      </c>
      <c r="Y36">
        <f>VLOOKUP(A36,[2]Sheet5!$A$2:$O$163,13, FALSE)</f>
        <v>46282</v>
      </c>
      <c r="Z36">
        <f>VLOOKUP(A36,[2]Sheet5!$A$2:$O$163,14, FALSE)</f>
        <v>46.281999999999996</v>
      </c>
      <c r="AA36">
        <f>VLOOKUP(A36,[2]Sheet5!$A$2:$O$163,15, FALSE)</f>
        <v>3.8347531166034798</v>
      </c>
      <c r="AC36">
        <f>VLOOKUP(C36, [2]Sheet5!$C$2:$O$163, 3, FALSE)</f>
        <v>15</v>
      </c>
    </row>
    <row r="37" spans="1:29" x14ac:dyDescent="0.2">
      <c r="A37" t="s">
        <v>2884</v>
      </c>
      <c r="B37" t="s">
        <v>10</v>
      </c>
      <c r="C37" t="str">
        <f t="shared" si="0"/>
        <v>GEORGIA BULLDOGSFootball</v>
      </c>
      <c r="D37" t="s">
        <v>2832</v>
      </c>
      <c r="E37" t="s">
        <v>2833</v>
      </c>
      <c r="F37" t="s">
        <v>2750</v>
      </c>
      <c r="G37" t="s">
        <v>3047</v>
      </c>
      <c r="H37" t="s">
        <v>3012</v>
      </c>
      <c r="I37" t="s">
        <v>3048</v>
      </c>
      <c r="J37">
        <v>88.1</v>
      </c>
      <c r="K37">
        <v>49</v>
      </c>
      <c r="L37">
        <v>43466</v>
      </c>
      <c r="M37">
        <v>43.466000000000001</v>
      </c>
      <c r="N37">
        <v>3.7719790232835106</v>
      </c>
      <c r="O37">
        <v>1</v>
      </c>
      <c r="Q37" t="str">
        <f>VLOOKUP(A37,[2]Sheet5!$A$2:$O$163,4, FALSE)</f>
        <v>University of Georgia</v>
      </c>
      <c r="R37" t="str">
        <f>VLOOKUP(A37,[2]Sheet5!$A$2:$O$163,6, FALSE)</f>
        <v>Athens</v>
      </c>
      <c r="S37" t="str">
        <f>VLOOKUP(A37,[2]Sheet5!$A$2:$O$163,7, FALSE)</f>
        <v>GA</v>
      </c>
      <c r="T37" t="str">
        <f>VLOOKUP(A37,[2]Sheet5!$A$2:$O$163,8, FALSE)</f>
        <v>Georgia</v>
      </c>
      <c r="U37" t="str">
        <f>VLOOKUP(A37,[2]Sheet5!$A$2:$O$163,9, FALSE)</f>
        <v>Southeast</v>
      </c>
      <c r="V37" t="str">
        <f>VLOOKUP(A37,[2]Sheet5!$A$2:$O$163,10, FALSE)</f>
        <v>athens-ga</v>
      </c>
      <c r="W37">
        <f>VLOOKUP(A37,[2]Sheet5!$A$2:$O$163,11, FALSE)</f>
        <v>88.1</v>
      </c>
      <c r="X37">
        <f>VLOOKUP(A37,[2]Sheet5!$A$2:$O$163,12, FALSE)</f>
        <v>49</v>
      </c>
      <c r="Y37">
        <f>VLOOKUP(A37,[2]Sheet5!$A$2:$O$163,13, FALSE)</f>
        <v>43466</v>
      </c>
      <c r="Z37">
        <f>VLOOKUP(A37,[2]Sheet5!$A$2:$O$163,14, FALSE)</f>
        <v>43.466000000000001</v>
      </c>
      <c r="AA37">
        <f>VLOOKUP(A37,[2]Sheet5!$A$2:$O$163,15, FALSE)</f>
        <v>3.7719790232835106</v>
      </c>
      <c r="AC37">
        <f>VLOOKUP(C37, [2]Sheet5!$C$2:$O$163, 3, FALSE)</f>
        <v>1</v>
      </c>
    </row>
    <row r="38" spans="1:29" x14ac:dyDescent="0.2">
      <c r="A38" t="s">
        <v>2856</v>
      </c>
      <c r="B38" t="s">
        <v>10</v>
      </c>
      <c r="C38" t="str">
        <f t="shared" si="0"/>
        <v>USC TROJANSFootball</v>
      </c>
      <c r="D38" t="s">
        <v>2754</v>
      </c>
      <c r="E38" t="s">
        <v>2711</v>
      </c>
      <c r="F38" t="s">
        <v>2697</v>
      </c>
      <c r="G38" t="s">
        <v>3005</v>
      </c>
      <c r="H38" t="s">
        <v>3006</v>
      </c>
      <c r="I38" t="s">
        <v>3007</v>
      </c>
      <c r="J38">
        <v>176.2</v>
      </c>
      <c r="K38">
        <v>20</v>
      </c>
      <c r="L38">
        <v>76367</v>
      </c>
      <c r="M38">
        <v>76.367000000000004</v>
      </c>
      <c r="N38">
        <v>4.3355506656879683</v>
      </c>
      <c r="O38">
        <v>12</v>
      </c>
      <c r="Q38" t="str">
        <f>VLOOKUP(A38,[2]Sheet5!$A$2:$O$163,4, FALSE)</f>
        <v>University of Southern California</v>
      </c>
      <c r="R38" t="str">
        <f>VLOOKUP(A38,[2]Sheet5!$A$2:$O$163,6, FALSE)</f>
        <v>Los Angeles</v>
      </c>
      <c r="S38" t="str">
        <f>VLOOKUP(A38,[2]Sheet5!$A$2:$O$163,7, FALSE)</f>
        <v>CA</v>
      </c>
      <c r="T38" t="str">
        <f>VLOOKUP(A38,[2]Sheet5!$A$2:$O$163,8, FALSE)</f>
        <v>California</v>
      </c>
      <c r="U38" t="str">
        <f>VLOOKUP(A38,[2]Sheet5!$A$2:$O$163,9, FALSE)</f>
        <v>West</v>
      </c>
      <c r="V38" t="str">
        <f>VLOOKUP(A38,[2]Sheet5!$A$2:$O$163,10, FALSE)</f>
        <v>los angeles-ca</v>
      </c>
      <c r="W38">
        <f>VLOOKUP(A38,[2]Sheet5!$A$2:$O$163,11, FALSE)</f>
        <v>176.2</v>
      </c>
      <c r="X38">
        <f>VLOOKUP(A38,[2]Sheet5!$A$2:$O$163,12, FALSE)</f>
        <v>20</v>
      </c>
      <c r="Y38">
        <f>VLOOKUP(A38,[2]Sheet5!$A$2:$O$163,13, FALSE)</f>
        <v>76367</v>
      </c>
      <c r="Z38">
        <f>VLOOKUP(A38,[2]Sheet5!$A$2:$O$163,14, FALSE)</f>
        <v>76.367000000000004</v>
      </c>
      <c r="AA38">
        <f>VLOOKUP(A38,[2]Sheet5!$A$2:$O$163,15, FALSE)</f>
        <v>4.3355506656879683</v>
      </c>
      <c r="AC38">
        <f>VLOOKUP(C38, [2]Sheet5!$C$2:$O$163, 3, FALSE)</f>
        <v>12</v>
      </c>
    </row>
    <row r="39" spans="1:29" x14ac:dyDescent="0.2">
      <c r="A39" t="s">
        <v>2877</v>
      </c>
      <c r="B39" t="s">
        <v>10</v>
      </c>
      <c r="C39" t="str">
        <f t="shared" si="0"/>
        <v>PENN STATE NITTANY LIONSFootball</v>
      </c>
      <c r="D39" t="s">
        <v>2707</v>
      </c>
      <c r="E39" t="s">
        <v>2876</v>
      </c>
      <c r="F39" t="s">
        <v>2709</v>
      </c>
      <c r="G39" t="s">
        <v>3033</v>
      </c>
      <c r="H39" t="s">
        <v>3034</v>
      </c>
      <c r="I39" t="s">
        <v>3035</v>
      </c>
      <c r="K39">
        <v>77</v>
      </c>
      <c r="O39">
        <v>7</v>
      </c>
      <c r="Q39" t="str">
        <f>VLOOKUP(A39,[2]Sheet5!$A$2:$O$163,4, FALSE)</f>
        <v>Pennsylvania State University</v>
      </c>
      <c r="R39" t="str">
        <f>VLOOKUP(A39,[2]Sheet5!$A$2:$O$163,6, FALSE)</f>
        <v>University Park</v>
      </c>
      <c r="S39" t="str">
        <f>VLOOKUP(A39,[2]Sheet5!$A$2:$O$163,7, FALSE)</f>
        <v>PA</v>
      </c>
      <c r="T39" t="str">
        <f>VLOOKUP(A39,[2]Sheet5!$A$2:$O$163,8, FALSE)</f>
        <v>Pennsylvania</v>
      </c>
      <c r="U39" t="str">
        <f>VLOOKUP(A39,[2]Sheet5!$A$2:$O$163,9, FALSE)</f>
        <v>Northeast</v>
      </c>
      <c r="V39" t="str">
        <f>VLOOKUP(A39,[2]Sheet5!$A$2:$O$163,10, FALSE)</f>
        <v>university park-pa</v>
      </c>
      <c r="W39" t="e">
        <f>VLOOKUP(A39,[2]Sheet5!$A$2:$O$163,11, FALSE)</f>
        <v>#N/A</v>
      </c>
      <c r="X39">
        <f>VLOOKUP(A39,[2]Sheet5!$A$2:$O$163,12, FALSE)</f>
        <v>77</v>
      </c>
      <c r="Y39" t="e">
        <f>VLOOKUP(A39,[2]Sheet5!$A$2:$O$163,13, FALSE)</f>
        <v>#N/A</v>
      </c>
      <c r="Z39" t="e">
        <f>VLOOKUP(A39,[2]Sheet5!$A$2:$O$163,14, FALSE)</f>
        <v>#N/A</v>
      </c>
      <c r="AA39" t="e">
        <f>VLOOKUP(A39,[2]Sheet5!$A$2:$O$163,15, FALSE)</f>
        <v>#N/A</v>
      </c>
      <c r="AC39">
        <f>VLOOKUP(C39, [2]Sheet5!$C$2:$O$163, 3, FALSE)</f>
        <v>7</v>
      </c>
    </row>
    <row r="40" spans="1:29" x14ac:dyDescent="0.2">
      <c r="A40" t="s">
        <v>2861</v>
      </c>
      <c r="B40" t="s">
        <v>10</v>
      </c>
      <c r="C40" t="str">
        <f t="shared" si="0"/>
        <v>OREGON DUCKSFootball</v>
      </c>
      <c r="D40" t="s">
        <v>2737</v>
      </c>
      <c r="E40" t="s">
        <v>2738</v>
      </c>
      <c r="F40" t="s">
        <v>2739</v>
      </c>
      <c r="G40" t="s">
        <v>3014</v>
      </c>
      <c r="H40" t="s">
        <v>3006</v>
      </c>
      <c r="I40" t="s">
        <v>3015</v>
      </c>
      <c r="J40">
        <v>107.3</v>
      </c>
      <c r="K40">
        <v>105</v>
      </c>
      <c r="L40">
        <v>55776</v>
      </c>
      <c r="M40">
        <v>55.776000000000003</v>
      </c>
      <c r="N40">
        <v>4.0213436693376101</v>
      </c>
      <c r="O40">
        <v>17</v>
      </c>
      <c r="Q40" t="str">
        <f>VLOOKUP(A40,[2]Sheet5!$A$2:$O$163,4, FALSE)</f>
        <v>University of Oregon</v>
      </c>
      <c r="R40" t="str">
        <f>VLOOKUP(A40,[2]Sheet5!$A$2:$O$163,6, FALSE)</f>
        <v>Eugene</v>
      </c>
      <c r="S40" t="str">
        <f>VLOOKUP(A40,[2]Sheet5!$A$2:$O$163,7, FALSE)</f>
        <v>OR</v>
      </c>
      <c r="T40" t="str">
        <f>VLOOKUP(A40,[2]Sheet5!$A$2:$O$163,8, FALSE)</f>
        <v>Oregon</v>
      </c>
      <c r="U40" t="str">
        <f>VLOOKUP(A40,[2]Sheet5!$A$2:$O$163,9, FALSE)</f>
        <v>West</v>
      </c>
      <c r="V40" t="str">
        <f>VLOOKUP(A40,[2]Sheet5!$A$2:$O$163,10, FALSE)</f>
        <v>eugene-or</v>
      </c>
      <c r="W40">
        <f>VLOOKUP(A40,[2]Sheet5!$A$2:$O$163,11, FALSE)</f>
        <v>107.3</v>
      </c>
      <c r="X40">
        <f>VLOOKUP(A40,[2]Sheet5!$A$2:$O$163,12, FALSE)</f>
        <v>105</v>
      </c>
      <c r="Y40">
        <f>VLOOKUP(A40,[2]Sheet5!$A$2:$O$163,13, FALSE)</f>
        <v>55776</v>
      </c>
      <c r="Z40">
        <f>VLOOKUP(A40,[2]Sheet5!$A$2:$O$163,14, FALSE)</f>
        <v>55.776000000000003</v>
      </c>
      <c r="AA40">
        <f>VLOOKUP(A40,[2]Sheet5!$A$2:$O$163,15, FALSE)</f>
        <v>4.0213436693376101</v>
      </c>
      <c r="AC40">
        <f>VLOOKUP(C40, [2]Sheet5!$C$2:$O$163, 3, FALSE)</f>
        <v>17</v>
      </c>
    </row>
    <row r="41" spans="1:29" x14ac:dyDescent="0.2">
      <c r="A41" t="s">
        <v>2872</v>
      </c>
      <c r="B41" t="s">
        <v>10</v>
      </c>
      <c r="C41" t="str">
        <f t="shared" si="0"/>
        <v>TEXAS AM AGGIESFootball</v>
      </c>
      <c r="D41" t="s">
        <v>2716</v>
      </c>
      <c r="E41" t="s">
        <v>2871</v>
      </c>
      <c r="F41" t="s">
        <v>2688</v>
      </c>
      <c r="G41" t="s">
        <v>3002</v>
      </c>
      <c r="H41" t="s">
        <v>3003</v>
      </c>
      <c r="I41" t="s">
        <v>3031</v>
      </c>
      <c r="J41">
        <v>88.5</v>
      </c>
      <c r="K41">
        <v>67</v>
      </c>
      <c r="L41">
        <v>50089</v>
      </c>
      <c r="M41">
        <v>50.088999999999999</v>
      </c>
      <c r="N41">
        <v>3.9138014231055571</v>
      </c>
      <c r="O41">
        <v>71</v>
      </c>
      <c r="Q41" t="str">
        <f>VLOOKUP(A41,[2]Sheet5!$A$2:$O$163,4, FALSE)</f>
        <v>Texas A&amp;M University</v>
      </c>
      <c r="R41" t="str">
        <f>VLOOKUP(A41,[2]Sheet5!$A$2:$O$163,6, FALSE)</f>
        <v xml:space="preserve">College Station </v>
      </c>
      <c r="S41" t="str">
        <f>VLOOKUP(A41,[2]Sheet5!$A$2:$O$163,7, FALSE)</f>
        <v>TX</v>
      </c>
      <c r="T41" t="str">
        <f>VLOOKUP(A41,[2]Sheet5!$A$2:$O$163,8, FALSE)</f>
        <v>Texas</v>
      </c>
      <c r="U41" t="str">
        <f>VLOOKUP(A41,[2]Sheet5!$A$2:$O$163,9, FALSE)</f>
        <v>Southwest</v>
      </c>
      <c r="V41" t="str">
        <f>VLOOKUP(A41,[2]Sheet5!$A$2:$O$163,10, FALSE)</f>
        <v>college station -tx</v>
      </c>
      <c r="W41">
        <f>VLOOKUP(A41,[2]Sheet5!$A$2:$O$163,11, FALSE)</f>
        <v>88.5</v>
      </c>
      <c r="X41">
        <f>VLOOKUP(A41,[2]Sheet5!$A$2:$O$163,12, FALSE)</f>
        <v>67</v>
      </c>
      <c r="Y41">
        <f>VLOOKUP(A41,[2]Sheet5!$A$2:$O$163,13, FALSE)</f>
        <v>50089</v>
      </c>
      <c r="Z41">
        <f>VLOOKUP(A41,[2]Sheet5!$A$2:$O$163,14, FALSE)</f>
        <v>50.088999999999999</v>
      </c>
      <c r="AA41">
        <f>VLOOKUP(A41,[2]Sheet5!$A$2:$O$163,15, FALSE)</f>
        <v>3.9138014231055571</v>
      </c>
      <c r="AC41">
        <f>VLOOKUP(C41, [2]Sheet5!$C$2:$O$163, 3, FALSE)</f>
        <v>71</v>
      </c>
    </row>
    <row r="42" spans="1:29" x14ac:dyDescent="0.2">
      <c r="A42" t="s">
        <v>2881</v>
      </c>
      <c r="B42" t="s">
        <v>10</v>
      </c>
      <c r="C42" t="str">
        <f t="shared" si="0"/>
        <v>ALABAMA CRIMSON TIDEFootball</v>
      </c>
      <c r="D42" t="s">
        <v>3041</v>
      </c>
      <c r="E42" t="s">
        <v>2721</v>
      </c>
      <c r="F42" t="s">
        <v>2722</v>
      </c>
      <c r="G42" t="s">
        <v>3042</v>
      </c>
      <c r="H42" t="s">
        <v>3012</v>
      </c>
      <c r="I42" t="s">
        <v>3043</v>
      </c>
      <c r="J42">
        <v>87.5</v>
      </c>
      <c r="K42">
        <v>137</v>
      </c>
      <c r="L42">
        <v>44880</v>
      </c>
      <c r="M42">
        <v>44.88</v>
      </c>
      <c r="N42">
        <v>3.8039922612144408</v>
      </c>
      <c r="O42">
        <v>5</v>
      </c>
      <c r="Q42" t="str">
        <f>VLOOKUP(A42,[2]Sheet5!$A$2:$O$163,4, FALSE)</f>
        <v>University of Alabama</v>
      </c>
      <c r="R42" t="str">
        <f>VLOOKUP(A42,[2]Sheet5!$A$2:$O$163,6, FALSE)</f>
        <v>Tuscaloosa</v>
      </c>
      <c r="S42" t="str">
        <f>VLOOKUP(A42,[2]Sheet5!$A$2:$O$163,7, FALSE)</f>
        <v>AL</v>
      </c>
      <c r="T42" t="str">
        <f>VLOOKUP(A42,[2]Sheet5!$A$2:$O$163,8, FALSE)</f>
        <v>Alabama</v>
      </c>
      <c r="U42" t="str">
        <f>VLOOKUP(A42,[2]Sheet5!$A$2:$O$163,9, FALSE)</f>
        <v>Southeast</v>
      </c>
      <c r="V42" t="str">
        <f>VLOOKUP(A42,[2]Sheet5!$A$2:$O$163,10, FALSE)</f>
        <v>tuscaloosa-al</v>
      </c>
      <c r="W42">
        <f>VLOOKUP(A42,[2]Sheet5!$A$2:$O$163,11, FALSE)</f>
        <v>87.5</v>
      </c>
      <c r="X42">
        <f>VLOOKUP(A42,[2]Sheet5!$A$2:$O$163,12, FALSE)</f>
        <v>137</v>
      </c>
      <c r="Y42">
        <f>VLOOKUP(A42,[2]Sheet5!$A$2:$O$163,13, FALSE)</f>
        <v>44880</v>
      </c>
      <c r="Z42">
        <f>VLOOKUP(A42,[2]Sheet5!$A$2:$O$163,14, FALSE)</f>
        <v>44.88</v>
      </c>
      <c r="AA42">
        <f>VLOOKUP(A42,[2]Sheet5!$A$2:$O$163,15, FALSE)</f>
        <v>3.8039922612144408</v>
      </c>
      <c r="AC42">
        <f>VLOOKUP(C42, [2]Sheet5!$C$2:$O$163, 3, FALSE)</f>
        <v>5</v>
      </c>
    </row>
    <row r="43" spans="1:29" x14ac:dyDescent="0.2">
      <c r="A43" t="s">
        <v>2885</v>
      </c>
      <c r="B43" t="s">
        <v>10</v>
      </c>
      <c r="C43" t="str">
        <f t="shared" si="0"/>
        <v>WISCONSIN BADGERSFootball</v>
      </c>
      <c r="D43" t="s">
        <v>3049</v>
      </c>
      <c r="E43" t="s">
        <v>2752</v>
      </c>
      <c r="F43" t="s">
        <v>2753</v>
      </c>
      <c r="G43" t="s">
        <v>3050</v>
      </c>
      <c r="H43" t="s">
        <v>3017</v>
      </c>
      <c r="I43" t="s">
        <v>3051</v>
      </c>
      <c r="J43">
        <v>101.4</v>
      </c>
      <c r="K43">
        <v>250</v>
      </c>
      <c r="L43">
        <v>49928</v>
      </c>
      <c r="M43">
        <v>49.927999999999997</v>
      </c>
      <c r="N43">
        <v>3.9105819676317419</v>
      </c>
      <c r="O43">
        <v>54</v>
      </c>
      <c r="Q43" t="str">
        <f>VLOOKUP(A43,[2]Sheet5!$A$2:$O$163,4, FALSE)</f>
        <v>University of Wisconsin-Madison</v>
      </c>
      <c r="R43" t="str">
        <f>VLOOKUP(A43,[2]Sheet5!$A$2:$O$163,6, FALSE)</f>
        <v>Madison</v>
      </c>
      <c r="S43" t="str">
        <f>VLOOKUP(A43,[2]Sheet5!$A$2:$O$163,7, FALSE)</f>
        <v>WI</v>
      </c>
      <c r="T43" t="str">
        <f>VLOOKUP(A43,[2]Sheet5!$A$2:$O$163,8, FALSE)</f>
        <v>Wisconsin</v>
      </c>
      <c r="U43" t="str">
        <f>VLOOKUP(A43,[2]Sheet5!$A$2:$O$163,9, FALSE)</f>
        <v>Midwest</v>
      </c>
      <c r="V43" t="str">
        <f>VLOOKUP(A43,[2]Sheet5!$A$2:$O$163,10, FALSE)</f>
        <v>madison-wi</v>
      </c>
      <c r="W43">
        <f>VLOOKUP(A43,[2]Sheet5!$A$2:$O$163,11, FALSE)</f>
        <v>101.4</v>
      </c>
      <c r="X43">
        <f>VLOOKUP(A43,[2]Sheet5!$A$2:$O$163,12, FALSE)</f>
        <v>250</v>
      </c>
      <c r="Y43">
        <f>VLOOKUP(A43,[2]Sheet5!$A$2:$O$163,13, FALSE)</f>
        <v>49928</v>
      </c>
      <c r="Z43">
        <f>VLOOKUP(A43,[2]Sheet5!$A$2:$O$163,14, FALSE)</f>
        <v>49.927999999999997</v>
      </c>
      <c r="AA43">
        <f>VLOOKUP(A43,[2]Sheet5!$A$2:$O$163,15, FALSE)</f>
        <v>3.9105819676317419</v>
      </c>
      <c r="AC43">
        <f>VLOOKUP(C43, [2]Sheet5!$C$2:$O$163, 3, FALSE)</f>
        <v>54</v>
      </c>
    </row>
    <row r="44" spans="1:29" x14ac:dyDescent="0.2">
      <c r="A44" t="s">
        <v>2882</v>
      </c>
      <c r="B44" t="s">
        <v>10</v>
      </c>
      <c r="C44" t="str">
        <f t="shared" si="0"/>
        <v>ARKANSAS RAZORBACKSFootball</v>
      </c>
      <c r="D44" t="s">
        <v>2666</v>
      </c>
      <c r="E44" t="s">
        <v>2667</v>
      </c>
      <c r="F44" t="s">
        <v>2668</v>
      </c>
      <c r="G44" t="s">
        <v>3044</v>
      </c>
      <c r="H44" t="s">
        <v>3012</v>
      </c>
      <c r="I44" t="s">
        <v>3045</v>
      </c>
      <c r="J44">
        <v>91.8</v>
      </c>
      <c r="K44">
        <v>176</v>
      </c>
      <c r="L44">
        <v>52111</v>
      </c>
      <c r="M44">
        <v>52.110999999999997</v>
      </c>
      <c r="N44">
        <v>3.9533760589116249</v>
      </c>
      <c r="O44">
        <v>44</v>
      </c>
      <c r="Q44" t="str">
        <f>VLOOKUP(A44,[2]Sheet5!$A$2:$O$163,4, FALSE)</f>
        <v>University of Arkansas</v>
      </c>
      <c r="R44" t="str">
        <f>VLOOKUP(A44,[2]Sheet5!$A$2:$O$163,6, FALSE)</f>
        <v>Fayetteville</v>
      </c>
      <c r="S44" t="str">
        <f>VLOOKUP(A44,[2]Sheet5!$A$2:$O$163,7, FALSE)</f>
        <v>AR</v>
      </c>
      <c r="T44" t="str">
        <f>VLOOKUP(A44,[2]Sheet5!$A$2:$O$163,8, FALSE)</f>
        <v>Arkansas</v>
      </c>
      <c r="U44" t="str">
        <f>VLOOKUP(A44,[2]Sheet5!$A$2:$O$163,9, FALSE)</f>
        <v>Southeast</v>
      </c>
      <c r="V44" t="str">
        <f>VLOOKUP(A44,[2]Sheet5!$A$2:$O$163,10, FALSE)</f>
        <v>fayetteville-ar</v>
      </c>
      <c r="W44">
        <f>VLOOKUP(A44,[2]Sheet5!$A$2:$O$163,11, FALSE)</f>
        <v>91.8</v>
      </c>
      <c r="X44">
        <f>VLOOKUP(A44,[2]Sheet5!$A$2:$O$163,12, FALSE)</f>
        <v>176</v>
      </c>
      <c r="Y44">
        <f>VLOOKUP(A44,[2]Sheet5!$A$2:$O$163,13, FALSE)</f>
        <v>52111</v>
      </c>
      <c r="Z44">
        <f>VLOOKUP(A44,[2]Sheet5!$A$2:$O$163,14, FALSE)</f>
        <v>52.110999999999997</v>
      </c>
      <c r="AA44">
        <f>VLOOKUP(A44,[2]Sheet5!$A$2:$O$163,15, FALSE)</f>
        <v>3.9533760589116249</v>
      </c>
      <c r="AC44">
        <f>VLOOKUP(C44, [2]Sheet5!$C$2:$O$163, 3, FALSE)</f>
        <v>44</v>
      </c>
    </row>
    <row r="45" spans="1:29" x14ac:dyDescent="0.2">
      <c r="A45" t="s">
        <v>2854</v>
      </c>
      <c r="B45" t="s">
        <v>10</v>
      </c>
      <c r="C45" t="str">
        <f t="shared" si="0"/>
        <v>TEXAS LONGHORNSFootball</v>
      </c>
      <c r="D45" t="s">
        <v>2855</v>
      </c>
      <c r="E45" t="s">
        <v>2706</v>
      </c>
      <c r="F45" t="s">
        <v>2688</v>
      </c>
      <c r="G45" t="s">
        <v>3002</v>
      </c>
      <c r="H45" t="s">
        <v>3003</v>
      </c>
      <c r="I45" t="s">
        <v>3004</v>
      </c>
      <c r="J45">
        <v>129</v>
      </c>
      <c r="K45">
        <v>38</v>
      </c>
      <c r="L45">
        <v>78965</v>
      </c>
      <c r="M45">
        <v>78.965000000000003</v>
      </c>
      <c r="N45">
        <v>4.369004716322018</v>
      </c>
      <c r="O45">
        <v>22</v>
      </c>
      <c r="Q45" t="str">
        <f>VLOOKUP(A45,[2]Sheet5!$A$2:$O$163,4, FALSE)</f>
        <v>University of Texas</v>
      </c>
      <c r="R45" t="str">
        <f>VLOOKUP(A45,[2]Sheet5!$A$2:$O$163,6, FALSE)</f>
        <v>Austin</v>
      </c>
      <c r="S45" t="str">
        <f>VLOOKUP(A45,[2]Sheet5!$A$2:$O$163,7, FALSE)</f>
        <v>TX</v>
      </c>
      <c r="T45" t="str">
        <f>VLOOKUP(A45,[2]Sheet5!$A$2:$O$163,8, FALSE)</f>
        <v>Texas</v>
      </c>
      <c r="U45" t="str">
        <f>VLOOKUP(A45,[2]Sheet5!$A$2:$O$163,9, FALSE)</f>
        <v>Southwest</v>
      </c>
      <c r="V45" t="str">
        <f>VLOOKUP(A45,[2]Sheet5!$A$2:$O$163,10, FALSE)</f>
        <v>austin-tx</v>
      </c>
      <c r="W45">
        <f>VLOOKUP(A45,[2]Sheet5!$A$2:$O$163,11, FALSE)</f>
        <v>129</v>
      </c>
      <c r="X45">
        <f>VLOOKUP(A45,[2]Sheet5!$A$2:$O$163,12, FALSE)</f>
        <v>38</v>
      </c>
      <c r="Y45">
        <f>VLOOKUP(A45,[2]Sheet5!$A$2:$O$163,13, FALSE)</f>
        <v>78965</v>
      </c>
      <c r="Z45">
        <f>VLOOKUP(A45,[2]Sheet5!$A$2:$O$163,14, FALSE)</f>
        <v>78.965000000000003</v>
      </c>
      <c r="AA45">
        <f>VLOOKUP(A45,[2]Sheet5!$A$2:$O$163,15, FALSE)</f>
        <v>4.369004716322018</v>
      </c>
      <c r="AC45">
        <f>VLOOKUP(C45, [2]Sheet5!$C$2:$O$163, 3, FALSE)</f>
        <v>22</v>
      </c>
    </row>
    <row r="46" spans="1:29" x14ac:dyDescent="0.2">
      <c r="A46" t="s">
        <v>2887</v>
      </c>
      <c r="B46" t="s">
        <v>10</v>
      </c>
      <c r="C46" t="str">
        <f t="shared" si="0"/>
        <v>BOSTON COLLEGE EAGLESFootball</v>
      </c>
      <c r="D46" t="s">
        <v>2803</v>
      </c>
      <c r="E46" t="s">
        <v>2886</v>
      </c>
      <c r="F46" t="s">
        <v>2805</v>
      </c>
      <c r="G46" t="s">
        <v>3052</v>
      </c>
      <c r="H46" t="s">
        <v>3034</v>
      </c>
      <c r="I46" t="s">
        <v>3053</v>
      </c>
      <c r="K46">
        <v>36</v>
      </c>
      <c r="O46">
        <v>102</v>
      </c>
      <c r="Q46" t="str">
        <f>VLOOKUP(A46,[2]Sheet5!$A$2:$O$163,4, FALSE)</f>
        <v>Boston College</v>
      </c>
      <c r="R46" t="str">
        <f>VLOOKUP(A46,[2]Sheet5!$A$2:$O$163,6, FALSE)</f>
        <v>Chestnut Hill</v>
      </c>
      <c r="S46" t="str">
        <f>VLOOKUP(A46,[2]Sheet5!$A$2:$O$163,7, FALSE)</f>
        <v>MA</v>
      </c>
      <c r="T46" t="str">
        <f>VLOOKUP(A46,[2]Sheet5!$A$2:$O$163,8, FALSE)</f>
        <v>Massachusetts</v>
      </c>
      <c r="U46" t="str">
        <f>VLOOKUP(A46,[2]Sheet5!$A$2:$O$163,9, FALSE)</f>
        <v>Northeast</v>
      </c>
      <c r="V46" t="str">
        <f>VLOOKUP(A46,[2]Sheet5!$A$2:$O$163,10, FALSE)</f>
        <v>chestnut hill-ma</v>
      </c>
      <c r="W46" t="e">
        <f>VLOOKUP(A46,[2]Sheet5!$A$2:$O$163,11, FALSE)</f>
        <v>#N/A</v>
      </c>
      <c r="X46">
        <f>VLOOKUP(A46,[2]Sheet5!$A$2:$O$163,12, FALSE)</f>
        <v>36</v>
      </c>
      <c r="Y46" t="e">
        <f>VLOOKUP(A46,[2]Sheet5!$A$2:$O$163,13, FALSE)</f>
        <v>#N/A</v>
      </c>
      <c r="Z46" t="e">
        <f>VLOOKUP(A46,[2]Sheet5!$A$2:$O$163,14, FALSE)</f>
        <v>#N/A</v>
      </c>
      <c r="AA46" t="e">
        <f>VLOOKUP(A46,[2]Sheet5!$A$2:$O$163,15, FALSE)</f>
        <v>#N/A</v>
      </c>
      <c r="AC46">
        <f>VLOOKUP(C46, [2]Sheet5!$C$2:$O$163, 3, FALSE)</f>
        <v>102</v>
      </c>
    </row>
    <row r="47" spans="1:29" x14ac:dyDescent="0.2">
      <c r="A47" t="s">
        <v>2990</v>
      </c>
      <c r="B47" t="s">
        <v>10</v>
      </c>
      <c r="C47" t="str">
        <f t="shared" si="0"/>
        <v>SOUTH CAROLINA GAMECOCKSFootball</v>
      </c>
      <c r="D47" t="s">
        <v>2658</v>
      </c>
      <c r="E47" t="s">
        <v>2659</v>
      </c>
      <c r="F47" t="s">
        <v>2660</v>
      </c>
      <c r="G47" t="s">
        <v>3027</v>
      </c>
      <c r="H47" t="s">
        <v>3012</v>
      </c>
      <c r="I47" t="s">
        <v>3028</v>
      </c>
      <c r="J47">
        <v>84.5</v>
      </c>
      <c r="K47">
        <v>115</v>
      </c>
      <c r="L47">
        <v>48791</v>
      </c>
      <c r="M47">
        <v>48.790999999999997</v>
      </c>
      <c r="N47">
        <v>3.8875458696209848</v>
      </c>
      <c r="O47">
        <v>23</v>
      </c>
      <c r="Q47" t="str">
        <f>VLOOKUP(A47,[2]Sheet5!$A$2:$O$163,4, FALSE)</f>
        <v>University of South Carolina</v>
      </c>
      <c r="R47" t="str">
        <f>VLOOKUP(A47,[2]Sheet5!$A$2:$O$163,6, FALSE)</f>
        <v>Columbia</v>
      </c>
      <c r="S47" t="str">
        <f>VLOOKUP(A47,[2]Sheet5!$A$2:$O$163,7, FALSE)</f>
        <v>SC</v>
      </c>
      <c r="T47" t="str">
        <f>VLOOKUP(A47,[2]Sheet5!$A$2:$O$163,8, FALSE)</f>
        <v>South Carolina</v>
      </c>
      <c r="U47" t="str">
        <f>VLOOKUP(A47,[2]Sheet5!$A$2:$O$163,9, FALSE)</f>
        <v>Southeast</v>
      </c>
      <c r="V47" t="str">
        <f>VLOOKUP(A47,[2]Sheet5!$A$2:$O$163,10, FALSE)</f>
        <v>columbia-sc</v>
      </c>
      <c r="W47">
        <f>VLOOKUP(A47,[2]Sheet5!$A$2:$O$163,11, FALSE)</f>
        <v>84.5</v>
      </c>
      <c r="X47">
        <f>VLOOKUP(A47,[2]Sheet5!$A$2:$O$163,12, FALSE)</f>
        <v>115</v>
      </c>
      <c r="Y47">
        <f>VLOOKUP(A47,[2]Sheet5!$A$2:$O$163,13, FALSE)</f>
        <v>48791</v>
      </c>
      <c r="Z47">
        <f>VLOOKUP(A47,[2]Sheet5!$A$2:$O$163,14, FALSE)</f>
        <v>48.790999999999997</v>
      </c>
      <c r="AA47">
        <f>VLOOKUP(A47,[2]Sheet5!$A$2:$O$163,15, FALSE)</f>
        <v>3.8875458696209848</v>
      </c>
      <c r="AC47">
        <f>VLOOKUP(C47, [2]Sheet5!$C$2:$O$163, 3, FALSE)</f>
        <v>23</v>
      </c>
    </row>
    <row r="48" spans="1:29" x14ac:dyDescent="0.2">
      <c r="A48" t="s">
        <v>2865</v>
      </c>
      <c r="B48" t="s">
        <v>10</v>
      </c>
      <c r="C48" t="str">
        <f t="shared" si="0"/>
        <v>FLORIDA STATE SEMINOLESFootball</v>
      </c>
      <c r="D48" t="s">
        <v>2669</v>
      </c>
      <c r="E48" t="s">
        <v>2670</v>
      </c>
      <c r="F48" t="s">
        <v>2671</v>
      </c>
      <c r="G48" t="s">
        <v>3021</v>
      </c>
      <c r="H48" t="s">
        <v>3012</v>
      </c>
      <c r="I48" t="s">
        <v>3022</v>
      </c>
      <c r="J48">
        <v>90.6</v>
      </c>
      <c r="K48">
        <v>55</v>
      </c>
      <c r="L48">
        <v>49077</v>
      </c>
      <c r="M48">
        <v>49.076999999999998</v>
      </c>
      <c r="N48">
        <v>3.893390493280144</v>
      </c>
      <c r="O48">
        <v>10</v>
      </c>
      <c r="Q48" t="str">
        <f>VLOOKUP(A48,[2]Sheet5!$A$2:$O$163,4, FALSE)</f>
        <v>Florida State University</v>
      </c>
      <c r="R48" t="str">
        <f>VLOOKUP(A48,[2]Sheet5!$A$2:$O$163,6, FALSE)</f>
        <v>Tallahassee</v>
      </c>
      <c r="S48" t="str">
        <f>VLOOKUP(A48,[2]Sheet5!$A$2:$O$163,7, FALSE)</f>
        <v>FL</v>
      </c>
      <c r="T48" t="str">
        <f>VLOOKUP(A48,[2]Sheet5!$A$2:$O$163,8, FALSE)</f>
        <v>Florida</v>
      </c>
      <c r="U48" t="str">
        <f>VLOOKUP(A48,[2]Sheet5!$A$2:$O$163,9, FALSE)</f>
        <v>Southeast</v>
      </c>
      <c r="V48" t="str">
        <f>VLOOKUP(A48,[2]Sheet5!$A$2:$O$163,10, FALSE)</f>
        <v>tallahassee-fl</v>
      </c>
      <c r="W48">
        <f>VLOOKUP(A48,[2]Sheet5!$A$2:$O$163,11, FALSE)</f>
        <v>90.6</v>
      </c>
      <c r="X48">
        <f>VLOOKUP(A48,[2]Sheet5!$A$2:$O$163,12, FALSE)</f>
        <v>55</v>
      </c>
      <c r="Y48">
        <f>VLOOKUP(A48,[2]Sheet5!$A$2:$O$163,13, FALSE)</f>
        <v>49077</v>
      </c>
      <c r="Z48">
        <f>VLOOKUP(A48,[2]Sheet5!$A$2:$O$163,14, FALSE)</f>
        <v>49.076999999999998</v>
      </c>
      <c r="AA48">
        <f>VLOOKUP(A48,[2]Sheet5!$A$2:$O$163,15, FALSE)</f>
        <v>3.893390493280144</v>
      </c>
      <c r="AC48">
        <f>VLOOKUP(C48, [2]Sheet5!$C$2:$O$163, 3, FALSE)</f>
        <v>10</v>
      </c>
    </row>
    <row r="49" spans="1:29" x14ac:dyDescent="0.2">
      <c r="A49" t="s">
        <v>2868</v>
      </c>
      <c r="B49" t="s">
        <v>10</v>
      </c>
      <c r="C49" t="str">
        <f t="shared" si="0"/>
        <v>MICHIGAN WOLVERINESFootball</v>
      </c>
      <c r="D49" t="s">
        <v>2785</v>
      </c>
      <c r="E49" t="s">
        <v>2786</v>
      </c>
      <c r="F49" t="s">
        <v>2787</v>
      </c>
      <c r="G49" t="s">
        <v>3025</v>
      </c>
      <c r="H49" t="s">
        <v>3017</v>
      </c>
      <c r="I49" t="s">
        <v>3026</v>
      </c>
      <c r="J49">
        <v>110.7</v>
      </c>
      <c r="K49">
        <v>25</v>
      </c>
      <c r="L49">
        <v>73276</v>
      </c>
      <c r="M49">
        <v>73.275999999999996</v>
      </c>
      <c r="N49">
        <v>4.2942331337232122</v>
      </c>
      <c r="O49">
        <v>4</v>
      </c>
      <c r="Q49" t="str">
        <f>VLOOKUP(A49,[2]Sheet5!$A$2:$O$163,4, FALSE)</f>
        <v>University of Michigan</v>
      </c>
      <c r="R49" t="str">
        <f>VLOOKUP(A49,[2]Sheet5!$A$2:$O$163,6, FALSE)</f>
        <v>Ann Arbor</v>
      </c>
      <c r="S49" t="str">
        <f>VLOOKUP(A49,[2]Sheet5!$A$2:$O$163,7, FALSE)</f>
        <v>MI</v>
      </c>
      <c r="T49" t="str">
        <f>VLOOKUP(A49,[2]Sheet5!$A$2:$O$163,8, FALSE)</f>
        <v>Michigan</v>
      </c>
      <c r="U49" t="str">
        <f>VLOOKUP(A49,[2]Sheet5!$A$2:$O$163,9, FALSE)</f>
        <v>Midwest</v>
      </c>
      <c r="V49" t="str">
        <f>VLOOKUP(A49,[2]Sheet5!$A$2:$O$163,10, FALSE)</f>
        <v>ann arbor-mi</v>
      </c>
      <c r="W49">
        <f>VLOOKUP(A49,[2]Sheet5!$A$2:$O$163,11, FALSE)</f>
        <v>110.7</v>
      </c>
      <c r="X49">
        <f>VLOOKUP(A49,[2]Sheet5!$A$2:$O$163,12, FALSE)</f>
        <v>25</v>
      </c>
      <c r="Y49">
        <f>VLOOKUP(A49,[2]Sheet5!$A$2:$O$163,13, FALSE)</f>
        <v>73276</v>
      </c>
      <c r="Z49">
        <f>VLOOKUP(A49,[2]Sheet5!$A$2:$O$163,14, FALSE)</f>
        <v>73.275999999999996</v>
      </c>
      <c r="AA49">
        <f>VLOOKUP(A49,[2]Sheet5!$A$2:$O$163,15, FALSE)</f>
        <v>4.2942331337232122</v>
      </c>
      <c r="AC49">
        <f>VLOOKUP(C49, [2]Sheet5!$C$2:$O$163, 3, FALSE)</f>
        <v>4</v>
      </c>
    </row>
    <row r="50" spans="1:29" x14ac:dyDescent="0.2">
      <c r="A50" t="s">
        <v>2991</v>
      </c>
      <c r="B50" t="s">
        <v>10</v>
      </c>
      <c r="C50" t="str">
        <f t="shared" si="0"/>
        <v>ARIZONA WILDCATSFootball</v>
      </c>
      <c r="D50" t="s">
        <v>2723</v>
      </c>
      <c r="E50" t="s">
        <v>2724</v>
      </c>
      <c r="F50" t="s">
        <v>2725</v>
      </c>
      <c r="G50" t="s">
        <v>3054</v>
      </c>
      <c r="H50" t="s">
        <v>3003</v>
      </c>
      <c r="I50" t="s">
        <v>3055</v>
      </c>
      <c r="J50">
        <v>95.7</v>
      </c>
      <c r="K50">
        <v>105</v>
      </c>
      <c r="L50">
        <v>48058</v>
      </c>
      <c r="M50">
        <v>48.058</v>
      </c>
      <c r="N50">
        <v>3.8724086147940531</v>
      </c>
      <c r="O50">
        <v>72</v>
      </c>
      <c r="Q50" t="str">
        <f>VLOOKUP(A50,[2]Sheet5!$A$2:$O$163,4, FALSE)</f>
        <v>University of Arizona</v>
      </c>
      <c r="R50" t="str">
        <f>VLOOKUP(A50,[2]Sheet5!$A$2:$O$163,6, FALSE)</f>
        <v>Tucson</v>
      </c>
      <c r="S50" t="str">
        <f>VLOOKUP(A50,[2]Sheet5!$A$2:$O$163,7, FALSE)</f>
        <v>AZ</v>
      </c>
      <c r="T50" t="str">
        <f>VLOOKUP(A50,[2]Sheet5!$A$2:$O$163,8, FALSE)</f>
        <v>Arizona</v>
      </c>
      <c r="U50" t="str">
        <f>VLOOKUP(A50,[2]Sheet5!$A$2:$O$163,9, FALSE)</f>
        <v>Southwest</v>
      </c>
      <c r="V50" t="str">
        <f>VLOOKUP(A50,[2]Sheet5!$A$2:$O$163,10, FALSE)</f>
        <v>tucson-az</v>
      </c>
      <c r="W50">
        <f>VLOOKUP(A50,[2]Sheet5!$A$2:$O$163,11, FALSE)</f>
        <v>95.7</v>
      </c>
      <c r="X50">
        <f>VLOOKUP(A50,[2]Sheet5!$A$2:$O$163,12, FALSE)</f>
        <v>105</v>
      </c>
      <c r="Y50">
        <f>VLOOKUP(A50,[2]Sheet5!$A$2:$O$163,13, FALSE)</f>
        <v>48058</v>
      </c>
      <c r="Z50">
        <f>VLOOKUP(A50,[2]Sheet5!$A$2:$O$163,14, FALSE)</f>
        <v>48.058</v>
      </c>
      <c r="AA50">
        <f>VLOOKUP(A50,[2]Sheet5!$A$2:$O$163,15, FALSE)</f>
        <v>3.8724086147940531</v>
      </c>
      <c r="AC50">
        <f>VLOOKUP(C50, [2]Sheet5!$C$2:$O$163, 3, FALSE)</f>
        <v>72</v>
      </c>
    </row>
    <row r="51" spans="1:29" x14ac:dyDescent="0.2">
      <c r="A51" t="s">
        <v>2878</v>
      </c>
      <c r="B51" t="s">
        <v>10</v>
      </c>
      <c r="C51" t="str">
        <f t="shared" si="0"/>
        <v>LSU TIGERSFootball</v>
      </c>
      <c r="D51" t="s">
        <v>2656</v>
      </c>
      <c r="E51" t="s">
        <v>2657</v>
      </c>
      <c r="F51" t="s">
        <v>2633</v>
      </c>
      <c r="G51" t="s">
        <v>3036</v>
      </c>
      <c r="H51" t="s">
        <v>3012</v>
      </c>
      <c r="I51" t="s">
        <v>3037</v>
      </c>
      <c r="J51">
        <v>91.7</v>
      </c>
      <c r="K51">
        <v>176</v>
      </c>
      <c r="L51">
        <v>46282</v>
      </c>
      <c r="M51">
        <v>46.281999999999996</v>
      </c>
      <c r="N51">
        <v>3.8347531166034798</v>
      </c>
      <c r="O51">
        <v>15</v>
      </c>
      <c r="Q51" t="str">
        <f>VLOOKUP(A51,[2]Sheet5!$A$2:$O$163,4, FALSE)</f>
        <v>Louisiana State University</v>
      </c>
      <c r="R51" t="str">
        <f>VLOOKUP(A51,[2]Sheet5!$A$2:$O$163,6, FALSE)</f>
        <v>Baton Rouge</v>
      </c>
      <c r="S51" t="str">
        <f>VLOOKUP(A51,[2]Sheet5!$A$2:$O$163,7, FALSE)</f>
        <v>LA</v>
      </c>
      <c r="T51" t="str">
        <f>VLOOKUP(A51,[2]Sheet5!$A$2:$O$163,8, FALSE)</f>
        <v>Louisiana</v>
      </c>
      <c r="U51" t="str">
        <f>VLOOKUP(A51,[2]Sheet5!$A$2:$O$163,9, FALSE)</f>
        <v>Southeast</v>
      </c>
      <c r="V51" t="str">
        <f>VLOOKUP(A51,[2]Sheet5!$A$2:$O$163,10, FALSE)</f>
        <v>baton rouge-la</v>
      </c>
      <c r="W51">
        <f>VLOOKUP(A51,[2]Sheet5!$A$2:$O$163,11, FALSE)</f>
        <v>91.7</v>
      </c>
      <c r="X51">
        <f>VLOOKUP(A51,[2]Sheet5!$A$2:$O$163,12, FALSE)</f>
        <v>176</v>
      </c>
      <c r="Y51">
        <f>VLOOKUP(A51,[2]Sheet5!$A$2:$O$163,13, FALSE)</f>
        <v>46282</v>
      </c>
      <c r="Z51">
        <f>VLOOKUP(A51,[2]Sheet5!$A$2:$O$163,14, FALSE)</f>
        <v>46.281999999999996</v>
      </c>
      <c r="AA51">
        <f>VLOOKUP(A51,[2]Sheet5!$A$2:$O$163,15, FALSE)</f>
        <v>3.8347531166034798</v>
      </c>
      <c r="AC51">
        <f>VLOOKUP(C51, [2]Sheet5!$C$2:$O$163, 3, FALSE)</f>
        <v>15</v>
      </c>
    </row>
    <row r="52" spans="1:29" x14ac:dyDescent="0.2">
      <c r="A52" t="s">
        <v>2877</v>
      </c>
      <c r="B52" t="s">
        <v>10</v>
      </c>
      <c r="C52" t="str">
        <f t="shared" si="0"/>
        <v>PENN STATE NITTANY LIONSFootball</v>
      </c>
      <c r="D52" t="s">
        <v>2707</v>
      </c>
      <c r="E52" t="s">
        <v>2876</v>
      </c>
      <c r="F52" t="s">
        <v>2709</v>
      </c>
      <c r="G52" t="s">
        <v>3033</v>
      </c>
      <c r="H52" t="s">
        <v>3034</v>
      </c>
      <c r="I52" t="s">
        <v>3035</v>
      </c>
      <c r="K52">
        <v>77</v>
      </c>
      <c r="O52">
        <v>7</v>
      </c>
      <c r="Q52" t="str">
        <f>VLOOKUP(A52,[2]Sheet5!$A$2:$O$163,4, FALSE)</f>
        <v>Pennsylvania State University</v>
      </c>
      <c r="R52" t="str">
        <f>VLOOKUP(A52,[2]Sheet5!$A$2:$O$163,6, FALSE)</f>
        <v>University Park</v>
      </c>
      <c r="S52" t="str">
        <f>VLOOKUP(A52,[2]Sheet5!$A$2:$O$163,7, FALSE)</f>
        <v>PA</v>
      </c>
      <c r="T52" t="str">
        <f>VLOOKUP(A52,[2]Sheet5!$A$2:$O$163,8, FALSE)</f>
        <v>Pennsylvania</v>
      </c>
      <c r="U52" t="str">
        <f>VLOOKUP(A52,[2]Sheet5!$A$2:$O$163,9, FALSE)</f>
        <v>Northeast</v>
      </c>
      <c r="V52" t="str">
        <f>VLOOKUP(A52,[2]Sheet5!$A$2:$O$163,10, FALSE)</f>
        <v>university park-pa</v>
      </c>
      <c r="W52" t="e">
        <f>VLOOKUP(A52,[2]Sheet5!$A$2:$O$163,11, FALSE)</f>
        <v>#N/A</v>
      </c>
      <c r="X52">
        <f>VLOOKUP(A52,[2]Sheet5!$A$2:$O$163,12, FALSE)</f>
        <v>77</v>
      </c>
      <c r="Y52" t="e">
        <f>VLOOKUP(A52,[2]Sheet5!$A$2:$O$163,13, FALSE)</f>
        <v>#N/A</v>
      </c>
      <c r="Z52" t="e">
        <f>VLOOKUP(A52,[2]Sheet5!$A$2:$O$163,14, FALSE)</f>
        <v>#N/A</v>
      </c>
      <c r="AA52" t="e">
        <f>VLOOKUP(A52,[2]Sheet5!$A$2:$O$163,15, FALSE)</f>
        <v>#N/A</v>
      </c>
      <c r="AC52">
        <f>VLOOKUP(C52, [2]Sheet5!$C$2:$O$163, 3, FALSE)</f>
        <v>7</v>
      </c>
    </row>
    <row r="53" spans="1:29" x14ac:dyDescent="0.2">
      <c r="A53" t="s">
        <v>2865</v>
      </c>
      <c r="B53" t="s">
        <v>10</v>
      </c>
      <c r="C53" t="str">
        <f t="shared" si="0"/>
        <v>FLORIDA STATE SEMINOLESFootball</v>
      </c>
      <c r="D53" t="s">
        <v>2669</v>
      </c>
      <c r="E53" t="s">
        <v>2670</v>
      </c>
      <c r="F53" t="s">
        <v>2671</v>
      </c>
      <c r="G53" t="s">
        <v>3021</v>
      </c>
      <c r="H53" t="s">
        <v>3012</v>
      </c>
      <c r="I53" t="s">
        <v>3022</v>
      </c>
      <c r="J53">
        <v>90.6</v>
      </c>
      <c r="K53">
        <v>55</v>
      </c>
      <c r="L53">
        <v>49077</v>
      </c>
      <c r="M53">
        <v>49.076999999999998</v>
      </c>
      <c r="N53">
        <v>3.893390493280144</v>
      </c>
      <c r="O53">
        <v>10</v>
      </c>
      <c r="Q53" t="str">
        <f>VLOOKUP(A53,[2]Sheet5!$A$2:$O$163,4, FALSE)</f>
        <v>Florida State University</v>
      </c>
      <c r="R53" t="str">
        <f>VLOOKUP(A53,[2]Sheet5!$A$2:$O$163,6, FALSE)</f>
        <v>Tallahassee</v>
      </c>
      <c r="S53" t="str">
        <f>VLOOKUP(A53,[2]Sheet5!$A$2:$O$163,7, FALSE)</f>
        <v>FL</v>
      </c>
      <c r="T53" t="str">
        <f>VLOOKUP(A53,[2]Sheet5!$A$2:$O$163,8, FALSE)</f>
        <v>Florida</v>
      </c>
      <c r="U53" t="str">
        <f>VLOOKUP(A53,[2]Sheet5!$A$2:$O$163,9, FALSE)</f>
        <v>Southeast</v>
      </c>
      <c r="V53" t="str">
        <f>VLOOKUP(A53,[2]Sheet5!$A$2:$O$163,10, FALSE)</f>
        <v>tallahassee-fl</v>
      </c>
      <c r="W53">
        <f>VLOOKUP(A53,[2]Sheet5!$A$2:$O$163,11, FALSE)</f>
        <v>90.6</v>
      </c>
      <c r="X53">
        <f>VLOOKUP(A53,[2]Sheet5!$A$2:$O$163,12, FALSE)</f>
        <v>55</v>
      </c>
      <c r="Y53">
        <f>VLOOKUP(A53,[2]Sheet5!$A$2:$O$163,13, FALSE)</f>
        <v>49077</v>
      </c>
      <c r="Z53">
        <f>VLOOKUP(A53,[2]Sheet5!$A$2:$O$163,14, FALSE)</f>
        <v>49.076999999999998</v>
      </c>
      <c r="AA53">
        <f>VLOOKUP(A53,[2]Sheet5!$A$2:$O$163,15, FALSE)</f>
        <v>3.893390493280144</v>
      </c>
      <c r="AC53">
        <f>VLOOKUP(C53, [2]Sheet5!$C$2:$O$163, 3, FALSE)</f>
        <v>10</v>
      </c>
    </row>
    <row r="54" spans="1:29" x14ac:dyDescent="0.2">
      <c r="A54" t="s">
        <v>2854</v>
      </c>
      <c r="B54" t="s">
        <v>10</v>
      </c>
      <c r="C54" t="str">
        <f t="shared" si="0"/>
        <v>TEXAS LONGHORNSFootball</v>
      </c>
      <c r="D54" t="s">
        <v>2855</v>
      </c>
      <c r="E54" t="s">
        <v>2706</v>
      </c>
      <c r="F54" t="s">
        <v>2688</v>
      </c>
      <c r="G54" t="s">
        <v>3002</v>
      </c>
      <c r="H54" t="s">
        <v>3003</v>
      </c>
      <c r="I54" t="s">
        <v>3004</v>
      </c>
      <c r="J54">
        <v>129</v>
      </c>
      <c r="K54">
        <v>38</v>
      </c>
      <c r="L54">
        <v>78965</v>
      </c>
      <c r="M54">
        <v>78.965000000000003</v>
      </c>
      <c r="N54">
        <v>4.369004716322018</v>
      </c>
      <c r="O54">
        <v>22</v>
      </c>
      <c r="Q54" t="str">
        <f>VLOOKUP(A54,[2]Sheet5!$A$2:$O$163,4, FALSE)</f>
        <v>University of Texas</v>
      </c>
      <c r="R54" t="str">
        <f>VLOOKUP(A54,[2]Sheet5!$A$2:$O$163,6, FALSE)</f>
        <v>Austin</v>
      </c>
      <c r="S54" t="str">
        <f>VLOOKUP(A54,[2]Sheet5!$A$2:$O$163,7, FALSE)</f>
        <v>TX</v>
      </c>
      <c r="T54" t="str">
        <f>VLOOKUP(A54,[2]Sheet5!$A$2:$O$163,8, FALSE)</f>
        <v>Texas</v>
      </c>
      <c r="U54" t="str">
        <f>VLOOKUP(A54,[2]Sheet5!$A$2:$O$163,9, FALSE)</f>
        <v>Southwest</v>
      </c>
      <c r="V54" t="str">
        <f>VLOOKUP(A54,[2]Sheet5!$A$2:$O$163,10, FALSE)</f>
        <v>austin-tx</v>
      </c>
      <c r="W54">
        <f>VLOOKUP(A54,[2]Sheet5!$A$2:$O$163,11, FALSE)</f>
        <v>129</v>
      </c>
      <c r="X54">
        <f>VLOOKUP(A54,[2]Sheet5!$A$2:$O$163,12, FALSE)</f>
        <v>38</v>
      </c>
      <c r="Y54">
        <f>VLOOKUP(A54,[2]Sheet5!$A$2:$O$163,13, FALSE)</f>
        <v>78965</v>
      </c>
      <c r="Z54">
        <f>VLOOKUP(A54,[2]Sheet5!$A$2:$O$163,14, FALSE)</f>
        <v>78.965000000000003</v>
      </c>
      <c r="AA54">
        <f>VLOOKUP(A54,[2]Sheet5!$A$2:$O$163,15, FALSE)</f>
        <v>4.369004716322018</v>
      </c>
      <c r="AC54">
        <f>VLOOKUP(C54, [2]Sheet5!$C$2:$O$163, 3, FALSE)</f>
        <v>22</v>
      </c>
    </row>
    <row r="55" spans="1:29" x14ac:dyDescent="0.2">
      <c r="A55" t="s">
        <v>2868</v>
      </c>
      <c r="B55" t="s">
        <v>10</v>
      </c>
      <c r="C55" t="str">
        <f t="shared" si="0"/>
        <v>MICHIGAN WOLVERINESFootball</v>
      </c>
      <c r="D55" t="s">
        <v>2785</v>
      </c>
      <c r="E55" t="s">
        <v>2786</v>
      </c>
      <c r="F55" t="s">
        <v>2787</v>
      </c>
      <c r="G55" t="s">
        <v>3025</v>
      </c>
      <c r="H55" t="s">
        <v>3017</v>
      </c>
      <c r="I55" t="s">
        <v>3026</v>
      </c>
      <c r="J55">
        <v>110.7</v>
      </c>
      <c r="K55">
        <v>25</v>
      </c>
      <c r="L55">
        <v>73276</v>
      </c>
      <c r="M55">
        <v>73.275999999999996</v>
      </c>
      <c r="N55">
        <v>4.2942331337232122</v>
      </c>
      <c r="O55">
        <v>4</v>
      </c>
      <c r="Q55" t="str">
        <f>VLOOKUP(A55,[2]Sheet5!$A$2:$O$163,4, FALSE)</f>
        <v>University of Michigan</v>
      </c>
      <c r="R55" t="str">
        <f>VLOOKUP(A55,[2]Sheet5!$A$2:$O$163,6, FALSE)</f>
        <v>Ann Arbor</v>
      </c>
      <c r="S55" t="str">
        <f>VLOOKUP(A55,[2]Sheet5!$A$2:$O$163,7, FALSE)</f>
        <v>MI</v>
      </c>
      <c r="T55" t="str">
        <f>VLOOKUP(A55,[2]Sheet5!$A$2:$O$163,8, FALSE)</f>
        <v>Michigan</v>
      </c>
      <c r="U55" t="str">
        <f>VLOOKUP(A55,[2]Sheet5!$A$2:$O$163,9, FALSE)</f>
        <v>Midwest</v>
      </c>
      <c r="V55" t="str">
        <f>VLOOKUP(A55,[2]Sheet5!$A$2:$O$163,10, FALSE)</f>
        <v>ann arbor-mi</v>
      </c>
      <c r="W55">
        <f>VLOOKUP(A55,[2]Sheet5!$A$2:$O$163,11, FALSE)</f>
        <v>110.7</v>
      </c>
      <c r="X55">
        <f>VLOOKUP(A55,[2]Sheet5!$A$2:$O$163,12, FALSE)</f>
        <v>25</v>
      </c>
      <c r="Y55">
        <f>VLOOKUP(A55,[2]Sheet5!$A$2:$O$163,13, FALSE)</f>
        <v>73276</v>
      </c>
      <c r="Z55">
        <f>VLOOKUP(A55,[2]Sheet5!$A$2:$O$163,14, FALSE)</f>
        <v>73.275999999999996</v>
      </c>
      <c r="AA55">
        <f>VLOOKUP(A55,[2]Sheet5!$A$2:$O$163,15, FALSE)</f>
        <v>4.2942331337232122</v>
      </c>
      <c r="AC55">
        <f>VLOOKUP(C55, [2]Sheet5!$C$2:$O$163, 3, FALSE)</f>
        <v>4</v>
      </c>
    </row>
    <row r="56" spans="1:29" x14ac:dyDescent="0.2">
      <c r="A56" t="s">
        <v>2888</v>
      </c>
      <c r="B56" t="s">
        <v>10</v>
      </c>
      <c r="C56" t="str">
        <f t="shared" si="0"/>
        <v>KENTUCKY WILDCATSFootball</v>
      </c>
      <c r="D56" t="s">
        <v>2731</v>
      </c>
      <c r="E56" t="s">
        <v>2732</v>
      </c>
      <c r="F56" t="s">
        <v>2592</v>
      </c>
      <c r="G56" t="s">
        <v>3056</v>
      </c>
      <c r="H56" t="s">
        <v>3012</v>
      </c>
      <c r="I56" t="s">
        <v>3057</v>
      </c>
      <c r="J56">
        <v>90.5</v>
      </c>
      <c r="K56">
        <v>137</v>
      </c>
      <c r="L56">
        <v>61526</v>
      </c>
      <c r="M56">
        <v>61.526000000000003</v>
      </c>
      <c r="N56">
        <v>4.1194598497004975</v>
      </c>
      <c r="O56">
        <v>47</v>
      </c>
      <c r="Q56" t="str">
        <f>VLOOKUP(A56,[2]Sheet5!$A$2:$O$163,4, FALSE)</f>
        <v>University of Kentucky</v>
      </c>
      <c r="R56" t="str">
        <f>VLOOKUP(A56,[2]Sheet5!$A$2:$O$163,6, FALSE)</f>
        <v>Lexington</v>
      </c>
      <c r="S56" t="str">
        <f>VLOOKUP(A56,[2]Sheet5!$A$2:$O$163,7, FALSE)</f>
        <v>KY</v>
      </c>
      <c r="T56" t="str">
        <f>VLOOKUP(A56,[2]Sheet5!$A$2:$O$163,8, FALSE)</f>
        <v>Kentucky</v>
      </c>
      <c r="U56" t="str">
        <f>VLOOKUP(A56,[2]Sheet5!$A$2:$O$163,9, FALSE)</f>
        <v>Southeast</v>
      </c>
      <c r="V56" t="str">
        <f>VLOOKUP(A56,[2]Sheet5!$A$2:$O$163,10, FALSE)</f>
        <v>lexington-ky</v>
      </c>
      <c r="W56">
        <f>VLOOKUP(A56,[2]Sheet5!$A$2:$O$163,11, FALSE)</f>
        <v>90.5</v>
      </c>
      <c r="X56">
        <f>VLOOKUP(A56,[2]Sheet5!$A$2:$O$163,12, FALSE)</f>
        <v>137</v>
      </c>
      <c r="Y56">
        <f>VLOOKUP(A56,[2]Sheet5!$A$2:$O$163,13, FALSE)</f>
        <v>61526</v>
      </c>
      <c r="Z56">
        <f>VLOOKUP(A56,[2]Sheet5!$A$2:$O$163,14, FALSE)</f>
        <v>61.526000000000003</v>
      </c>
      <c r="AA56">
        <f>VLOOKUP(A56,[2]Sheet5!$A$2:$O$163,15, FALSE)</f>
        <v>4.1194598497004975</v>
      </c>
      <c r="AC56">
        <f>VLOOKUP(C56, [2]Sheet5!$C$2:$O$163, 3, FALSE)</f>
        <v>47</v>
      </c>
    </row>
    <row r="57" spans="1:29" x14ac:dyDescent="0.2">
      <c r="A57" t="s">
        <v>2867</v>
      </c>
      <c r="B57" t="s">
        <v>10</v>
      </c>
      <c r="C57" t="str">
        <f t="shared" si="0"/>
        <v>NOTRE DAME FIGHTING IRISHFootball</v>
      </c>
      <c r="D57" t="s">
        <v>2729</v>
      </c>
      <c r="E57" t="s">
        <v>2730</v>
      </c>
      <c r="F57" t="s">
        <v>2704</v>
      </c>
      <c r="G57" t="s">
        <v>3023</v>
      </c>
      <c r="H57" t="s">
        <v>3017</v>
      </c>
      <c r="I57" t="s">
        <v>3024</v>
      </c>
      <c r="J57">
        <v>75</v>
      </c>
      <c r="K57">
        <v>18</v>
      </c>
      <c r="L57">
        <v>46002</v>
      </c>
      <c r="M57">
        <v>46.002000000000002</v>
      </c>
      <c r="N57">
        <v>3.8286848738048125</v>
      </c>
      <c r="O57">
        <v>18</v>
      </c>
      <c r="Q57" t="str">
        <f>VLOOKUP(A57,[2]Sheet5!$A$2:$O$163,4, FALSE)</f>
        <v>University of Notre Dame</v>
      </c>
      <c r="R57" t="str">
        <f>VLOOKUP(A57,[2]Sheet5!$A$2:$O$163,6, FALSE)</f>
        <v>South Bend</v>
      </c>
      <c r="S57" t="str">
        <f>VLOOKUP(A57,[2]Sheet5!$A$2:$O$163,7, FALSE)</f>
        <v>IN</v>
      </c>
      <c r="T57" t="str">
        <f>VLOOKUP(A57,[2]Sheet5!$A$2:$O$163,8, FALSE)</f>
        <v>Indiana</v>
      </c>
      <c r="U57" t="str">
        <f>VLOOKUP(A57,[2]Sheet5!$A$2:$O$163,9, FALSE)</f>
        <v>Midwest</v>
      </c>
      <c r="V57" t="str">
        <f>VLOOKUP(A57,[2]Sheet5!$A$2:$O$163,10, FALSE)</f>
        <v>south bend-in</v>
      </c>
      <c r="W57">
        <f>VLOOKUP(A57,[2]Sheet5!$A$2:$O$163,11, FALSE)</f>
        <v>75</v>
      </c>
      <c r="X57">
        <f>VLOOKUP(A57,[2]Sheet5!$A$2:$O$163,12, FALSE)</f>
        <v>18</v>
      </c>
      <c r="Y57">
        <f>VLOOKUP(A57,[2]Sheet5!$A$2:$O$163,13, FALSE)</f>
        <v>46002</v>
      </c>
      <c r="Z57">
        <f>VLOOKUP(A57,[2]Sheet5!$A$2:$O$163,14, FALSE)</f>
        <v>46.002000000000002</v>
      </c>
      <c r="AA57">
        <f>VLOOKUP(A57,[2]Sheet5!$A$2:$O$163,15, FALSE)</f>
        <v>3.8286848738048125</v>
      </c>
      <c r="AC57">
        <f>VLOOKUP(C57, [2]Sheet5!$C$2:$O$163, 3, FALSE)</f>
        <v>18</v>
      </c>
    </row>
    <row r="58" spans="1:29" x14ac:dyDescent="0.2">
      <c r="A58" t="s">
        <v>2889</v>
      </c>
      <c r="B58" t="s">
        <v>10</v>
      </c>
      <c r="C58" t="str">
        <f t="shared" si="0"/>
        <v>UTAH UTESFootball</v>
      </c>
      <c r="D58" t="s">
        <v>2890</v>
      </c>
      <c r="E58" t="s">
        <v>2781</v>
      </c>
      <c r="F58" t="s">
        <v>2782</v>
      </c>
      <c r="G58" t="s">
        <v>3058</v>
      </c>
      <c r="H58" t="s">
        <v>3006</v>
      </c>
      <c r="I58" t="s">
        <v>3059</v>
      </c>
      <c r="J58">
        <v>122</v>
      </c>
      <c r="K58">
        <v>105</v>
      </c>
      <c r="L58">
        <v>65880</v>
      </c>
      <c r="M58">
        <v>65.88</v>
      </c>
      <c r="N58">
        <v>4.1878349053094395</v>
      </c>
      <c r="O58">
        <v>11</v>
      </c>
      <c r="Q58" t="str">
        <f>VLOOKUP(A58,[2]Sheet5!$A$2:$O$163,4, FALSE)</f>
        <v>University of Utah</v>
      </c>
      <c r="R58" t="str">
        <f>VLOOKUP(A58,[2]Sheet5!$A$2:$O$163,6, FALSE)</f>
        <v>Salt Lake City</v>
      </c>
      <c r="S58" t="str">
        <f>VLOOKUP(A58,[2]Sheet5!$A$2:$O$163,7, FALSE)</f>
        <v>UT</v>
      </c>
      <c r="T58" t="str">
        <f>VLOOKUP(A58,[2]Sheet5!$A$2:$O$163,8, FALSE)</f>
        <v>Utah</v>
      </c>
      <c r="U58" t="str">
        <f>VLOOKUP(A58,[2]Sheet5!$A$2:$O$163,9, FALSE)</f>
        <v>West</v>
      </c>
      <c r="V58" t="str">
        <f>VLOOKUP(A58,[2]Sheet5!$A$2:$O$163,10, FALSE)</f>
        <v>salt lake city-ut</v>
      </c>
      <c r="W58">
        <f>VLOOKUP(A58,[2]Sheet5!$A$2:$O$163,11, FALSE)</f>
        <v>122</v>
      </c>
      <c r="X58">
        <f>VLOOKUP(A58,[2]Sheet5!$A$2:$O$163,12, FALSE)</f>
        <v>105</v>
      </c>
      <c r="Y58">
        <f>VLOOKUP(A58,[2]Sheet5!$A$2:$O$163,13, FALSE)</f>
        <v>65880</v>
      </c>
      <c r="Z58">
        <f>VLOOKUP(A58,[2]Sheet5!$A$2:$O$163,14, FALSE)</f>
        <v>65.88</v>
      </c>
      <c r="AA58">
        <f>VLOOKUP(A58,[2]Sheet5!$A$2:$O$163,15, FALSE)</f>
        <v>4.1878349053094395</v>
      </c>
      <c r="AC58">
        <f>VLOOKUP(C58, [2]Sheet5!$C$2:$O$163, 3, FALSE)</f>
        <v>11</v>
      </c>
    </row>
    <row r="59" spans="1:29" x14ac:dyDescent="0.2">
      <c r="A59" t="s">
        <v>2882</v>
      </c>
      <c r="B59" t="s">
        <v>10</v>
      </c>
      <c r="C59" t="str">
        <f t="shared" si="0"/>
        <v>ARKANSAS RAZORBACKSFootball</v>
      </c>
      <c r="D59" t="s">
        <v>2666</v>
      </c>
      <c r="E59" t="s">
        <v>2667</v>
      </c>
      <c r="F59" t="s">
        <v>2668</v>
      </c>
      <c r="G59" t="s">
        <v>3044</v>
      </c>
      <c r="H59" t="s">
        <v>3012</v>
      </c>
      <c r="I59" t="s">
        <v>3045</v>
      </c>
      <c r="J59">
        <v>91.8</v>
      </c>
      <c r="K59">
        <v>176</v>
      </c>
      <c r="L59">
        <v>52111</v>
      </c>
      <c r="M59">
        <v>52.110999999999997</v>
      </c>
      <c r="N59">
        <v>3.9533760589116249</v>
      </c>
      <c r="O59">
        <v>44</v>
      </c>
      <c r="Q59" t="str">
        <f>VLOOKUP(A59,[2]Sheet5!$A$2:$O$163,4, FALSE)</f>
        <v>University of Arkansas</v>
      </c>
      <c r="R59" t="str">
        <f>VLOOKUP(A59,[2]Sheet5!$A$2:$O$163,6, FALSE)</f>
        <v>Fayetteville</v>
      </c>
      <c r="S59" t="str">
        <f>VLOOKUP(A59,[2]Sheet5!$A$2:$O$163,7, FALSE)</f>
        <v>AR</v>
      </c>
      <c r="T59" t="str">
        <f>VLOOKUP(A59,[2]Sheet5!$A$2:$O$163,8, FALSE)</f>
        <v>Arkansas</v>
      </c>
      <c r="U59" t="str">
        <f>VLOOKUP(A59,[2]Sheet5!$A$2:$O$163,9, FALSE)</f>
        <v>Southeast</v>
      </c>
      <c r="V59" t="str">
        <f>VLOOKUP(A59,[2]Sheet5!$A$2:$O$163,10, FALSE)</f>
        <v>fayetteville-ar</v>
      </c>
      <c r="W59">
        <f>VLOOKUP(A59,[2]Sheet5!$A$2:$O$163,11, FALSE)</f>
        <v>91.8</v>
      </c>
      <c r="X59">
        <f>VLOOKUP(A59,[2]Sheet5!$A$2:$O$163,12, FALSE)</f>
        <v>176</v>
      </c>
      <c r="Y59">
        <f>VLOOKUP(A59,[2]Sheet5!$A$2:$O$163,13, FALSE)</f>
        <v>52111</v>
      </c>
      <c r="Z59">
        <f>VLOOKUP(A59,[2]Sheet5!$A$2:$O$163,14, FALSE)</f>
        <v>52.110999999999997</v>
      </c>
      <c r="AA59">
        <f>VLOOKUP(A59,[2]Sheet5!$A$2:$O$163,15, FALSE)</f>
        <v>3.9533760589116249</v>
      </c>
      <c r="AC59">
        <f>VLOOKUP(C59, [2]Sheet5!$C$2:$O$163, 3, FALSE)</f>
        <v>44</v>
      </c>
    </row>
    <row r="60" spans="1:29" x14ac:dyDescent="0.2">
      <c r="A60" t="s">
        <v>2880</v>
      </c>
      <c r="B60" t="s">
        <v>10</v>
      </c>
      <c r="C60" t="str">
        <f t="shared" si="0"/>
        <v>OKLAHOMA SOONERSFootball</v>
      </c>
      <c r="D60" t="s">
        <v>3038</v>
      </c>
      <c r="E60" t="s">
        <v>2662</v>
      </c>
      <c r="F60" t="s">
        <v>2663</v>
      </c>
      <c r="G60" t="s">
        <v>3039</v>
      </c>
      <c r="H60" t="s">
        <v>3003</v>
      </c>
      <c r="I60" t="s">
        <v>3040</v>
      </c>
      <c r="J60">
        <v>87</v>
      </c>
      <c r="K60">
        <v>127</v>
      </c>
      <c r="L60">
        <v>59866</v>
      </c>
      <c r="M60">
        <v>59.866</v>
      </c>
      <c r="N60">
        <v>4.0921087312805247</v>
      </c>
      <c r="O60">
        <v>55</v>
      </c>
      <c r="Q60" t="str">
        <f>VLOOKUP(A60,[2]Sheet5!$A$2:$O$163,4, FALSE)</f>
        <v>University of Oklahoma</v>
      </c>
      <c r="R60" t="str">
        <f>VLOOKUP(A60,[2]Sheet5!$A$2:$O$163,6, FALSE)</f>
        <v>Norman</v>
      </c>
      <c r="S60" t="str">
        <f>VLOOKUP(A60,[2]Sheet5!$A$2:$O$163,7, FALSE)</f>
        <v>OK</v>
      </c>
      <c r="T60" t="str">
        <f>VLOOKUP(A60,[2]Sheet5!$A$2:$O$163,8, FALSE)</f>
        <v>Oklahoma</v>
      </c>
      <c r="U60" t="str">
        <f>VLOOKUP(A60,[2]Sheet5!$A$2:$O$163,9, FALSE)</f>
        <v>Southwest</v>
      </c>
      <c r="V60" t="str">
        <f>VLOOKUP(A60,[2]Sheet5!$A$2:$O$163,10, FALSE)</f>
        <v>norman-ok</v>
      </c>
      <c r="W60">
        <f>VLOOKUP(A60,[2]Sheet5!$A$2:$O$163,11, FALSE)</f>
        <v>87</v>
      </c>
      <c r="X60">
        <f>VLOOKUP(A60,[2]Sheet5!$A$2:$O$163,12, FALSE)</f>
        <v>127</v>
      </c>
      <c r="Y60">
        <f>VLOOKUP(A60,[2]Sheet5!$A$2:$O$163,13, FALSE)</f>
        <v>59866</v>
      </c>
      <c r="Z60">
        <f>VLOOKUP(A60,[2]Sheet5!$A$2:$O$163,14, FALSE)</f>
        <v>59.866</v>
      </c>
      <c r="AA60">
        <f>VLOOKUP(A60,[2]Sheet5!$A$2:$O$163,15, FALSE)</f>
        <v>4.0921087312805247</v>
      </c>
      <c r="AC60">
        <f>VLOOKUP(C60, [2]Sheet5!$C$2:$O$163, 3, FALSE)</f>
        <v>55</v>
      </c>
    </row>
    <row r="61" spans="1:29" x14ac:dyDescent="0.2">
      <c r="A61" t="s">
        <v>2881</v>
      </c>
      <c r="B61" t="s">
        <v>10</v>
      </c>
      <c r="C61" t="str">
        <f t="shared" si="0"/>
        <v>ALABAMA CRIMSON TIDEFootball</v>
      </c>
      <c r="D61" t="s">
        <v>3041</v>
      </c>
      <c r="E61" t="s">
        <v>2721</v>
      </c>
      <c r="F61" t="s">
        <v>2722</v>
      </c>
      <c r="G61" t="s">
        <v>3042</v>
      </c>
      <c r="H61" t="s">
        <v>3012</v>
      </c>
      <c r="I61" t="s">
        <v>3043</v>
      </c>
      <c r="J61">
        <v>87.5</v>
      </c>
      <c r="K61">
        <v>137</v>
      </c>
      <c r="L61">
        <v>44880</v>
      </c>
      <c r="M61">
        <v>44.88</v>
      </c>
      <c r="N61">
        <v>3.8039922612144408</v>
      </c>
      <c r="O61">
        <v>5</v>
      </c>
      <c r="Q61" t="str">
        <f>VLOOKUP(A61,[2]Sheet5!$A$2:$O$163,4, FALSE)</f>
        <v>University of Alabama</v>
      </c>
      <c r="R61" t="str">
        <f>VLOOKUP(A61,[2]Sheet5!$A$2:$O$163,6, FALSE)</f>
        <v>Tuscaloosa</v>
      </c>
      <c r="S61" t="str">
        <f>VLOOKUP(A61,[2]Sheet5!$A$2:$O$163,7, FALSE)</f>
        <v>AL</v>
      </c>
      <c r="T61" t="str">
        <f>VLOOKUP(A61,[2]Sheet5!$A$2:$O$163,8, FALSE)</f>
        <v>Alabama</v>
      </c>
      <c r="U61" t="str">
        <f>VLOOKUP(A61,[2]Sheet5!$A$2:$O$163,9, FALSE)</f>
        <v>Southeast</v>
      </c>
      <c r="V61" t="str">
        <f>VLOOKUP(A61,[2]Sheet5!$A$2:$O$163,10, FALSE)</f>
        <v>tuscaloosa-al</v>
      </c>
      <c r="W61">
        <f>VLOOKUP(A61,[2]Sheet5!$A$2:$O$163,11, FALSE)</f>
        <v>87.5</v>
      </c>
      <c r="X61">
        <f>VLOOKUP(A61,[2]Sheet5!$A$2:$O$163,12, FALSE)</f>
        <v>137</v>
      </c>
      <c r="Y61">
        <f>VLOOKUP(A61,[2]Sheet5!$A$2:$O$163,13, FALSE)</f>
        <v>44880</v>
      </c>
      <c r="Z61">
        <f>VLOOKUP(A61,[2]Sheet5!$A$2:$O$163,14, FALSE)</f>
        <v>44.88</v>
      </c>
      <c r="AA61">
        <f>VLOOKUP(A61,[2]Sheet5!$A$2:$O$163,15, FALSE)</f>
        <v>3.8039922612144408</v>
      </c>
      <c r="AC61">
        <f>VLOOKUP(C61, [2]Sheet5!$C$2:$O$163, 3, FALSE)</f>
        <v>5</v>
      </c>
    </row>
    <row r="62" spans="1:29" x14ac:dyDescent="0.2">
      <c r="A62" t="s">
        <v>2891</v>
      </c>
      <c r="B62" t="s">
        <v>10</v>
      </c>
      <c r="C62" t="str">
        <f t="shared" si="0"/>
        <v>GEORGIA TECH YELLOW JACKETSFootball</v>
      </c>
      <c r="D62" t="s">
        <v>2748</v>
      </c>
      <c r="E62" t="s">
        <v>2749</v>
      </c>
      <c r="F62" t="s">
        <v>2750</v>
      </c>
      <c r="G62" t="s">
        <v>3047</v>
      </c>
      <c r="H62" t="s">
        <v>3012</v>
      </c>
      <c r="I62" t="s">
        <v>3060</v>
      </c>
      <c r="J62">
        <v>109.4</v>
      </c>
      <c r="K62">
        <v>44</v>
      </c>
      <c r="L62">
        <v>69164</v>
      </c>
      <c r="M62">
        <v>69.164000000000001</v>
      </c>
      <c r="N62">
        <v>4.2364804960425433</v>
      </c>
      <c r="O62">
        <v>78</v>
      </c>
      <c r="Q62" t="str">
        <f>VLOOKUP(A62,[2]Sheet5!$A$2:$O$163,4, FALSE)</f>
        <v>Georgia Tech</v>
      </c>
      <c r="R62" t="str">
        <f>VLOOKUP(A62,[2]Sheet5!$A$2:$O$163,6, FALSE)</f>
        <v>Atlanta</v>
      </c>
      <c r="S62" t="str">
        <f>VLOOKUP(A62,[2]Sheet5!$A$2:$O$163,7, FALSE)</f>
        <v>GA</v>
      </c>
      <c r="T62" t="str">
        <f>VLOOKUP(A62,[2]Sheet5!$A$2:$O$163,8, FALSE)</f>
        <v>Georgia</v>
      </c>
      <c r="U62" t="str">
        <f>VLOOKUP(A62,[2]Sheet5!$A$2:$O$163,9, FALSE)</f>
        <v>Southeast</v>
      </c>
      <c r="V62" t="str">
        <f>VLOOKUP(A62,[2]Sheet5!$A$2:$O$163,10, FALSE)</f>
        <v>atlanta-ga</v>
      </c>
      <c r="W62">
        <f>VLOOKUP(A62,[2]Sheet5!$A$2:$O$163,11, FALSE)</f>
        <v>109.4</v>
      </c>
      <c r="X62">
        <f>VLOOKUP(A62,[2]Sheet5!$A$2:$O$163,12, FALSE)</f>
        <v>44</v>
      </c>
      <c r="Y62">
        <f>VLOOKUP(A62,[2]Sheet5!$A$2:$O$163,13, FALSE)</f>
        <v>69164</v>
      </c>
      <c r="Z62">
        <f>VLOOKUP(A62,[2]Sheet5!$A$2:$O$163,14, FALSE)</f>
        <v>69.164000000000001</v>
      </c>
      <c r="AA62">
        <f>VLOOKUP(A62,[2]Sheet5!$A$2:$O$163,15, FALSE)</f>
        <v>4.2364804960425433</v>
      </c>
      <c r="AC62">
        <f>VLOOKUP(C62, [2]Sheet5!$C$2:$O$163, 3, FALSE)</f>
        <v>78</v>
      </c>
    </row>
    <row r="63" spans="1:29" x14ac:dyDescent="0.2">
      <c r="A63" t="s">
        <v>2867</v>
      </c>
      <c r="B63" t="s">
        <v>10</v>
      </c>
      <c r="C63" t="str">
        <f t="shared" si="0"/>
        <v>NOTRE DAME FIGHTING IRISHFootball</v>
      </c>
      <c r="D63" t="s">
        <v>2729</v>
      </c>
      <c r="E63" t="s">
        <v>2730</v>
      </c>
      <c r="F63" t="s">
        <v>2704</v>
      </c>
      <c r="G63" t="s">
        <v>3023</v>
      </c>
      <c r="H63" t="s">
        <v>3017</v>
      </c>
      <c r="I63" t="s">
        <v>3024</v>
      </c>
      <c r="J63">
        <v>75</v>
      </c>
      <c r="K63">
        <v>18</v>
      </c>
      <c r="L63">
        <v>46002</v>
      </c>
      <c r="M63">
        <v>46.002000000000002</v>
      </c>
      <c r="N63">
        <v>3.8286848738048125</v>
      </c>
      <c r="O63">
        <v>18</v>
      </c>
      <c r="Q63" t="str">
        <f>VLOOKUP(A63,[2]Sheet5!$A$2:$O$163,4, FALSE)</f>
        <v>University of Notre Dame</v>
      </c>
      <c r="R63" t="str">
        <f>VLOOKUP(A63,[2]Sheet5!$A$2:$O$163,6, FALSE)</f>
        <v>South Bend</v>
      </c>
      <c r="S63" t="str">
        <f>VLOOKUP(A63,[2]Sheet5!$A$2:$O$163,7, FALSE)</f>
        <v>IN</v>
      </c>
      <c r="T63" t="str">
        <f>VLOOKUP(A63,[2]Sheet5!$A$2:$O$163,8, FALSE)</f>
        <v>Indiana</v>
      </c>
      <c r="U63" t="str">
        <f>VLOOKUP(A63,[2]Sheet5!$A$2:$O$163,9, FALSE)</f>
        <v>Midwest</v>
      </c>
      <c r="V63" t="str">
        <f>VLOOKUP(A63,[2]Sheet5!$A$2:$O$163,10, FALSE)</f>
        <v>south bend-in</v>
      </c>
      <c r="W63">
        <f>VLOOKUP(A63,[2]Sheet5!$A$2:$O$163,11, FALSE)</f>
        <v>75</v>
      </c>
      <c r="X63">
        <f>VLOOKUP(A63,[2]Sheet5!$A$2:$O$163,12, FALSE)</f>
        <v>18</v>
      </c>
      <c r="Y63">
        <f>VLOOKUP(A63,[2]Sheet5!$A$2:$O$163,13, FALSE)</f>
        <v>46002</v>
      </c>
      <c r="Z63">
        <f>VLOOKUP(A63,[2]Sheet5!$A$2:$O$163,14, FALSE)</f>
        <v>46.002000000000002</v>
      </c>
      <c r="AA63">
        <f>VLOOKUP(A63,[2]Sheet5!$A$2:$O$163,15, FALSE)</f>
        <v>3.8286848738048125</v>
      </c>
      <c r="AC63">
        <f>VLOOKUP(C63, [2]Sheet5!$C$2:$O$163, 3, FALSE)</f>
        <v>18</v>
      </c>
    </row>
    <row r="64" spans="1:29" x14ac:dyDescent="0.2">
      <c r="A64" t="s">
        <v>2877</v>
      </c>
      <c r="B64" t="s">
        <v>10</v>
      </c>
      <c r="C64" t="str">
        <f t="shared" si="0"/>
        <v>PENN STATE NITTANY LIONSFootball</v>
      </c>
      <c r="D64" t="s">
        <v>2707</v>
      </c>
      <c r="E64" t="s">
        <v>2876</v>
      </c>
      <c r="F64" t="s">
        <v>2709</v>
      </c>
      <c r="G64" t="s">
        <v>3033</v>
      </c>
      <c r="H64" t="s">
        <v>3034</v>
      </c>
      <c r="I64" t="s">
        <v>3035</v>
      </c>
      <c r="K64">
        <v>77</v>
      </c>
      <c r="O64">
        <v>7</v>
      </c>
      <c r="Q64" t="str">
        <f>VLOOKUP(A64,[2]Sheet5!$A$2:$O$163,4, FALSE)</f>
        <v>Pennsylvania State University</v>
      </c>
      <c r="R64" t="str">
        <f>VLOOKUP(A64,[2]Sheet5!$A$2:$O$163,6, FALSE)</f>
        <v>University Park</v>
      </c>
      <c r="S64" t="str">
        <f>VLOOKUP(A64,[2]Sheet5!$A$2:$O$163,7, FALSE)</f>
        <v>PA</v>
      </c>
      <c r="T64" t="str">
        <f>VLOOKUP(A64,[2]Sheet5!$A$2:$O$163,8, FALSE)</f>
        <v>Pennsylvania</v>
      </c>
      <c r="U64" t="str">
        <f>VLOOKUP(A64,[2]Sheet5!$A$2:$O$163,9, FALSE)</f>
        <v>Northeast</v>
      </c>
      <c r="V64" t="str">
        <f>VLOOKUP(A64,[2]Sheet5!$A$2:$O$163,10, FALSE)</f>
        <v>university park-pa</v>
      </c>
      <c r="W64" t="e">
        <f>VLOOKUP(A64,[2]Sheet5!$A$2:$O$163,11, FALSE)</f>
        <v>#N/A</v>
      </c>
      <c r="X64">
        <f>VLOOKUP(A64,[2]Sheet5!$A$2:$O$163,12, FALSE)</f>
        <v>77</v>
      </c>
      <c r="Y64" t="e">
        <f>VLOOKUP(A64,[2]Sheet5!$A$2:$O$163,13, FALSE)</f>
        <v>#N/A</v>
      </c>
      <c r="Z64" t="e">
        <f>VLOOKUP(A64,[2]Sheet5!$A$2:$O$163,14, FALSE)</f>
        <v>#N/A</v>
      </c>
      <c r="AA64" t="e">
        <f>VLOOKUP(A64,[2]Sheet5!$A$2:$O$163,15, FALSE)</f>
        <v>#N/A</v>
      </c>
      <c r="AC64">
        <f>VLOOKUP(C64, [2]Sheet5!$C$2:$O$163, 3, FALSE)</f>
        <v>7</v>
      </c>
    </row>
    <row r="65" spans="1:29" x14ac:dyDescent="0.2">
      <c r="A65" t="s">
        <v>2893</v>
      </c>
      <c r="B65" t="s">
        <v>10</v>
      </c>
      <c r="C65" t="str">
        <f t="shared" si="0"/>
        <v>DUKE BLUE DEVILSFootball</v>
      </c>
      <c r="D65" t="s">
        <v>2808</v>
      </c>
      <c r="E65" t="s">
        <v>2809</v>
      </c>
      <c r="F65" t="s">
        <v>2685</v>
      </c>
      <c r="G65" t="s">
        <v>3011</v>
      </c>
      <c r="H65" t="s">
        <v>3012</v>
      </c>
      <c r="I65" t="s">
        <v>3061</v>
      </c>
      <c r="J65">
        <v>97.5</v>
      </c>
      <c r="K65">
        <v>10</v>
      </c>
      <c r="L65">
        <v>107000</v>
      </c>
      <c r="M65">
        <v>107</v>
      </c>
      <c r="N65">
        <v>4.6728288344619058</v>
      </c>
      <c r="O65">
        <v>26</v>
      </c>
      <c r="Q65" t="str">
        <f>VLOOKUP(A65,[2]Sheet5!$A$2:$O$163,4, FALSE)</f>
        <v>Duke University</v>
      </c>
      <c r="R65" t="str">
        <f>VLOOKUP(A65,[2]Sheet5!$A$2:$O$163,6, FALSE)</f>
        <v>Durham</v>
      </c>
      <c r="S65" t="str">
        <f>VLOOKUP(A65,[2]Sheet5!$A$2:$O$163,7, FALSE)</f>
        <v>NC</v>
      </c>
      <c r="T65" t="str">
        <f>VLOOKUP(A65,[2]Sheet5!$A$2:$O$163,8, FALSE)</f>
        <v>North Carolina</v>
      </c>
      <c r="U65" t="str">
        <f>VLOOKUP(A65,[2]Sheet5!$A$2:$O$163,9, FALSE)</f>
        <v>Southeast</v>
      </c>
      <c r="V65" t="str">
        <f>VLOOKUP(A65,[2]Sheet5!$A$2:$O$163,10, FALSE)</f>
        <v>durham-nc</v>
      </c>
      <c r="W65">
        <f>VLOOKUP(A65,[2]Sheet5!$A$2:$O$163,11, FALSE)</f>
        <v>97.5</v>
      </c>
      <c r="X65">
        <f>VLOOKUP(A65,[2]Sheet5!$A$2:$O$163,12, FALSE)</f>
        <v>10</v>
      </c>
      <c r="Y65">
        <f>VLOOKUP(A65,[2]Sheet5!$A$2:$O$163,13, FALSE)</f>
        <v>107000</v>
      </c>
      <c r="Z65">
        <f>VLOOKUP(A65,[2]Sheet5!$A$2:$O$163,14, FALSE)</f>
        <v>107</v>
      </c>
      <c r="AA65">
        <f>VLOOKUP(A65,[2]Sheet5!$A$2:$O$163,15, FALSE)</f>
        <v>4.6728288344619058</v>
      </c>
      <c r="AC65">
        <f>VLOOKUP(C65, [2]Sheet5!$C$2:$O$163, 3, FALSE)</f>
        <v>26</v>
      </c>
    </row>
    <row r="66" spans="1:29" x14ac:dyDescent="0.2">
      <c r="A66" t="s">
        <v>2884</v>
      </c>
      <c r="B66" t="s">
        <v>10</v>
      </c>
      <c r="C66" t="str">
        <f t="shared" si="0"/>
        <v>GEORGIA BULLDOGSFootball</v>
      </c>
      <c r="D66" t="s">
        <v>2832</v>
      </c>
      <c r="E66" t="s">
        <v>2833</v>
      </c>
      <c r="F66" t="s">
        <v>2750</v>
      </c>
      <c r="G66" t="s">
        <v>3047</v>
      </c>
      <c r="H66" t="s">
        <v>3012</v>
      </c>
      <c r="I66" t="s">
        <v>3048</v>
      </c>
      <c r="J66">
        <v>88.1</v>
      </c>
      <c r="K66">
        <v>49</v>
      </c>
      <c r="L66">
        <v>43466</v>
      </c>
      <c r="M66">
        <v>43.466000000000001</v>
      </c>
      <c r="N66">
        <v>3.7719790232835106</v>
      </c>
      <c r="O66">
        <v>1</v>
      </c>
      <c r="Q66" t="str">
        <f>VLOOKUP(A66,[2]Sheet5!$A$2:$O$163,4, FALSE)</f>
        <v>University of Georgia</v>
      </c>
      <c r="R66" t="str">
        <f>VLOOKUP(A66,[2]Sheet5!$A$2:$O$163,6, FALSE)</f>
        <v>Athens</v>
      </c>
      <c r="S66" t="str">
        <f>VLOOKUP(A66,[2]Sheet5!$A$2:$O$163,7, FALSE)</f>
        <v>GA</v>
      </c>
      <c r="T66" t="str">
        <f>VLOOKUP(A66,[2]Sheet5!$A$2:$O$163,8, FALSE)</f>
        <v>Georgia</v>
      </c>
      <c r="U66" t="str">
        <f>VLOOKUP(A66,[2]Sheet5!$A$2:$O$163,9, FALSE)</f>
        <v>Southeast</v>
      </c>
      <c r="V66" t="str">
        <f>VLOOKUP(A66,[2]Sheet5!$A$2:$O$163,10, FALSE)</f>
        <v>athens-ga</v>
      </c>
      <c r="W66">
        <f>VLOOKUP(A66,[2]Sheet5!$A$2:$O$163,11, FALSE)</f>
        <v>88.1</v>
      </c>
      <c r="X66">
        <f>VLOOKUP(A66,[2]Sheet5!$A$2:$O$163,12, FALSE)</f>
        <v>49</v>
      </c>
      <c r="Y66">
        <f>VLOOKUP(A66,[2]Sheet5!$A$2:$O$163,13, FALSE)</f>
        <v>43466</v>
      </c>
      <c r="Z66">
        <f>VLOOKUP(A66,[2]Sheet5!$A$2:$O$163,14, FALSE)</f>
        <v>43.466000000000001</v>
      </c>
      <c r="AA66">
        <f>VLOOKUP(A66,[2]Sheet5!$A$2:$O$163,15, FALSE)</f>
        <v>3.7719790232835106</v>
      </c>
      <c r="AC66">
        <f>VLOOKUP(C66, [2]Sheet5!$C$2:$O$163, 3, FALSE)</f>
        <v>1</v>
      </c>
    </row>
    <row r="67" spans="1:29" x14ac:dyDescent="0.2">
      <c r="A67" t="s">
        <v>2893</v>
      </c>
      <c r="B67" t="s">
        <v>10</v>
      </c>
      <c r="C67" t="str">
        <f t="shared" ref="C67:C130" si="1">_xlfn.CONCAT(A67,B67)</f>
        <v>DUKE BLUE DEVILSFootball</v>
      </c>
      <c r="D67" t="s">
        <v>2808</v>
      </c>
      <c r="E67" t="s">
        <v>2809</v>
      </c>
      <c r="F67" t="s">
        <v>2685</v>
      </c>
      <c r="G67" t="s">
        <v>3011</v>
      </c>
      <c r="H67" t="s">
        <v>3012</v>
      </c>
      <c r="I67" t="s">
        <v>3061</v>
      </c>
      <c r="J67">
        <v>97.5</v>
      </c>
      <c r="K67">
        <v>10</v>
      </c>
      <c r="L67">
        <v>107000</v>
      </c>
      <c r="M67">
        <v>107</v>
      </c>
      <c r="N67">
        <v>4.6728288344619058</v>
      </c>
      <c r="O67">
        <v>26</v>
      </c>
      <c r="Q67" t="str">
        <f>VLOOKUP(A67,[2]Sheet5!$A$2:$O$163,4, FALSE)</f>
        <v>Duke University</v>
      </c>
      <c r="R67" t="str">
        <f>VLOOKUP(A67,[2]Sheet5!$A$2:$O$163,6, FALSE)</f>
        <v>Durham</v>
      </c>
      <c r="S67" t="str">
        <f>VLOOKUP(A67,[2]Sheet5!$A$2:$O$163,7, FALSE)</f>
        <v>NC</v>
      </c>
      <c r="T67" t="str">
        <f>VLOOKUP(A67,[2]Sheet5!$A$2:$O$163,8, FALSE)</f>
        <v>North Carolina</v>
      </c>
      <c r="U67" t="str">
        <f>VLOOKUP(A67,[2]Sheet5!$A$2:$O$163,9, FALSE)</f>
        <v>Southeast</v>
      </c>
      <c r="V67" t="str">
        <f>VLOOKUP(A67,[2]Sheet5!$A$2:$O$163,10, FALSE)</f>
        <v>durham-nc</v>
      </c>
      <c r="W67">
        <f>VLOOKUP(A67,[2]Sheet5!$A$2:$O$163,11, FALSE)</f>
        <v>97.5</v>
      </c>
      <c r="X67">
        <f>VLOOKUP(A67,[2]Sheet5!$A$2:$O$163,12, FALSE)</f>
        <v>10</v>
      </c>
      <c r="Y67">
        <f>VLOOKUP(A67,[2]Sheet5!$A$2:$O$163,13, FALSE)</f>
        <v>107000</v>
      </c>
      <c r="Z67">
        <f>VLOOKUP(A67,[2]Sheet5!$A$2:$O$163,14, FALSE)</f>
        <v>107</v>
      </c>
      <c r="AA67">
        <f>VLOOKUP(A67,[2]Sheet5!$A$2:$O$163,15, FALSE)</f>
        <v>4.6728288344619058</v>
      </c>
      <c r="AC67">
        <f>VLOOKUP(C67, [2]Sheet5!$C$2:$O$163, 3, FALSE)</f>
        <v>26</v>
      </c>
    </row>
    <row r="68" spans="1:29" x14ac:dyDescent="0.2">
      <c r="A68" t="s">
        <v>2881</v>
      </c>
      <c r="B68" t="s">
        <v>10</v>
      </c>
      <c r="C68" t="str">
        <f t="shared" si="1"/>
        <v>ALABAMA CRIMSON TIDEFootball</v>
      </c>
      <c r="D68" t="s">
        <v>3041</v>
      </c>
      <c r="E68" t="s">
        <v>2721</v>
      </c>
      <c r="F68" t="s">
        <v>2722</v>
      </c>
      <c r="G68" t="s">
        <v>3042</v>
      </c>
      <c r="H68" t="s">
        <v>3012</v>
      </c>
      <c r="I68" t="s">
        <v>3043</v>
      </c>
      <c r="J68">
        <v>87.5</v>
      </c>
      <c r="K68">
        <v>137</v>
      </c>
      <c r="L68">
        <v>44880</v>
      </c>
      <c r="M68">
        <v>44.88</v>
      </c>
      <c r="N68">
        <v>3.8039922612144408</v>
      </c>
      <c r="O68">
        <v>5</v>
      </c>
      <c r="Q68" t="str">
        <f>VLOOKUP(A68,[2]Sheet5!$A$2:$O$163,4, FALSE)</f>
        <v>University of Alabama</v>
      </c>
      <c r="R68" t="str">
        <f>VLOOKUP(A68,[2]Sheet5!$A$2:$O$163,6, FALSE)</f>
        <v>Tuscaloosa</v>
      </c>
      <c r="S68" t="str">
        <f>VLOOKUP(A68,[2]Sheet5!$A$2:$O$163,7, FALSE)</f>
        <v>AL</v>
      </c>
      <c r="T68" t="str">
        <f>VLOOKUP(A68,[2]Sheet5!$A$2:$O$163,8, FALSE)</f>
        <v>Alabama</v>
      </c>
      <c r="U68" t="str">
        <f>VLOOKUP(A68,[2]Sheet5!$A$2:$O$163,9, FALSE)</f>
        <v>Southeast</v>
      </c>
      <c r="V68" t="str">
        <f>VLOOKUP(A68,[2]Sheet5!$A$2:$O$163,10, FALSE)</f>
        <v>tuscaloosa-al</v>
      </c>
      <c r="W68">
        <f>VLOOKUP(A68,[2]Sheet5!$A$2:$O$163,11, FALSE)</f>
        <v>87.5</v>
      </c>
      <c r="X68">
        <f>VLOOKUP(A68,[2]Sheet5!$A$2:$O$163,12, FALSE)</f>
        <v>137</v>
      </c>
      <c r="Y68">
        <f>VLOOKUP(A68,[2]Sheet5!$A$2:$O$163,13, FALSE)</f>
        <v>44880</v>
      </c>
      <c r="Z68">
        <f>VLOOKUP(A68,[2]Sheet5!$A$2:$O$163,14, FALSE)</f>
        <v>44.88</v>
      </c>
      <c r="AA68">
        <f>VLOOKUP(A68,[2]Sheet5!$A$2:$O$163,15, FALSE)</f>
        <v>3.8039922612144408</v>
      </c>
      <c r="AC68">
        <f>VLOOKUP(C68, [2]Sheet5!$C$2:$O$163, 3, FALSE)</f>
        <v>5</v>
      </c>
    </row>
    <row r="69" spans="1:29" x14ac:dyDescent="0.2">
      <c r="A69" t="s">
        <v>2894</v>
      </c>
      <c r="B69" t="s">
        <v>10</v>
      </c>
      <c r="C69" t="str">
        <f t="shared" si="1"/>
        <v>TENNESSEE VOLUNTEERSFootball</v>
      </c>
      <c r="D69" t="s">
        <v>2674</v>
      </c>
      <c r="E69" t="s">
        <v>2675</v>
      </c>
      <c r="F69" t="s">
        <v>2655</v>
      </c>
      <c r="G69" t="s">
        <v>3062</v>
      </c>
      <c r="H69" t="s">
        <v>3012</v>
      </c>
      <c r="I69" t="s">
        <v>3063</v>
      </c>
      <c r="J69">
        <v>89.6</v>
      </c>
      <c r="K69">
        <v>115</v>
      </c>
      <c r="L69">
        <v>44308</v>
      </c>
      <c r="M69">
        <v>44.308</v>
      </c>
      <c r="N69">
        <v>3.7911652476546864</v>
      </c>
      <c r="O69">
        <v>6</v>
      </c>
      <c r="Q69" t="str">
        <f>VLOOKUP(A69,[2]Sheet5!$A$2:$O$163,4, FALSE)</f>
        <v>University of Tennessee</v>
      </c>
      <c r="R69" t="str">
        <f>VLOOKUP(A69,[2]Sheet5!$A$2:$O$163,6, FALSE)</f>
        <v>Knoxville</v>
      </c>
      <c r="S69" t="str">
        <f>VLOOKUP(A69,[2]Sheet5!$A$2:$O$163,7, FALSE)</f>
        <v>TN</v>
      </c>
      <c r="T69" t="str">
        <f>VLOOKUP(A69,[2]Sheet5!$A$2:$O$163,8, FALSE)</f>
        <v>Tennessee</v>
      </c>
      <c r="U69" t="str">
        <f>VLOOKUP(A69,[2]Sheet5!$A$2:$O$163,9, FALSE)</f>
        <v>Southeast</v>
      </c>
      <c r="V69" t="str">
        <f>VLOOKUP(A69,[2]Sheet5!$A$2:$O$163,10, FALSE)</f>
        <v>knoxville-tn</v>
      </c>
      <c r="W69">
        <f>VLOOKUP(A69,[2]Sheet5!$A$2:$O$163,11, FALSE)</f>
        <v>89.6</v>
      </c>
      <c r="X69">
        <f>VLOOKUP(A69,[2]Sheet5!$A$2:$O$163,12, FALSE)</f>
        <v>115</v>
      </c>
      <c r="Y69">
        <f>VLOOKUP(A69,[2]Sheet5!$A$2:$O$163,13, FALSE)</f>
        <v>44308</v>
      </c>
      <c r="Z69">
        <f>VLOOKUP(A69,[2]Sheet5!$A$2:$O$163,14, FALSE)</f>
        <v>44.308</v>
      </c>
      <c r="AA69">
        <f>VLOOKUP(A69,[2]Sheet5!$A$2:$O$163,15, FALSE)</f>
        <v>3.7911652476546864</v>
      </c>
      <c r="AC69">
        <f>VLOOKUP(C69, [2]Sheet5!$C$2:$O$163, 3, FALSE)</f>
        <v>6</v>
      </c>
    </row>
    <row r="70" spans="1:29" x14ac:dyDescent="0.2">
      <c r="A70" t="s">
        <v>2862</v>
      </c>
      <c r="B70" t="s">
        <v>10</v>
      </c>
      <c r="C70" t="str">
        <f t="shared" si="1"/>
        <v>OHIO STATE BUCKEYESFootball</v>
      </c>
      <c r="D70" t="s">
        <v>2733</v>
      </c>
      <c r="E70" t="s">
        <v>2734</v>
      </c>
      <c r="F70" t="s">
        <v>1117</v>
      </c>
      <c r="G70" t="s">
        <v>3016</v>
      </c>
      <c r="H70" t="s">
        <v>3017</v>
      </c>
      <c r="I70" t="s">
        <v>3018</v>
      </c>
      <c r="J70">
        <v>86.4</v>
      </c>
      <c r="K70">
        <v>49</v>
      </c>
      <c r="L70">
        <v>58575</v>
      </c>
      <c r="M70">
        <v>58.575000000000003</v>
      </c>
      <c r="N70">
        <v>4.0703079843938594</v>
      </c>
      <c r="O70">
        <v>2</v>
      </c>
      <c r="Q70" t="str">
        <f>VLOOKUP(A70,[2]Sheet5!$A$2:$O$163,4, FALSE)</f>
        <v>Ohio State University</v>
      </c>
      <c r="R70" t="str">
        <f>VLOOKUP(A70,[2]Sheet5!$A$2:$O$163,6, FALSE)</f>
        <v>Columbus</v>
      </c>
      <c r="S70" t="str">
        <f>VLOOKUP(A70,[2]Sheet5!$A$2:$O$163,7, FALSE)</f>
        <v>OH</v>
      </c>
      <c r="T70" t="str">
        <f>VLOOKUP(A70,[2]Sheet5!$A$2:$O$163,8, FALSE)</f>
        <v>Ohio</v>
      </c>
      <c r="U70" t="str">
        <f>VLOOKUP(A70,[2]Sheet5!$A$2:$O$163,9, FALSE)</f>
        <v>Midwest</v>
      </c>
      <c r="V70" t="str">
        <f>VLOOKUP(A70,[2]Sheet5!$A$2:$O$163,10, FALSE)</f>
        <v>columbus-oh</v>
      </c>
      <c r="W70">
        <f>VLOOKUP(A70,[2]Sheet5!$A$2:$O$163,11, FALSE)</f>
        <v>86.4</v>
      </c>
      <c r="X70">
        <f>VLOOKUP(A70,[2]Sheet5!$A$2:$O$163,12, FALSE)</f>
        <v>49</v>
      </c>
      <c r="Y70">
        <f>VLOOKUP(A70,[2]Sheet5!$A$2:$O$163,13, FALSE)</f>
        <v>58575</v>
      </c>
      <c r="Z70">
        <f>VLOOKUP(A70,[2]Sheet5!$A$2:$O$163,14, FALSE)</f>
        <v>58.575000000000003</v>
      </c>
      <c r="AA70">
        <f>VLOOKUP(A70,[2]Sheet5!$A$2:$O$163,15, FALSE)</f>
        <v>4.0703079843938594</v>
      </c>
      <c r="AC70">
        <f>VLOOKUP(C70, [2]Sheet5!$C$2:$O$163, 3, FALSE)</f>
        <v>2</v>
      </c>
    </row>
    <row r="71" spans="1:29" x14ac:dyDescent="0.2">
      <c r="A71" t="s">
        <v>2864</v>
      </c>
      <c r="B71" t="s">
        <v>10</v>
      </c>
      <c r="C71" t="str">
        <f t="shared" si="1"/>
        <v>M.005 3.13 7.475 0L7.47 3.13C.029.129.044.116.05.09.007-.025.006-.062 0 0-.012.154-.05.937-.05 4.133 0 5.884-4.928 9.857-7.47 11.109-6.22-2.88-7.571-8.605-7.47-11.109V3.13ZFootball</v>
      </c>
      <c r="R71">
        <f>VLOOKUP(A71,[2]Sheet5!$A$2:$O$163,6, FALSE)</f>
        <v>0</v>
      </c>
      <c r="S71">
        <f>VLOOKUP(A71,[2]Sheet5!$A$2:$O$163,7, FALSE)</f>
        <v>0</v>
      </c>
      <c r="T71" t="e">
        <f>VLOOKUP(A71,[2]Sheet5!$A$2:$O$163,8, FALSE)</f>
        <v>#N/A</v>
      </c>
      <c r="U71" t="e">
        <f>VLOOKUP(A71,[2]Sheet5!$A$2:$O$163,9, FALSE)</f>
        <v>#N/A</v>
      </c>
      <c r="V71" t="e">
        <f>VLOOKUP(A71,[2]Sheet5!$A$2:$O$163,10, FALSE)</f>
        <v>#N/A</v>
      </c>
      <c r="W71" t="e">
        <f>VLOOKUP(A71,[2]Sheet5!$A$2:$O$163,11, FALSE)</f>
        <v>#N/A</v>
      </c>
      <c r="X71" t="e">
        <f>VLOOKUP(A71,[2]Sheet5!$A$2:$O$163,12, FALSE)</f>
        <v>#N/A</v>
      </c>
      <c r="Y71" t="e">
        <f>VLOOKUP(A71,[2]Sheet5!$A$2:$O$163,13, FALSE)</f>
        <v>#N/A</v>
      </c>
      <c r="Z71" t="e">
        <f>VLOOKUP(A71,[2]Sheet5!$A$2:$O$163,14, FALSE)</f>
        <v>#N/A</v>
      </c>
      <c r="AA71" t="e">
        <f>VLOOKUP(A71,[2]Sheet5!$A$2:$O$163,15, FALSE)</f>
        <v>#N/A</v>
      </c>
      <c r="AC71">
        <f>VLOOKUP(C71, [2]Sheet5!$C$2:$O$163, 3, FALSE)</f>
        <v>0</v>
      </c>
    </row>
    <row r="72" spans="1:29" x14ac:dyDescent="0.2">
      <c r="A72" t="s">
        <v>2896</v>
      </c>
      <c r="B72" t="s">
        <v>10</v>
      </c>
      <c r="C72" t="str">
        <f t="shared" si="1"/>
        <v>ILLINOIS FIGHTING ILLINIFootball</v>
      </c>
      <c r="D72" t="s">
        <v>3064</v>
      </c>
      <c r="E72" t="s">
        <v>2895</v>
      </c>
      <c r="F72" t="s">
        <v>2812</v>
      </c>
      <c r="G72" t="s">
        <v>3065</v>
      </c>
      <c r="H72" t="s">
        <v>3017</v>
      </c>
      <c r="I72" t="s">
        <v>3066</v>
      </c>
      <c r="J72">
        <v>77.7</v>
      </c>
      <c r="K72">
        <v>41</v>
      </c>
      <c r="L72">
        <v>37701</v>
      </c>
      <c r="M72">
        <v>37.701000000000001</v>
      </c>
      <c r="N72">
        <v>3.629686619301117</v>
      </c>
      <c r="O72">
        <v>31</v>
      </c>
      <c r="Q72" t="str">
        <f>VLOOKUP(A72,[2]Sheet5!$A$2:$O$163,4, FALSE)</f>
        <v>University of Illinois Urbana-Champaign</v>
      </c>
      <c r="R72" t="str">
        <f>VLOOKUP(A72,[2]Sheet5!$A$2:$O$163,6, FALSE)</f>
        <v>Urbana and Champaign</v>
      </c>
      <c r="S72" t="str">
        <f>VLOOKUP(A72,[2]Sheet5!$A$2:$O$163,7, FALSE)</f>
        <v>IL</v>
      </c>
      <c r="T72" t="str">
        <f>VLOOKUP(A72,[2]Sheet5!$A$2:$O$163,8, FALSE)</f>
        <v>Illinois</v>
      </c>
      <c r="U72" t="str">
        <f>VLOOKUP(A72,[2]Sheet5!$A$2:$O$163,9, FALSE)</f>
        <v>Midwest</v>
      </c>
      <c r="V72" t="str">
        <f>VLOOKUP(A72,[2]Sheet5!$A$2:$O$163,10, FALSE)</f>
        <v>urbana and champaign-il</v>
      </c>
      <c r="W72">
        <f>VLOOKUP(A72,[2]Sheet5!$A$2:$O$163,11, FALSE)</f>
        <v>77.7</v>
      </c>
      <c r="X72">
        <f>VLOOKUP(A72,[2]Sheet5!$A$2:$O$163,12, FALSE)</f>
        <v>41</v>
      </c>
      <c r="Y72">
        <f>VLOOKUP(A72,[2]Sheet5!$A$2:$O$163,13, FALSE)</f>
        <v>37701</v>
      </c>
      <c r="Z72">
        <f>VLOOKUP(A72,[2]Sheet5!$A$2:$O$163,14, FALSE)</f>
        <v>37.701000000000001</v>
      </c>
      <c r="AA72">
        <f>VLOOKUP(A72,[2]Sheet5!$A$2:$O$163,15, FALSE)</f>
        <v>3.629686619301117</v>
      </c>
      <c r="AC72">
        <f>VLOOKUP(C72, [2]Sheet5!$C$2:$O$163, 3, FALSE)</f>
        <v>31</v>
      </c>
    </row>
    <row r="73" spans="1:29" x14ac:dyDescent="0.2">
      <c r="A73" t="s">
        <v>2898</v>
      </c>
      <c r="B73" t="s">
        <v>10</v>
      </c>
      <c r="C73" t="str">
        <f t="shared" si="1"/>
        <v>OREGON STATE BEAVERSFootball</v>
      </c>
      <c r="D73" t="s">
        <v>2778</v>
      </c>
      <c r="E73" t="s">
        <v>2779</v>
      </c>
      <c r="F73" t="s">
        <v>2739</v>
      </c>
      <c r="G73" t="s">
        <v>3014</v>
      </c>
      <c r="H73" t="s">
        <v>3006</v>
      </c>
      <c r="I73" t="s">
        <v>3067</v>
      </c>
      <c r="J73">
        <v>109.1</v>
      </c>
      <c r="K73">
        <v>151</v>
      </c>
      <c r="L73">
        <v>58315</v>
      </c>
      <c r="M73">
        <v>58.314999999999998</v>
      </c>
      <c r="N73">
        <v>4.0658593501430129</v>
      </c>
      <c r="O73">
        <v>16</v>
      </c>
      <c r="Q73" t="str">
        <f>VLOOKUP(A73,[2]Sheet5!$A$2:$O$163,4, FALSE)</f>
        <v>Oregon State University</v>
      </c>
      <c r="R73" t="str">
        <f>VLOOKUP(A73,[2]Sheet5!$A$2:$O$163,6, FALSE)</f>
        <v>Corvallis</v>
      </c>
      <c r="S73" t="str">
        <f>VLOOKUP(A73,[2]Sheet5!$A$2:$O$163,7, FALSE)</f>
        <v>OR</v>
      </c>
      <c r="T73" t="str">
        <f>VLOOKUP(A73,[2]Sheet5!$A$2:$O$163,8, FALSE)</f>
        <v>Oregon</v>
      </c>
      <c r="U73" t="str">
        <f>VLOOKUP(A73,[2]Sheet5!$A$2:$O$163,9, FALSE)</f>
        <v>West</v>
      </c>
      <c r="V73" t="str">
        <f>VLOOKUP(A73,[2]Sheet5!$A$2:$O$163,10, FALSE)</f>
        <v>corvallis-or</v>
      </c>
      <c r="W73">
        <f>VLOOKUP(A73,[2]Sheet5!$A$2:$O$163,11, FALSE)</f>
        <v>109.1</v>
      </c>
      <c r="X73">
        <f>VLOOKUP(A73,[2]Sheet5!$A$2:$O$163,12, FALSE)</f>
        <v>151</v>
      </c>
      <c r="Y73">
        <f>VLOOKUP(A73,[2]Sheet5!$A$2:$O$163,13, FALSE)</f>
        <v>58315</v>
      </c>
      <c r="Z73">
        <f>VLOOKUP(A73,[2]Sheet5!$A$2:$O$163,14, FALSE)</f>
        <v>58.314999999999998</v>
      </c>
      <c r="AA73">
        <f>VLOOKUP(A73,[2]Sheet5!$A$2:$O$163,15, FALSE)</f>
        <v>4.0658593501430129</v>
      </c>
      <c r="AC73">
        <f>VLOOKUP(C73, [2]Sheet5!$C$2:$O$163, 3, FALSE)</f>
        <v>16</v>
      </c>
    </row>
    <row r="74" spans="1:29" x14ac:dyDescent="0.2">
      <c r="A74" t="s">
        <v>2900</v>
      </c>
      <c r="B74" t="s">
        <v>10</v>
      </c>
      <c r="C74" t="str">
        <f t="shared" si="1"/>
        <v>BYU COUGARSFootball</v>
      </c>
      <c r="D74" t="s">
        <v>3068</v>
      </c>
      <c r="E74" t="s">
        <v>2899</v>
      </c>
      <c r="F74" t="s">
        <v>2782</v>
      </c>
      <c r="G74" t="s">
        <v>3058</v>
      </c>
      <c r="H74" t="s">
        <v>3006</v>
      </c>
      <c r="I74" t="s">
        <v>3069</v>
      </c>
      <c r="J74">
        <v>108.7</v>
      </c>
      <c r="K74">
        <v>89</v>
      </c>
      <c r="L74">
        <v>53572</v>
      </c>
      <c r="M74">
        <v>53.572000000000003</v>
      </c>
      <c r="N74">
        <v>3.9810265435248757</v>
      </c>
      <c r="O74">
        <v>53</v>
      </c>
      <c r="Q74" t="str">
        <f>VLOOKUP(A74,[2]Sheet5!$A$2:$O$163,4, FALSE)</f>
        <v>Brigham Young University</v>
      </c>
      <c r="R74" t="str">
        <f>VLOOKUP(A74,[2]Sheet5!$A$2:$O$163,6, FALSE)</f>
        <v>Provo</v>
      </c>
      <c r="S74" t="str">
        <f>VLOOKUP(A74,[2]Sheet5!$A$2:$O$163,7, FALSE)</f>
        <v>UT</v>
      </c>
      <c r="T74" t="str">
        <f>VLOOKUP(A74,[2]Sheet5!$A$2:$O$163,8, FALSE)</f>
        <v>Utah</v>
      </c>
      <c r="U74" t="str">
        <f>VLOOKUP(A74,[2]Sheet5!$A$2:$O$163,9, FALSE)</f>
        <v>West</v>
      </c>
      <c r="V74" t="str">
        <f>VLOOKUP(A74,[2]Sheet5!$A$2:$O$163,10, FALSE)</f>
        <v>provo-ut</v>
      </c>
      <c r="W74">
        <f>VLOOKUP(A74,[2]Sheet5!$A$2:$O$163,11, FALSE)</f>
        <v>108.7</v>
      </c>
      <c r="X74">
        <f>VLOOKUP(A74,[2]Sheet5!$A$2:$O$163,12, FALSE)</f>
        <v>89</v>
      </c>
      <c r="Y74">
        <f>VLOOKUP(A74,[2]Sheet5!$A$2:$O$163,13, FALSE)</f>
        <v>53572</v>
      </c>
      <c r="Z74">
        <f>VLOOKUP(A74,[2]Sheet5!$A$2:$O$163,14, FALSE)</f>
        <v>53.572000000000003</v>
      </c>
      <c r="AA74">
        <f>VLOOKUP(A74,[2]Sheet5!$A$2:$O$163,15, FALSE)</f>
        <v>3.9810265435248757</v>
      </c>
      <c r="AC74">
        <f>VLOOKUP(C74, [2]Sheet5!$C$2:$O$163, 3, FALSE)</f>
        <v>53</v>
      </c>
    </row>
    <row r="75" spans="1:29" x14ac:dyDescent="0.2">
      <c r="A75" t="s">
        <v>2868</v>
      </c>
      <c r="B75" t="s">
        <v>10</v>
      </c>
      <c r="C75" t="str">
        <f t="shared" si="1"/>
        <v>MICHIGAN WOLVERINESFootball</v>
      </c>
      <c r="D75" t="s">
        <v>2785</v>
      </c>
      <c r="E75" t="s">
        <v>2786</v>
      </c>
      <c r="F75" t="s">
        <v>2787</v>
      </c>
      <c r="G75" t="s">
        <v>3025</v>
      </c>
      <c r="H75" t="s">
        <v>3017</v>
      </c>
      <c r="I75" t="s">
        <v>3026</v>
      </c>
      <c r="J75">
        <v>110.7</v>
      </c>
      <c r="K75">
        <v>25</v>
      </c>
      <c r="L75">
        <v>73276</v>
      </c>
      <c r="M75">
        <v>73.275999999999996</v>
      </c>
      <c r="N75">
        <v>4.2942331337232122</v>
      </c>
      <c r="O75">
        <v>4</v>
      </c>
      <c r="Q75" t="str">
        <f>VLOOKUP(A75,[2]Sheet5!$A$2:$O$163,4, FALSE)</f>
        <v>University of Michigan</v>
      </c>
      <c r="R75" t="str">
        <f>VLOOKUP(A75,[2]Sheet5!$A$2:$O$163,6, FALSE)</f>
        <v>Ann Arbor</v>
      </c>
      <c r="S75" t="str">
        <f>VLOOKUP(A75,[2]Sheet5!$A$2:$O$163,7, FALSE)</f>
        <v>MI</v>
      </c>
      <c r="T75" t="str">
        <f>VLOOKUP(A75,[2]Sheet5!$A$2:$O$163,8, FALSE)</f>
        <v>Michigan</v>
      </c>
      <c r="U75" t="str">
        <f>VLOOKUP(A75,[2]Sheet5!$A$2:$O$163,9, FALSE)</f>
        <v>Midwest</v>
      </c>
      <c r="V75" t="str">
        <f>VLOOKUP(A75,[2]Sheet5!$A$2:$O$163,10, FALSE)</f>
        <v>ann arbor-mi</v>
      </c>
      <c r="W75">
        <f>VLOOKUP(A75,[2]Sheet5!$A$2:$O$163,11, FALSE)</f>
        <v>110.7</v>
      </c>
      <c r="X75">
        <f>VLOOKUP(A75,[2]Sheet5!$A$2:$O$163,12, FALSE)</f>
        <v>25</v>
      </c>
      <c r="Y75">
        <f>VLOOKUP(A75,[2]Sheet5!$A$2:$O$163,13, FALSE)</f>
        <v>73276</v>
      </c>
      <c r="Z75">
        <f>VLOOKUP(A75,[2]Sheet5!$A$2:$O$163,14, FALSE)</f>
        <v>73.275999999999996</v>
      </c>
      <c r="AA75">
        <f>VLOOKUP(A75,[2]Sheet5!$A$2:$O$163,15, FALSE)</f>
        <v>4.2942331337232122</v>
      </c>
      <c r="AC75">
        <f>VLOOKUP(C75, [2]Sheet5!$C$2:$O$163, 3, FALSE)</f>
        <v>4</v>
      </c>
    </row>
    <row r="76" spans="1:29" x14ac:dyDescent="0.2">
      <c r="A76" t="s">
        <v>2992</v>
      </c>
      <c r="B76" t="s">
        <v>10</v>
      </c>
      <c r="C76" t="str">
        <f t="shared" si="1"/>
        <v>ARIZONA STATE SUN DEVILSFootball</v>
      </c>
      <c r="D76" t="s">
        <v>2755</v>
      </c>
      <c r="E76" t="s">
        <v>2756</v>
      </c>
      <c r="F76" t="s">
        <v>2725</v>
      </c>
      <c r="G76" t="s">
        <v>3054</v>
      </c>
      <c r="H76" t="s">
        <v>3003</v>
      </c>
      <c r="I76" t="s">
        <v>3070</v>
      </c>
      <c r="J76">
        <v>112.6</v>
      </c>
      <c r="K76">
        <v>121</v>
      </c>
      <c r="L76">
        <v>64080</v>
      </c>
      <c r="M76">
        <v>64.08</v>
      </c>
      <c r="N76">
        <v>4.160132302760104</v>
      </c>
      <c r="O76">
        <v>97</v>
      </c>
      <c r="Q76" t="str">
        <f>VLOOKUP(A76,[2]Sheet5!$A$2:$O$163,4, FALSE)</f>
        <v>Arizona State University</v>
      </c>
      <c r="R76" t="str">
        <f>VLOOKUP(A76,[2]Sheet5!$A$2:$O$163,6, FALSE)</f>
        <v>Tempe</v>
      </c>
      <c r="S76" t="str">
        <f>VLOOKUP(A76,[2]Sheet5!$A$2:$O$163,7, FALSE)</f>
        <v>AZ</v>
      </c>
      <c r="T76" t="str">
        <f>VLOOKUP(A76,[2]Sheet5!$A$2:$O$163,8, FALSE)</f>
        <v>Arizona</v>
      </c>
      <c r="U76" t="str">
        <f>VLOOKUP(A76,[2]Sheet5!$A$2:$O$163,9, FALSE)</f>
        <v>Southwest</v>
      </c>
      <c r="V76" t="str">
        <f>VLOOKUP(A76,[2]Sheet5!$A$2:$O$163,10, FALSE)</f>
        <v>tempe-az</v>
      </c>
      <c r="W76">
        <f>VLOOKUP(A76,[2]Sheet5!$A$2:$O$163,11, FALSE)</f>
        <v>112.6</v>
      </c>
      <c r="X76">
        <f>VLOOKUP(A76,[2]Sheet5!$A$2:$O$163,12, FALSE)</f>
        <v>121</v>
      </c>
      <c r="Y76">
        <f>VLOOKUP(A76,[2]Sheet5!$A$2:$O$163,13, FALSE)</f>
        <v>64080</v>
      </c>
      <c r="Z76">
        <f>VLOOKUP(A76,[2]Sheet5!$A$2:$O$163,14, FALSE)</f>
        <v>64.08</v>
      </c>
      <c r="AA76">
        <f>VLOOKUP(A76,[2]Sheet5!$A$2:$O$163,15, FALSE)</f>
        <v>4.160132302760104</v>
      </c>
      <c r="AC76">
        <f>VLOOKUP(C76, [2]Sheet5!$C$2:$O$163, 3, FALSE)</f>
        <v>97</v>
      </c>
    </row>
    <row r="77" spans="1:29" x14ac:dyDescent="0.2">
      <c r="A77" t="s">
        <v>2993</v>
      </c>
      <c r="B77" t="s">
        <v>10</v>
      </c>
      <c r="C77" t="str">
        <f t="shared" si="1"/>
        <v>STANFORD CARDINALFootball</v>
      </c>
      <c r="D77" t="s">
        <v>2700</v>
      </c>
      <c r="E77" t="s">
        <v>3071</v>
      </c>
      <c r="F77" t="s">
        <v>2697</v>
      </c>
      <c r="G77" t="s">
        <v>3005</v>
      </c>
      <c r="H77" t="s">
        <v>3006</v>
      </c>
      <c r="I77" t="s">
        <v>3072</v>
      </c>
      <c r="J77">
        <v>442.4</v>
      </c>
      <c r="K77">
        <v>3</v>
      </c>
      <c r="L77">
        <v>66863</v>
      </c>
      <c r="M77">
        <v>66.863</v>
      </c>
      <c r="N77">
        <v>4.2026457498626852</v>
      </c>
      <c r="O77">
        <v>104</v>
      </c>
      <c r="Q77" t="str">
        <f>VLOOKUP(A77,[2]Sheet5!$A$2:$O$163,4, FALSE)</f>
        <v>Stanford University</v>
      </c>
      <c r="R77" t="str">
        <f>VLOOKUP(A77,[2]Sheet5!$A$2:$O$163,6, FALSE)</f>
        <v>Stanford</v>
      </c>
      <c r="S77" t="str">
        <f>VLOOKUP(A77,[2]Sheet5!$A$2:$O$163,7, FALSE)</f>
        <v>CA</v>
      </c>
      <c r="T77" t="str">
        <f>VLOOKUP(A77,[2]Sheet5!$A$2:$O$163,8, FALSE)</f>
        <v>California</v>
      </c>
      <c r="U77" t="str">
        <f>VLOOKUP(A77,[2]Sheet5!$A$2:$O$163,9, FALSE)</f>
        <v>West</v>
      </c>
      <c r="V77" t="str">
        <f>VLOOKUP(A77,[2]Sheet5!$A$2:$O$163,10, FALSE)</f>
        <v>stanford-ca</v>
      </c>
      <c r="W77">
        <f>VLOOKUP(A77,[2]Sheet5!$A$2:$O$163,11, FALSE)</f>
        <v>442.4</v>
      </c>
      <c r="X77">
        <f>VLOOKUP(A77,[2]Sheet5!$A$2:$O$163,12, FALSE)</f>
        <v>3</v>
      </c>
      <c r="Y77">
        <f>VLOOKUP(A77,[2]Sheet5!$A$2:$O$163,13, FALSE)</f>
        <v>66863</v>
      </c>
      <c r="Z77">
        <f>VLOOKUP(A77,[2]Sheet5!$A$2:$O$163,14, FALSE)</f>
        <v>66.863</v>
      </c>
      <c r="AA77">
        <f>VLOOKUP(A77,[2]Sheet5!$A$2:$O$163,15, FALSE)</f>
        <v>4.2026457498626852</v>
      </c>
      <c r="AC77">
        <f>VLOOKUP(C77, [2]Sheet5!$C$2:$O$163, 3, FALSE)</f>
        <v>104</v>
      </c>
    </row>
    <row r="78" spans="1:29" x14ac:dyDescent="0.2">
      <c r="A78" t="s">
        <v>2902</v>
      </c>
      <c r="B78" t="s">
        <v>10</v>
      </c>
      <c r="C78" t="str">
        <f t="shared" si="1"/>
        <v>MIAMI HURRICANESFootball</v>
      </c>
      <c r="D78" t="s">
        <v>2681</v>
      </c>
      <c r="E78" t="s">
        <v>2682</v>
      </c>
      <c r="F78" t="s">
        <v>2671</v>
      </c>
      <c r="G78" t="s">
        <v>3021</v>
      </c>
      <c r="H78" t="s">
        <v>3012</v>
      </c>
      <c r="I78" t="s">
        <v>3073</v>
      </c>
      <c r="J78">
        <v>173.6</v>
      </c>
      <c r="K78">
        <v>55</v>
      </c>
      <c r="L78">
        <v>113623</v>
      </c>
      <c r="M78">
        <v>113.623</v>
      </c>
      <c r="N78">
        <v>4.7328859505825545</v>
      </c>
      <c r="O78">
        <v>79</v>
      </c>
      <c r="Q78" t="str">
        <f>VLOOKUP(A78,[2]Sheet5!$A$2:$O$163,4, FALSE)</f>
        <v>University of Miami</v>
      </c>
      <c r="R78" t="str">
        <f>VLOOKUP(A78,[2]Sheet5!$A$2:$O$163,6, FALSE)</f>
        <v>Coral Gables</v>
      </c>
      <c r="S78" t="str">
        <f>VLOOKUP(A78,[2]Sheet5!$A$2:$O$163,7, FALSE)</f>
        <v>FL</v>
      </c>
      <c r="T78" t="str">
        <f>VLOOKUP(A78,[2]Sheet5!$A$2:$O$163,8, FALSE)</f>
        <v>Florida</v>
      </c>
      <c r="U78" t="str">
        <f>VLOOKUP(A78,[2]Sheet5!$A$2:$O$163,9, FALSE)</f>
        <v>Southeast</v>
      </c>
      <c r="V78" t="str">
        <f>VLOOKUP(A78,[2]Sheet5!$A$2:$O$163,10, FALSE)</f>
        <v>coral gables-fl</v>
      </c>
      <c r="W78">
        <f>VLOOKUP(A78,[2]Sheet5!$A$2:$O$163,11, FALSE)</f>
        <v>173.6</v>
      </c>
      <c r="X78">
        <f>VLOOKUP(A78,[2]Sheet5!$A$2:$O$163,12, FALSE)</f>
        <v>55</v>
      </c>
      <c r="Y78">
        <f>VLOOKUP(A78,[2]Sheet5!$A$2:$O$163,13, FALSE)</f>
        <v>113623</v>
      </c>
      <c r="Z78">
        <f>VLOOKUP(A78,[2]Sheet5!$A$2:$O$163,14, FALSE)</f>
        <v>113.623</v>
      </c>
      <c r="AA78">
        <f>VLOOKUP(A78,[2]Sheet5!$A$2:$O$163,15, FALSE)</f>
        <v>4.7328859505825545</v>
      </c>
      <c r="AC78">
        <f>VLOOKUP(C78, [2]Sheet5!$C$2:$O$163, 3, FALSE)</f>
        <v>79</v>
      </c>
    </row>
    <row r="79" spans="1:29" x14ac:dyDescent="0.2">
      <c r="A79" t="s">
        <v>2903</v>
      </c>
      <c r="B79" t="s">
        <v>10</v>
      </c>
      <c r="C79" t="str">
        <f t="shared" si="1"/>
        <v>KANSAS STATE WILDCATSFootball</v>
      </c>
      <c r="D79" t="s">
        <v>2771</v>
      </c>
      <c r="E79" t="s">
        <v>2772</v>
      </c>
      <c r="F79" t="s">
        <v>2762</v>
      </c>
      <c r="G79" t="s">
        <v>3074</v>
      </c>
      <c r="H79" t="s">
        <v>3017</v>
      </c>
      <c r="I79" t="s">
        <v>3075</v>
      </c>
      <c r="J79">
        <v>85.3</v>
      </c>
      <c r="K79">
        <v>166</v>
      </c>
      <c r="L79">
        <v>52747</v>
      </c>
      <c r="M79">
        <v>52.747</v>
      </c>
      <c r="N79">
        <v>3.9655068987009856</v>
      </c>
      <c r="O79">
        <v>13</v>
      </c>
      <c r="Q79" t="str">
        <f>VLOOKUP(A79,[2]Sheet5!$A$2:$O$163,4, FALSE)</f>
        <v>Kansas State University</v>
      </c>
      <c r="R79" t="str">
        <f>VLOOKUP(A79,[2]Sheet5!$A$2:$O$163,6, FALSE)</f>
        <v>Manhattan</v>
      </c>
      <c r="S79" t="str">
        <f>VLOOKUP(A79,[2]Sheet5!$A$2:$O$163,7, FALSE)</f>
        <v>KS</v>
      </c>
      <c r="T79" t="str">
        <f>VLOOKUP(A79,[2]Sheet5!$A$2:$O$163,8, FALSE)</f>
        <v>Kansas</v>
      </c>
      <c r="U79" t="str">
        <f>VLOOKUP(A79,[2]Sheet5!$A$2:$O$163,9, FALSE)</f>
        <v>Midwest</v>
      </c>
      <c r="V79" t="str">
        <f>VLOOKUP(A79,[2]Sheet5!$A$2:$O$163,10, FALSE)</f>
        <v>manhattan-ks</v>
      </c>
      <c r="W79">
        <f>VLOOKUP(A79,[2]Sheet5!$A$2:$O$163,11, FALSE)</f>
        <v>85.3</v>
      </c>
      <c r="X79">
        <f>VLOOKUP(A79,[2]Sheet5!$A$2:$O$163,12, FALSE)</f>
        <v>166</v>
      </c>
      <c r="Y79">
        <f>VLOOKUP(A79,[2]Sheet5!$A$2:$O$163,13, FALSE)</f>
        <v>52747</v>
      </c>
      <c r="Z79">
        <f>VLOOKUP(A79,[2]Sheet5!$A$2:$O$163,14, FALSE)</f>
        <v>52.747</v>
      </c>
      <c r="AA79">
        <f>VLOOKUP(A79,[2]Sheet5!$A$2:$O$163,15, FALSE)</f>
        <v>3.9655068987009856</v>
      </c>
      <c r="AC79">
        <f>VLOOKUP(C79, [2]Sheet5!$C$2:$O$163, 3, FALSE)</f>
        <v>13</v>
      </c>
    </row>
    <row r="80" spans="1:29" x14ac:dyDescent="0.2">
      <c r="A80" t="s">
        <v>2864</v>
      </c>
      <c r="B80" t="s">
        <v>10</v>
      </c>
      <c r="C80" t="str">
        <f t="shared" si="1"/>
        <v>M.005 3.13 7.475 0L7.47 3.13C.029.129.044.116.05.09.007-.025.006-.062 0 0-.012.154-.05.937-.05 4.133 0 5.884-4.928 9.857-7.47 11.109-6.22-2.88-7.571-8.605-7.47-11.109V3.13ZFootball</v>
      </c>
      <c r="Q80">
        <f>VLOOKUP(A80,[2]Sheet5!$A$2:$O$163,4, FALSE)</f>
        <v>0</v>
      </c>
      <c r="R80">
        <f>VLOOKUP(A80,[2]Sheet5!$A$2:$O$163,6, FALSE)</f>
        <v>0</v>
      </c>
      <c r="S80">
        <f>VLOOKUP(A80,[2]Sheet5!$A$2:$O$163,7, FALSE)</f>
        <v>0</v>
      </c>
      <c r="T80" t="e">
        <f>VLOOKUP(A80,[2]Sheet5!$A$2:$O$163,8, FALSE)</f>
        <v>#N/A</v>
      </c>
      <c r="U80" t="e">
        <f>VLOOKUP(A80,[2]Sheet5!$A$2:$O$163,9, FALSE)</f>
        <v>#N/A</v>
      </c>
      <c r="V80" t="e">
        <f>VLOOKUP(A80,[2]Sheet5!$A$2:$O$163,10, FALSE)</f>
        <v>#N/A</v>
      </c>
      <c r="W80" t="e">
        <f>VLOOKUP(A80,[2]Sheet5!$A$2:$O$163,11, FALSE)</f>
        <v>#N/A</v>
      </c>
      <c r="X80" t="e">
        <f>VLOOKUP(A80,[2]Sheet5!$A$2:$O$163,12, FALSE)</f>
        <v>#N/A</v>
      </c>
      <c r="Y80" t="e">
        <f>VLOOKUP(A80,[2]Sheet5!$A$2:$O$163,13, FALSE)</f>
        <v>#N/A</v>
      </c>
      <c r="Z80" t="e">
        <f>VLOOKUP(A80,[2]Sheet5!$A$2:$O$163,14, FALSE)</f>
        <v>#N/A</v>
      </c>
      <c r="AA80" t="e">
        <f>VLOOKUP(A80,[2]Sheet5!$A$2:$O$163,15, FALSE)</f>
        <v>#N/A</v>
      </c>
      <c r="AC80">
        <f>VLOOKUP(C80, [2]Sheet5!$C$2:$O$163, 3, FALSE)</f>
        <v>0</v>
      </c>
    </row>
    <row r="81" spans="1:29" x14ac:dyDescent="0.2">
      <c r="A81" t="s">
        <v>2854</v>
      </c>
      <c r="B81" t="s">
        <v>10</v>
      </c>
      <c r="C81" t="str">
        <f t="shared" si="1"/>
        <v>TEXAS LONGHORNSFootball</v>
      </c>
      <c r="D81" t="s">
        <v>2855</v>
      </c>
      <c r="E81" t="s">
        <v>2706</v>
      </c>
      <c r="F81" t="s">
        <v>2688</v>
      </c>
      <c r="G81" t="s">
        <v>3002</v>
      </c>
      <c r="H81" t="s">
        <v>3003</v>
      </c>
      <c r="I81" t="s">
        <v>3004</v>
      </c>
      <c r="J81">
        <v>129</v>
      </c>
      <c r="K81">
        <v>38</v>
      </c>
      <c r="L81">
        <v>78965</v>
      </c>
      <c r="M81">
        <v>78.965000000000003</v>
      </c>
      <c r="N81">
        <v>4.369004716322018</v>
      </c>
      <c r="O81">
        <v>22</v>
      </c>
      <c r="Q81" t="str">
        <f>VLOOKUP(A81,[2]Sheet5!$A$2:$O$163,4, FALSE)</f>
        <v>University of Texas</v>
      </c>
      <c r="R81" t="str">
        <f>VLOOKUP(A81,[2]Sheet5!$A$2:$O$163,6, FALSE)</f>
        <v>Austin</v>
      </c>
      <c r="S81" t="str">
        <f>VLOOKUP(A81,[2]Sheet5!$A$2:$O$163,7, FALSE)</f>
        <v>TX</v>
      </c>
      <c r="T81" t="str">
        <f>VLOOKUP(A81,[2]Sheet5!$A$2:$O$163,8, FALSE)</f>
        <v>Texas</v>
      </c>
      <c r="U81" t="str">
        <f>VLOOKUP(A81,[2]Sheet5!$A$2:$O$163,9, FALSE)</f>
        <v>Southwest</v>
      </c>
      <c r="V81" t="str">
        <f>VLOOKUP(A81,[2]Sheet5!$A$2:$O$163,10, FALSE)</f>
        <v>austin-tx</v>
      </c>
      <c r="W81">
        <f>VLOOKUP(A81,[2]Sheet5!$A$2:$O$163,11, FALSE)</f>
        <v>129</v>
      </c>
      <c r="X81">
        <f>VLOOKUP(A81,[2]Sheet5!$A$2:$O$163,12, FALSE)</f>
        <v>38</v>
      </c>
      <c r="Y81">
        <f>VLOOKUP(A81,[2]Sheet5!$A$2:$O$163,13, FALSE)</f>
        <v>78965</v>
      </c>
      <c r="Z81">
        <f>VLOOKUP(A81,[2]Sheet5!$A$2:$O$163,14, FALSE)</f>
        <v>78.965000000000003</v>
      </c>
      <c r="AA81">
        <f>VLOOKUP(A81,[2]Sheet5!$A$2:$O$163,15, FALSE)</f>
        <v>4.369004716322018</v>
      </c>
      <c r="AC81">
        <f>VLOOKUP(C81, [2]Sheet5!$C$2:$O$163, 3, FALSE)</f>
        <v>22</v>
      </c>
    </row>
    <row r="82" spans="1:29" x14ac:dyDescent="0.2">
      <c r="A82" t="s">
        <v>2904</v>
      </c>
      <c r="B82" t="s">
        <v>10</v>
      </c>
      <c r="C82" t="str">
        <f t="shared" si="1"/>
        <v>CLEMSON TIGERSFootball</v>
      </c>
      <c r="D82" t="s">
        <v>2672</v>
      </c>
      <c r="E82" t="s">
        <v>2673</v>
      </c>
      <c r="F82" t="s">
        <v>2660</v>
      </c>
      <c r="G82" t="s">
        <v>3027</v>
      </c>
      <c r="H82" t="s">
        <v>3012</v>
      </c>
      <c r="I82" t="s">
        <v>3076</v>
      </c>
      <c r="J82">
        <v>93.9</v>
      </c>
      <c r="K82">
        <v>77</v>
      </c>
      <c r="L82">
        <v>48335</v>
      </c>
      <c r="M82">
        <v>48.335000000000001</v>
      </c>
      <c r="N82">
        <v>3.8781559359165687</v>
      </c>
      <c r="O82">
        <v>14</v>
      </c>
      <c r="Q82" t="str">
        <f>VLOOKUP(A82,[2]Sheet5!$A$2:$O$163,4, FALSE)</f>
        <v>Clemson University</v>
      </c>
      <c r="R82" t="str">
        <f>VLOOKUP(A82,[2]Sheet5!$A$2:$O$163,6, FALSE)</f>
        <v>Clemson</v>
      </c>
      <c r="S82" t="str">
        <f>VLOOKUP(A82,[2]Sheet5!$A$2:$O$163,7, FALSE)</f>
        <v>SC</v>
      </c>
      <c r="T82" t="str">
        <f>VLOOKUP(A82,[2]Sheet5!$A$2:$O$163,8, FALSE)</f>
        <v>South Carolina</v>
      </c>
      <c r="U82" t="str">
        <f>VLOOKUP(A82,[2]Sheet5!$A$2:$O$163,9, FALSE)</f>
        <v>Southeast</v>
      </c>
      <c r="V82" t="str">
        <f>VLOOKUP(A82,[2]Sheet5!$A$2:$O$163,10, FALSE)</f>
        <v>clemson-sc</v>
      </c>
      <c r="W82">
        <f>VLOOKUP(A82,[2]Sheet5!$A$2:$O$163,11, FALSE)</f>
        <v>93.9</v>
      </c>
      <c r="X82">
        <f>VLOOKUP(A82,[2]Sheet5!$A$2:$O$163,12, FALSE)</f>
        <v>77</v>
      </c>
      <c r="Y82">
        <f>VLOOKUP(A82,[2]Sheet5!$A$2:$O$163,13, FALSE)</f>
        <v>48335</v>
      </c>
      <c r="Z82">
        <f>VLOOKUP(A82,[2]Sheet5!$A$2:$O$163,14, FALSE)</f>
        <v>48.335000000000001</v>
      </c>
      <c r="AA82">
        <f>VLOOKUP(A82,[2]Sheet5!$A$2:$O$163,15, FALSE)</f>
        <v>3.8781559359165687</v>
      </c>
      <c r="AC82">
        <f>VLOOKUP(C82, [2]Sheet5!$C$2:$O$163, 3, FALSE)</f>
        <v>14</v>
      </c>
    </row>
    <row r="83" spans="1:29" x14ac:dyDescent="0.2">
      <c r="A83" t="s">
        <v>2906</v>
      </c>
      <c r="B83" t="s">
        <v>10</v>
      </c>
      <c r="C83" t="str">
        <f t="shared" si="1"/>
        <v>SOUTHERN MISS GOLDEN EAGLESFootball</v>
      </c>
      <c r="D83" t="s">
        <v>3077</v>
      </c>
      <c r="E83" t="s">
        <v>2905</v>
      </c>
      <c r="F83" t="s">
        <v>2680</v>
      </c>
      <c r="G83" t="s">
        <v>3029</v>
      </c>
      <c r="H83" t="s">
        <v>3012</v>
      </c>
      <c r="I83" t="s">
        <v>3078</v>
      </c>
      <c r="J83">
        <v>78.3</v>
      </c>
      <c r="L83">
        <v>38293</v>
      </c>
      <c r="M83">
        <v>38.292999999999999</v>
      </c>
      <c r="N83">
        <v>3.645267111858542</v>
      </c>
      <c r="O83">
        <v>88</v>
      </c>
      <c r="Q83" t="str">
        <f>VLOOKUP(A83,[2]Sheet5!$A$2:$O$163,4, FALSE)</f>
        <v>University of Southern Mississippi</v>
      </c>
      <c r="R83" t="str">
        <f>VLOOKUP(A83,[2]Sheet5!$A$2:$O$163,6, FALSE)</f>
        <v>Hattiesburg</v>
      </c>
      <c r="S83" t="str">
        <f>VLOOKUP(A83,[2]Sheet5!$A$2:$O$163,7, FALSE)</f>
        <v>MS</v>
      </c>
      <c r="T83" t="str">
        <f>VLOOKUP(A83,[2]Sheet5!$A$2:$O$163,8, FALSE)</f>
        <v>Mississippi</v>
      </c>
      <c r="U83" t="str">
        <f>VLOOKUP(A83,[2]Sheet5!$A$2:$O$163,9, FALSE)</f>
        <v>Southeast</v>
      </c>
      <c r="V83" t="str">
        <f>VLOOKUP(A83,[2]Sheet5!$A$2:$O$163,10, FALSE)</f>
        <v>hattiesburg-ms</v>
      </c>
      <c r="W83">
        <f>VLOOKUP(A83,[2]Sheet5!$A$2:$O$163,11, FALSE)</f>
        <v>78.3</v>
      </c>
      <c r="X83" t="e">
        <f>VLOOKUP(A83,[2]Sheet5!$A$2:$O$163,12, FALSE)</f>
        <v>#N/A</v>
      </c>
      <c r="Y83">
        <f>VLOOKUP(A83,[2]Sheet5!$A$2:$O$163,13, FALSE)</f>
        <v>38293</v>
      </c>
      <c r="Z83">
        <f>VLOOKUP(A83,[2]Sheet5!$A$2:$O$163,14, FALSE)</f>
        <v>38.292999999999999</v>
      </c>
      <c r="AA83">
        <f>VLOOKUP(A83,[2]Sheet5!$A$2:$O$163,15, FALSE)</f>
        <v>3.645267111858542</v>
      </c>
      <c r="AC83">
        <f>VLOOKUP(C83, [2]Sheet5!$C$2:$O$163, 3, FALSE)</f>
        <v>88</v>
      </c>
    </row>
    <row r="84" spans="1:29" x14ac:dyDescent="0.2">
      <c r="A84" t="s">
        <v>2881</v>
      </c>
      <c r="B84" t="s">
        <v>10</v>
      </c>
      <c r="C84" t="str">
        <f t="shared" si="1"/>
        <v>ALABAMA CRIMSON TIDEFootball</v>
      </c>
      <c r="D84" t="s">
        <v>3041</v>
      </c>
      <c r="E84" t="s">
        <v>2721</v>
      </c>
      <c r="F84" t="s">
        <v>2722</v>
      </c>
      <c r="G84" t="s">
        <v>3042</v>
      </c>
      <c r="H84" t="s">
        <v>3012</v>
      </c>
      <c r="I84" t="s">
        <v>3043</v>
      </c>
      <c r="J84">
        <v>87.5</v>
      </c>
      <c r="K84">
        <v>137</v>
      </c>
      <c r="L84">
        <v>44880</v>
      </c>
      <c r="M84">
        <v>44.88</v>
      </c>
      <c r="N84">
        <v>3.8039922612144408</v>
      </c>
      <c r="O84">
        <v>5</v>
      </c>
      <c r="Q84" t="str">
        <f>VLOOKUP(A84,[2]Sheet5!$A$2:$O$163,4, FALSE)</f>
        <v>University of Alabama</v>
      </c>
      <c r="R84" t="str">
        <f>VLOOKUP(A84,[2]Sheet5!$A$2:$O$163,6, FALSE)</f>
        <v>Tuscaloosa</v>
      </c>
      <c r="S84" t="str">
        <f>VLOOKUP(A84,[2]Sheet5!$A$2:$O$163,7, FALSE)</f>
        <v>AL</v>
      </c>
      <c r="T84" t="str">
        <f>VLOOKUP(A84,[2]Sheet5!$A$2:$O$163,8, FALSE)</f>
        <v>Alabama</v>
      </c>
      <c r="U84" t="str">
        <f>VLOOKUP(A84,[2]Sheet5!$A$2:$O$163,9, FALSE)</f>
        <v>Southeast</v>
      </c>
      <c r="V84" t="str">
        <f>VLOOKUP(A84,[2]Sheet5!$A$2:$O$163,10, FALSE)</f>
        <v>tuscaloosa-al</v>
      </c>
      <c r="W84">
        <f>VLOOKUP(A84,[2]Sheet5!$A$2:$O$163,11, FALSE)</f>
        <v>87.5</v>
      </c>
      <c r="X84">
        <f>VLOOKUP(A84,[2]Sheet5!$A$2:$O$163,12, FALSE)</f>
        <v>137</v>
      </c>
      <c r="Y84">
        <f>VLOOKUP(A84,[2]Sheet5!$A$2:$O$163,13, FALSE)</f>
        <v>44880</v>
      </c>
      <c r="Z84">
        <f>VLOOKUP(A84,[2]Sheet5!$A$2:$O$163,14, FALSE)</f>
        <v>44.88</v>
      </c>
      <c r="AA84">
        <f>VLOOKUP(A84,[2]Sheet5!$A$2:$O$163,15, FALSE)</f>
        <v>3.8039922612144408</v>
      </c>
      <c r="AC84">
        <f>VLOOKUP(C84, [2]Sheet5!$C$2:$O$163, 3, FALSE)</f>
        <v>5</v>
      </c>
    </row>
    <row r="85" spans="1:29" x14ac:dyDescent="0.2">
      <c r="A85" t="s">
        <v>2909</v>
      </c>
      <c r="B85" t="s">
        <v>10</v>
      </c>
      <c r="C85" t="str">
        <f t="shared" si="1"/>
        <v>MARYLAND TERRAPINSFootball</v>
      </c>
      <c r="D85" t="s">
        <v>2910</v>
      </c>
      <c r="E85" t="s">
        <v>2908</v>
      </c>
      <c r="F85" t="s">
        <v>2840</v>
      </c>
      <c r="G85" t="s">
        <v>3079</v>
      </c>
      <c r="H85" t="s">
        <v>3034</v>
      </c>
      <c r="I85" t="s">
        <v>3080</v>
      </c>
      <c r="J85">
        <v>121.1</v>
      </c>
      <c r="K85">
        <v>55</v>
      </c>
      <c r="L85">
        <v>69736</v>
      </c>
      <c r="M85">
        <v>69.736000000000004</v>
      </c>
      <c r="N85">
        <v>4.2447166837092754</v>
      </c>
      <c r="O85">
        <v>43</v>
      </c>
      <c r="Q85" t="str">
        <f>VLOOKUP(A85,[2]Sheet5!$A$2:$O$163,4, FALSE)</f>
        <v>University of Maryland</v>
      </c>
      <c r="R85" t="str">
        <f>VLOOKUP(A85,[2]Sheet5!$A$2:$O$163,6, FALSE)</f>
        <v>College Park</v>
      </c>
      <c r="S85" t="str">
        <f>VLOOKUP(A85,[2]Sheet5!$A$2:$O$163,7, FALSE)</f>
        <v>MD</v>
      </c>
      <c r="T85" t="str">
        <f>VLOOKUP(A85,[2]Sheet5!$A$2:$O$163,8, FALSE)</f>
        <v>Maryland</v>
      </c>
      <c r="U85" t="str">
        <f>VLOOKUP(A85,[2]Sheet5!$A$2:$O$163,9, FALSE)</f>
        <v>Northeast</v>
      </c>
      <c r="V85" t="str">
        <f>VLOOKUP(A85,[2]Sheet5!$A$2:$O$163,10, FALSE)</f>
        <v>college park-md</v>
      </c>
      <c r="W85">
        <f>VLOOKUP(A85,[2]Sheet5!$A$2:$O$163,11, FALSE)</f>
        <v>121.1</v>
      </c>
      <c r="X85">
        <f>VLOOKUP(A85,[2]Sheet5!$A$2:$O$163,12, FALSE)</f>
        <v>55</v>
      </c>
      <c r="Y85">
        <f>VLOOKUP(A85,[2]Sheet5!$A$2:$O$163,13, FALSE)</f>
        <v>69736</v>
      </c>
      <c r="Z85">
        <f>VLOOKUP(A85,[2]Sheet5!$A$2:$O$163,14, FALSE)</f>
        <v>69.736000000000004</v>
      </c>
      <c r="AA85">
        <f>VLOOKUP(A85,[2]Sheet5!$A$2:$O$163,15, FALSE)</f>
        <v>4.2447166837092754</v>
      </c>
      <c r="AC85">
        <f>VLOOKUP(C85, [2]Sheet5!$C$2:$O$163, 3, FALSE)</f>
        <v>43</v>
      </c>
    </row>
    <row r="86" spans="1:29" x14ac:dyDescent="0.2">
      <c r="A86" t="s">
        <v>2902</v>
      </c>
      <c r="B86" t="s">
        <v>10</v>
      </c>
      <c r="C86" t="str">
        <f t="shared" si="1"/>
        <v>MIAMI HURRICANESFootball</v>
      </c>
      <c r="D86" t="s">
        <v>2681</v>
      </c>
      <c r="E86" t="s">
        <v>2682</v>
      </c>
      <c r="F86" t="s">
        <v>2671</v>
      </c>
      <c r="G86" t="s">
        <v>3021</v>
      </c>
      <c r="H86" t="s">
        <v>3012</v>
      </c>
      <c r="I86" t="s">
        <v>3073</v>
      </c>
      <c r="J86">
        <v>173.6</v>
      </c>
      <c r="K86">
        <v>55</v>
      </c>
      <c r="L86">
        <v>113623</v>
      </c>
      <c r="M86">
        <v>113.623</v>
      </c>
      <c r="N86">
        <v>4.7328859505825545</v>
      </c>
      <c r="O86">
        <v>79</v>
      </c>
      <c r="Q86" t="str">
        <f>VLOOKUP(A86,[2]Sheet5!$A$2:$O$163,4, FALSE)</f>
        <v>University of Miami</v>
      </c>
      <c r="R86" t="str">
        <f>VLOOKUP(A86,[2]Sheet5!$A$2:$O$163,6, FALSE)</f>
        <v>Coral Gables</v>
      </c>
      <c r="S86" t="str">
        <f>VLOOKUP(A86,[2]Sheet5!$A$2:$O$163,7, FALSE)</f>
        <v>FL</v>
      </c>
      <c r="T86" t="str">
        <f>VLOOKUP(A86,[2]Sheet5!$A$2:$O$163,8, FALSE)</f>
        <v>Florida</v>
      </c>
      <c r="U86" t="str">
        <f>VLOOKUP(A86,[2]Sheet5!$A$2:$O$163,9, FALSE)</f>
        <v>Southeast</v>
      </c>
      <c r="V86" t="str">
        <f>VLOOKUP(A86,[2]Sheet5!$A$2:$O$163,10, FALSE)</f>
        <v>coral gables-fl</v>
      </c>
      <c r="W86">
        <f>VLOOKUP(A86,[2]Sheet5!$A$2:$O$163,11, FALSE)</f>
        <v>173.6</v>
      </c>
      <c r="X86">
        <f>VLOOKUP(A86,[2]Sheet5!$A$2:$O$163,12, FALSE)</f>
        <v>55</v>
      </c>
      <c r="Y86">
        <f>VLOOKUP(A86,[2]Sheet5!$A$2:$O$163,13, FALSE)</f>
        <v>113623</v>
      </c>
      <c r="Z86">
        <f>VLOOKUP(A86,[2]Sheet5!$A$2:$O$163,14, FALSE)</f>
        <v>113.623</v>
      </c>
      <c r="AA86">
        <f>VLOOKUP(A86,[2]Sheet5!$A$2:$O$163,15, FALSE)</f>
        <v>4.7328859505825545</v>
      </c>
      <c r="AC86">
        <f>VLOOKUP(C86, [2]Sheet5!$C$2:$O$163, 3, FALSE)</f>
        <v>79</v>
      </c>
    </row>
    <row r="87" spans="1:29" x14ac:dyDescent="0.2">
      <c r="A87" t="s">
        <v>2881</v>
      </c>
      <c r="B87" t="s">
        <v>10</v>
      </c>
      <c r="C87" t="str">
        <f t="shared" si="1"/>
        <v>ALABAMA CRIMSON TIDEFootball</v>
      </c>
      <c r="D87" t="s">
        <v>3041</v>
      </c>
      <c r="E87" t="s">
        <v>2721</v>
      </c>
      <c r="F87" t="s">
        <v>2722</v>
      </c>
      <c r="G87" t="s">
        <v>3042</v>
      </c>
      <c r="H87" t="s">
        <v>3012</v>
      </c>
      <c r="I87" t="s">
        <v>3043</v>
      </c>
      <c r="J87">
        <v>87.5</v>
      </c>
      <c r="K87">
        <v>137</v>
      </c>
      <c r="L87">
        <v>44880</v>
      </c>
      <c r="M87">
        <v>44.88</v>
      </c>
      <c r="N87">
        <v>3.8039922612144408</v>
      </c>
      <c r="O87">
        <v>5</v>
      </c>
      <c r="Q87" t="str">
        <f>VLOOKUP(A87,[2]Sheet5!$A$2:$O$163,4, FALSE)</f>
        <v>University of Alabama</v>
      </c>
      <c r="R87" t="str">
        <f>VLOOKUP(A87,[2]Sheet5!$A$2:$O$163,6, FALSE)</f>
        <v>Tuscaloosa</v>
      </c>
      <c r="S87" t="str">
        <f>VLOOKUP(A87,[2]Sheet5!$A$2:$O$163,7, FALSE)</f>
        <v>AL</v>
      </c>
      <c r="T87" t="str">
        <f>VLOOKUP(A87,[2]Sheet5!$A$2:$O$163,8, FALSE)</f>
        <v>Alabama</v>
      </c>
      <c r="U87" t="str">
        <f>VLOOKUP(A87,[2]Sheet5!$A$2:$O$163,9, FALSE)</f>
        <v>Southeast</v>
      </c>
      <c r="V87" t="str">
        <f>VLOOKUP(A87,[2]Sheet5!$A$2:$O$163,10, FALSE)</f>
        <v>tuscaloosa-al</v>
      </c>
      <c r="W87">
        <f>VLOOKUP(A87,[2]Sheet5!$A$2:$O$163,11, FALSE)</f>
        <v>87.5</v>
      </c>
      <c r="X87">
        <f>VLOOKUP(A87,[2]Sheet5!$A$2:$O$163,12, FALSE)</f>
        <v>137</v>
      </c>
      <c r="Y87">
        <f>VLOOKUP(A87,[2]Sheet5!$A$2:$O$163,13, FALSE)</f>
        <v>44880</v>
      </c>
      <c r="Z87">
        <f>VLOOKUP(A87,[2]Sheet5!$A$2:$O$163,14, FALSE)</f>
        <v>44.88</v>
      </c>
      <c r="AA87">
        <f>VLOOKUP(A87,[2]Sheet5!$A$2:$O$163,15, FALSE)</f>
        <v>3.8039922612144408</v>
      </c>
      <c r="AC87">
        <f>VLOOKUP(C87, [2]Sheet5!$C$2:$O$163, 3, FALSE)</f>
        <v>5</v>
      </c>
    </row>
    <row r="88" spans="1:29" x14ac:dyDescent="0.2">
      <c r="A88" t="s">
        <v>2868</v>
      </c>
      <c r="B88" t="s">
        <v>10</v>
      </c>
      <c r="C88" t="str">
        <f t="shared" si="1"/>
        <v>MICHIGAN WOLVERINESFootball</v>
      </c>
      <c r="D88" t="s">
        <v>2785</v>
      </c>
      <c r="E88" t="s">
        <v>2786</v>
      </c>
      <c r="F88" t="s">
        <v>2787</v>
      </c>
      <c r="G88" t="s">
        <v>3025</v>
      </c>
      <c r="H88" t="s">
        <v>3017</v>
      </c>
      <c r="I88" t="s">
        <v>3026</v>
      </c>
      <c r="J88">
        <v>110.7</v>
      </c>
      <c r="K88">
        <v>25</v>
      </c>
      <c r="L88">
        <v>73276</v>
      </c>
      <c r="M88">
        <v>73.275999999999996</v>
      </c>
      <c r="N88">
        <v>4.2942331337232122</v>
      </c>
      <c r="O88">
        <v>4</v>
      </c>
      <c r="Q88" t="str">
        <f>VLOOKUP(A88,[2]Sheet5!$A$2:$O$163,4, FALSE)</f>
        <v>University of Michigan</v>
      </c>
      <c r="R88" t="str">
        <f>VLOOKUP(A88,[2]Sheet5!$A$2:$O$163,6, FALSE)</f>
        <v>Ann Arbor</v>
      </c>
      <c r="S88" t="str">
        <f>VLOOKUP(A88,[2]Sheet5!$A$2:$O$163,7, FALSE)</f>
        <v>MI</v>
      </c>
      <c r="T88" t="str">
        <f>VLOOKUP(A88,[2]Sheet5!$A$2:$O$163,8, FALSE)</f>
        <v>Michigan</v>
      </c>
      <c r="U88" t="str">
        <f>VLOOKUP(A88,[2]Sheet5!$A$2:$O$163,9, FALSE)</f>
        <v>Midwest</v>
      </c>
      <c r="V88" t="str">
        <f>VLOOKUP(A88,[2]Sheet5!$A$2:$O$163,10, FALSE)</f>
        <v>ann arbor-mi</v>
      </c>
      <c r="W88">
        <f>VLOOKUP(A88,[2]Sheet5!$A$2:$O$163,11, FALSE)</f>
        <v>110.7</v>
      </c>
      <c r="X88">
        <f>VLOOKUP(A88,[2]Sheet5!$A$2:$O$163,12, FALSE)</f>
        <v>25</v>
      </c>
      <c r="Y88">
        <f>VLOOKUP(A88,[2]Sheet5!$A$2:$O$163,13, FALSE)</f>
        <v>73276</v>
      </c>
      <c r="Z88">
        <f>VLOOKUP(A88,[2]Sheet5!$A$2:$O$163,14, FALSE)</f>
        <v>73.275999999999996</v>
      </c>
      <c r="AA88">
        <f>VLOOKUP(A88,[2]Sheet5!$A$2:$O$163,15, FALSE)</f>
        <v>4.2942331337232122</v>
      </c>
      <c r="AC88">
        <f>VLOOKUP(C88, [2]Sheet5!$C$2:$O$163, 3, FALSE)</f>
        <v>4</v>
      </c>
    </row>
    <row r="89" spans="1:29" x14ac:dyDescent="0.2">
      <c r="A89" t="s">
        <v>2856</v>
      </c>
      <c r="B89" t="s">
        <v>10</v>
      </c>
      <c r="C89" t="str">
        <f t="shared" si="1"/>
        <v>USC TROJANSFootball</v>
      </c>
      <c r="D89" t="s">
        <v>2754</v>
      </c>
      <c r="E89" t="s">
        <v>2711</v>
      </c>
      <c r="F89" t="s">
        <v>2697</v>
      </c>
      <c r="G89" t="s">
        <v>3005</v>
      </c>
      <c r="H89" t="s">
        <v>3006</v>
      </c>
      <c r="I89" t="s">
        <v>3007</v>
      </c>
      <c r="J89">
        <v>176.2</v>
      </c>
      <c r="K89">
        <v>20</v>
      </c>
      <c r="L89">
        <v>76367</v>
      </c>
      <c r="M89">
        <v>76.367000000000004</v>
      </c>
      <c r="N89">
        <v>4.3355506656879683</v>
      </c>
      <c r="O89">
        <v>12</v>
      </c>
      <c r="Q89" t="str">
        <f>VLOOKUP(A89,[2]Sheet5!$A$2:$O$163,4, FALSE)</f>
        <v>University of Southern California</v>
      </c>
      <c r="R89" t="str">
        <f>VLOOKUP(A89,[2]Sheet5!$A$2:$O$163,6, FALSE)</f>
        <v>Los Angeles</v>
      </c>
      <c r="S89" t="str">
        <f>VLOOKUP(A89,[2]Sheet5!$A$2:$O$163,7, FALSE)</f>
        <v>CA</v>
      </c>
      <c r="T89" t="str">
        <f>VLOOKUP(A89,[2]Sheet5!$A$2:$O$163,8, FALSE)</f>
        <v>California</v>
      </c>
      <c r="U89" t="str">
        <f>VLOOKUP(A89,[2]Sheet5!$A$2:$O$163,9, FALSE)</f>
        <v>West</v>
      </c>
      <c r="V89" t="str">
        <f>VLOOKUP(A89,[2]Sheet5!$A$2:$O$163,10, FALSE)</f>
        <v>los angeles-ca</v>
      </c>
      <c r="W89">
        <f>VLOOKUP(A89,[2]Sheet5!$A$2:$O$163,11, FALSE)</f>
        <v>176.2</v>
      </c>
      <c r="X89">
        <f>VLOOKUP(A89,[2]Sheet5!$A$2:$O$163,12, FALSE)</f>
        <v>20</v>
      </c>
      <c r="Y89">
        <f>VLOOKUP(A89,[2]Sheet5!$A$2:$O$163,13, FALSE)</f>
        <v>76367</v>
      </c>
      <c r="Z89">
        <f>VLOOKUP(A89,[2]Sheet5!$A$2:$O$163,14, FALSE)</f>
        <v>76.367000000000004</v>
      </c>
      <c r="AA89">
        <f>VLOOKUP(A89,[2]Sheet5!$A$2:$O$163,15, FALSE)</f>
        <v>4.3355506656879683</v>
      </c>
      <c r="AC89">
        <f>VLOOKUP(C89, [2]Sheet5!$C$2:$O$163, 3, FALSE)</f>
        <v>12</v>
      </c>
    </row>
    <row r="90" spans="1:29" x14ac:dyDescent="0.2">
      <c r="A90" t="s">
        <v>2911</v>
      </c>
      <c r="B90" t="s">
        <v>10</v>
      </c>
      <c r="C90" t="str">
        <f t="shared" si="1"/>
        <v>FLORIDA GATORSFootball</v>
      </c>
      <c r="D90" t="s">
        <v>2783</v>
      </c>
      <c r="E90" t="s">
        <v>2784</v>
      </c>
      <c r="F90" t="s">
        <v>2671</v>
      </c>
      <c r="G90" t="s">
        <v>3021</v>
      </c>
      <c r="H90" t="s">
        <v>3012</v>
      </c>
      <c r="I90" t="s">
        <v>3081</v>
      </c>
      <c r="J90">
        <v>90</v>
      </c>
      <c r="K90">
        <v>29</v>
      </c>
      <c r="L90">
        <v>40937</v>
      </c>
      <c r="M90">
        <v>40.936999999999998</v>
      </c>
      <c r="N90">
        <v>3.7120342995804241</v>
      </c>
      <c r="O90">
        <v>50</v>
      </c>
      <c r="Q90" t="str">
        <f>VLOOKUP(A90,[2]Sheet5!$A$2:$O$163,4, FALSE)</f>
        <v>University of Florida</v>
      </c>
      <c r="R90" t="str">
        <f>VLOOKUP(A90,[2]Sheet5!$A$2:$O$163,6, FALSE)</f>
        <v>Gainesville</v>
      </c>
      <c r="S90" t="str">
        <f>VLOOKUP(A90,[2]Sheet5!$A$2:$O$163,7, FALSE)</f>
        <v>FL</v>
      </c>
      <c r="T90" t="str">
        <f>VLOOKUP(A90,[2]Sheet5!$A$2:$O$163,8, FALSE)</f>
        <v>Florida</v>
      </c>
      <c r="U90" t="str">
        <f>VLOOKUP(A90,[2]Sheet5!$A$2:$O$163,9, FALSE)</f>
        <v>Southeast</v>
      </c>
      <c r="V90" t="str">
        <f>VLOOKUP(A90,[2]Sheet5!$A$2:$O$163,10, FALSE)</f>
        <v>gainesville-fl</v>
      </c>
      <c r="W90">
        <f>VLOOKUP(A90,[2]Sheet5!$A$2:$O$163,11, FALSE)</f>
        <v>90</v>
      </c>
      <c r="X90">
        <f>VLOOKUP(A90,[2]Sheet5!$A$2:$O$163,12, FALSE)</f>
        <v>29</v>
      </c>
      <c r="Y90">
        <f>VLOOKUP(A90,[2]Sheet5!$A$2:$O$163,13, FALSE)</f>
        <v>40937</v>
      </c>
      <c r="Z90">
        <f>VLOOKUP(A90,[2]Sheet5!$A$2:$O$163,14, FALSE)</f>
        <v>40.936999999999998</v>
      </c>
      <c r="AA90">
        <f>VLOOKUP(A90,[2]Sheet5!$A$2:$O$163,15, FALSE)</f>
        <v>3.7120342995804241</v>
      </c>
      <c r="AC90">
        <f>VLOOKUP(C90, [2]Sheet5!$C$2:$O$163, 3, FALSE)</f>
        <v>50</v>
      </c>
    </row>
    <row r="91" spans="1:29" x14ac:dyDescent="0.2">
      <c r="A91" t="s">
        <v>2881</v>
      </c>
      <c r="B91" t="s">
        <v>10</v>
      </c>
      <c r="C91" t="str">
        <f t="shared" si="1"/>
        <v>ALABAMA CRIMSON TIDEFootball</v>
      </c>
      <c r="D91" t="s">
        <v>3041</v>
      </c>
      <c r="E91" t="s">
        <v>2721</v>
      </c>
      <c r="F91" t="s">
        <v>2722</v>
      </c>
      <c r="G91" t="s">
        <v>3042</v>
      </c>
      <c r="H91" t="s">
        <v>3012</v>
      </c>
      <c r="I91" t="s">
        <v>3043</v>
      </c>
      <c r="J91">
        <v>87.5</v>
      </c>
      <c r="K91">
        <v>137</v>
      </c>
      <c r="L91">
        <v>44880</v>
      </c>
      <c r="M91">
        <v>44.88</v>
      </c>
      <c r="N91">
        <v>3.8039922612144408</v>
      </c>
      <c r="O91">
        <v>5</v>
      </c>
      <c r="Q91" t="str">
        <f>VLOOKUP(A91,[2]Sheet5!$A$2:$O$163,4, FALSE)</f>
        <v>University of Alabama</v>
      </c>
      <c r="R91" t="str">
        <f>VLOOKUP(A91,[2]Sheet5!$A$2:$O$163,6, FALSE)</f>
        <v>Tuscaloosa</v>
      </c>
      <c r="S91" t="str">
        <f>VLOOKUP(A91,[2]Sheet5!$A$2:$O$163,7, FALSE)</f>
        <v>AL</v>
      </c>
      <c r="T91" t="str">
        <f>VLOOKUP(A91,[2]Sheet5!$A$2:$O$163,8, FALSE)</f>
        <v>Alabama</v>
      </c>
      <c r="U91" t="str">
        <f>VLOOKUP(A91,[2]Sheet5!$A$2:$O$163,9, FALSE)</f>
        <v>Southeast</v>
      </c>
      <c r="V91" t="str">
        <f>VLOOKUP(A91,[2]Sheet5!$A$2:$O$163,10, FALSE)</f>
        <v>tuscaloosa-al</v>
      </c>
      <c r="W91">
        <f>VLOOKUP(A91,[2]Sheet5!$A$2:$O$163,11, FALSE)</f>
        <v>87.5</v>
      </c>
      <c r="X91">
        <f>VLOOKUP(A91,[2]Sheet5!$A$2:$O$163,12, FALSE)</f>
        <v>137</v>
      </c>
      <c r="Y91">
        <f>VLOOKUP(A91,[2]Sheet5!$A$2:$O$163,13, FALSE)</f>
        <v>44880</v>
      </c>
      <c r="Z91">
        <f>VLOOKUP(A91,[2]Sheet5!$A$2:$O$163,14, FALSE)</f>
        <v>44.88</v>
      </c>
      <c r="AA91">
        <f>VLOOKUP(A91,[2]Sheet5!$A$2:$O$163,15, FALSE)</f>
        <v>3.8039922612144408</v>
      </c>
      <c r="AC91">
        <f>VLOOKUP(C91, [2]Sheet5!$C$2:$O$163, 3, FALSE)</f>
        <v>5</v>
      </c>
    </row>
    <row r="92" spans="1:29" x14ac:dyDescent="0.2">
      <c r="A92" t="s">
        <v>2880</v>
      </c>
      <c r="B92" t="s">
        <v>10</v>
      </c>
      <c r="C92" t="str">
        <f t="shared" si="1"/>
        <v>OKLAHOMA SOONERSFootball</v>
      </c>
      <c r="D92" t="s">
        <v>3038</v>
      </c>
      <c r="E92" t="s">
        <v>2662</v>
      </c>
      <c r="F92" t="s">
        <v>2663</v>
      </c>
      <c r="G92" t="s">
        <v>3039</v>
      </c>
      <c r="H92" t="s">
        <v>3003</v>
      </c>
      <c r="I92" t="s">
        <v>3040</v>
      </c>
      <c r="J92">
        <v>87</v>
      </c>
      <c r="K92">
        <v>127</v>
      </c>
      <c r="L92">
        <v>59866</v>
      </c>
      <c r="M92">
        <v>59.866</v>
      </c>
      <c r="N92">
        <v>4.0921087312805247</v>
      </c>
      <c r="O92">
        <v>55</v>
      </c>
      <c r="Q92" t="str">
        <f>VLOOKUP(A92,[2]Sheet5!$A$2:$O$163,4, FALSE)</f>
        <v>University of Oklahoma</v>
      </c>
      <c r="R92" t="str">
        <f>VLOOKUP(A92,[2]Sheet5!$A$2:$O$163,6, FALSE)</f>
        <v>Norman</v>
      </c>
      <c r="S92" t="str">
        <f>VLOOKUP(A92,[2]Sheet5!$A$2:$O$163,7, FALSE)</f>
        <v>OK</v>
      </c>
      <c r="T92" t="str">
        <f>VLOOKUP(A92,[2]Sheet5!$A$2:$O$163,8, FALSE)</f>
        <v>Oklahoma</v>
      </c>
      <c r="U92" t="str">
        <f>VLOOKUP(A92,[2]Sheet5!$A$2:$O$163,9, FALSE)</f>
        <v>Southwest</v>
      </c>
      <c r="V92" t="str">
        <f>VLOOKUP(A92,[2]Sheet5!$A$2:$O$163,10, FALSE)</f>
        <v>norman-ok</v>
      </c>
      <c r="W92">
        <f>VLOOKUP(A92,[2]Sheet5!$A$2:$O$163,11, FALSE)</f>
        <v>87</v>
      </c>
      <c r="X92">
        <f>VLOOKUP(A92,[2]Sheet5!$A$2:$O$163,12, FALSE)</f>
        <v>127</v>
      </c>
      <c r="Y92">
        <f>VLOOKUP(A92,[2]Sheet5!$A$2:$O$163,13, FALSE)</f>
        <v>59866</v>
      </c>
      <c r="Z92">
        <f>VLOOKUP(A92,[2]Sheet5!$A$2:$O$163,14, FALSE)</f>
        <v>59.866</v>
      </c>
      <c r="AA92">
        <f>VLOOKUP(A92,[2]Sheet5!$A$2:$O$163,15, FALSE)</f>
        <v>4.0921087312805247</v>
      </c>
      <c r="AC92">
        <f>VLOOKUP(C92, [2]Sheet5!$C$2:$O$163, 3, FALSE)</f>
        <v>55</v>
      </c>
    </row>
    <row r="93" spans="1:29" x14ac:dyDescent="0.2">
      <c r="A93" t="s">
        <v>2912</v>
      </c>
      <c r="B93" t="s">
        <v>10</v>
      </c>
      <c r="C93" t="str">
        <f t="shared" si="1"/>
        <v>MISSOURI TIGERSFootball</v>
      </c>
      <c r="D93" t="s">
        <v>2788</v>
      </c>
      <c r="E93" t="s">
        <v>2659</v>
      </c>
      <c r="F93" t="s">
        <v>2789</v>
      </c>
      <c r="G93" t="s">
        <v>3082</v>
      </c>
      <c r="H93" t="s">
        <v>3017</v>
      </c>
      <c r="I93" t="s">
        <v>3083</v>
      </c>
      <c r="J93">
        <v>89.8</v>
      </c>
      <c r="K93">
        <v>121</v>
      </c>
      <c r="L93">
        <v>56860</v>
      </c>
      <c r="M93">
        <v>56.86</v>
      </c>
      <c r="N93">
        <v>4.0405921062228538</v>
      </c>
      <c r="O93">
        <v>63</v>
      </c>
      <c r="Q93" t="str">
        <f>VLOOKUP(A93,[2]Sheet5!$A$2:$O$163,4, FALSE)</f>
        <v>University of Missouri</v>
      </c>
      <c r="R93" t="str">
        <f>VLOOKUP(A93,[2]Sheet5!$A$2:$O$163,6, FALSE)</f>
        <v>Columbia</v>
      </c>
      <c r="S93" t="str">
        <f>VLOOKUP(A93,[2]Sheet5!$A$2:$O$163,7, FALSE)</f>
        <v>MO</v>
      </c>
      <c r="T93" t="str">
        <f>VLOOKUP(A93,[2]Sheet5!$A$2:$O$163,8, FALSE)</f>
        <v>Missouri</v>
      </c>
      <c r="U93" t="str">
        <f>VLOOKUP(A93,[2]Sheet5!$A$2:$O$163,9, FALSE)</f>
        <v>Midwest</v>
      </c>
      <c r="V93" t="str">
        <f>VLOOKUP(A93,[2]Sheet5!$A$2:$O$163,10, FALSE)</f>
        <v>columbia-mo</v>
      </c>
      <c r="W93">
        <f>VLOOKUP(A93,[2]Sheet5!$A$2:$O$163,11, FALSE)</f>
        <v>89.8</v>
      </c>
      <c r="X93">
        <f>VLOOKUP(A93,[2]Sheet5!$A$2:$O$163,12, FALSE)</f>
        <v>121</v>
      </c>
      <c r="Y93">
        <f>VLOOKUP(A93,[2]Sheet5!$A$2:$O$163,13, FALSE)</f>
        <v>56860</v>
      </c>
      <c r="Z93">
        <f>VLOOKUP(A93,[2]Sheet5!$A$2:$O$163,14, FALSE)</f>
        <v>56.86</v>
      </c>
      <c r="AA93">
        <f>VLOOKUP(A93,[2]Sheet5!$A$2:$O$163,15, FALSE)</f>
        <v>4.0405921062228538</v>
      </c>
      <c r="AC93">
        <f>VLOOKUP(C93, [2]Sheet5!$C$2:$O$163, 3, FALSE)</f>
        <v>63</v>
      </c>
    </row>
    <row r="94" spans="1:29" x14ac:dyDescent="0.2">
      <c r="A94" t="s">
        <v>2865</v>
      </c>
      <c r="B94" t="s">
        <v>10</v>
      </c>
      <c r="C94" t="str">
        <f t="shared" si="1"/>
        <v>FLORIDA STATE SEMINOLESFootball</v>
      </c>
      <c r="D94" t="s">
        <v>2669</v>
      </c>
      <c r="E94" t="s">
        <v>2670</v>
      </c>
      <c r="F94" t="s">
        <v>2671</v>
      </c>
      <c r="G94" t="s">
        <v>3021</v>
      </c>
      <c r="H94" t="s">
        <v>3012</v>
      </c>
      <c r="I94" t="s">
        <v>3022</v>
      </c>
      <c r="J94">
        <v>90.6</v>
      </c>
      <c r="K94">
        <v>55</v>
      </c>
      <c r="L94">
        <v>49077</v>
      </c>
      <c r="M94">
        <v>49.076999999999998</v>
      </c>
      <c r="N94">
        <v>3.893390493280144</v>
      </c>
      <c r="O94">
        <v>10</v>
      </c>
      <c r="Q94" t="str">
        <f>VLOOKUP(A94,[2]Sheet5!$A$2:$O$163,4, FALSE)</f>
        <v>Florida State University</v>
      </c>
      <c r="R94" t="str">
        <f>VLOOKUP(A94,[2]Sheet5!$A$2:$O$163,6, FALSE)</f>
        <v>Tallahassee</v>
      </c>
      <c r="S94" t="str">
        <f>VLOOKUP(A94,[2]Sheet5!$A$2:$O$163,7, FALSE)</f>
        <v>FL</v>
      </c>
      <c r="T94" t="str">
        <f>VLOOKUP(A94,[2]Sheet5!$A$2:$O$163,8, FALSE)</f>
        <v>Florida</v>
      </c>
      <c r="U94" t="str">
        <f>VLOOKUP(A94,[2]Sheet5!$A$2:$O$163,9, FALSE)</f>
        <v>Southeast</v>
      </c>
      <c r="V94" t="str">
        <f>VLOOKUP(A94,[2]Sheet5!$A$2:$O$163,10, FALSE)</f>
        <v>tallahassee-fl</v>
      </c>
      <c r="W94">
        <f>VLOOKUP(A94,[2]Sheet5!$A$2:$O$163,11, FALSE)</f>
        <v>90.6</v>
      </c>
      <c r="X94">
        <f>VLOOKUP(A94,[2]Sheet5!$A$2:$O$163,12, FALSE)</f>
        <v>55</v>
      </c>
      <c r="Y94">
        <f>VLOOKUP(A94,[2]Sheet5!$A$2:$O$163,13, FALSE)</f>
        <v>49077</v>
      </c>
      <c r="Z94">
        <f>VLOOKUP(A94,[2]Sheet5!$A$2:$O$163,14, FALSE)</f>
        <v>49.076999999999998</v>
      </c>
      <c r="AA94">
        <f>VLOOKUP(A94,[2]Sheet5!$A$2:$O$163,15, FALSE)</f>
        <v>3.893390493280144</v>
      </c>
      <c r="AC94">
        <f>VLOOKUP(C94, [2]Sheet5!$C$2:$O$163, 3, FALSE)</f>
        <v>10</v>
      </c>
    </row>
    <row r="95" spans="1:29" x14ac:dyDescent="0.2">
      <c r="A95" t="s">
        <v>2913</v>
      </c>
      <c r="B95" t="s">
        <v>10</v>
      </c>
      <c r="C95" t="str">
        <f t="shared" si="1"/>
        <v>MINNESOTA GOLDEN GOPHERSFootball</v>
      </c>
      <c r="D95" t="s">
        <v>2757</v>
      </c>
      <c r="E95" t="s">
        <v>2758</v>
      </c>
      <c r="F95" t="s">
        <v>2759</v>
      </c>
      <c r="G95" t="s">
        <v>3084</v>
      </c>
      <c r="H95" t="s">
        <v>3017</v>
      </c>
      <c r="I95" t="s">
        <v>3085</v>
      </c>
      <c r="J95">
        <v>105</v>
      </c>
      <c r="K95">
        <v>62</v>
      </c>
      <c r="L95">
        <v>70099</v>
      </c>
      <c r="M95">
        <v>70.099000000000004</v>
      </c>
      <c r="N95">
        <v>4.2499085286035578</v>
      </c>
      <c r="O95">
        <v>32</v>
      </c>
      <c r="Q95" t="str">
        <f>VLOOKUP(A95,[2]Sheet5!$A$2:$O$163,4, FALSE)</f>
        <v>University of Minnesota</v>
      </c>
      <c r="R95" t="str">
        <f>VLOOKUP(A95,[2]Sheet5!$A$2:$O$163,6, FALSE)</f>
        <v>Minneapolis</v>
      </c>
      <c r="S95" t="str">
        <f>VLOOKUP(A95,[2]Sheet5!$A$2:$O$163,7, FALSE)</f>
        <v>MN</v>
      </c>
      <c r="T95" t="str">
        <f>VLOOKUP(A95,[2]Sheet5!$A$2:$O$163,8, FALSE)</f>
        <v>Minnesota</v>
      </c>
      <c r="U95" t="str">
        <f>VLOOKUP(A95,[2]Sheet5!$A$2:$O$163,9, FALSE)</f>
        <v>Midwest</v>
      </c>
      <c r="V95" t="str">
        <f>VLOOKUP(A95,[2]Sheet5!$A$2:$O$163,10, FALSE)</f>
        <v>minneapolis-mn</v>
      </c>
      <c r="W95">
        <f>VLOOKUP(A95,[2]Sheet5!$A$2:$O$163,11, FALSE)</f>
        <v>105</v>
      </c>
      <c r="X95">
        <f>VLOOKUP(A95,[2]Sheet5!$A$2:$O$163,12, FALSE)</f>
        <v>62</v>
      </c>
      <c r="Y95">
        <f>VLOOKUP(A95,[2]Sheet5!$A$2:$O$163,13, FALSE)</f>
        <v>70099</v>
      </c>
      <c r="Z95">
        <f>VLOOKUP(A95,[2]Sheet5!$A$2:$O$163,14, FALSE)</f>
        <v>70.099000000000004</v>
      </c>
      <c r="AA95">
        <f>VLOOKUP(A95,[2]Sheet5!$A$2:$O$163,15, FALSE)</f>
        <v>4.2499085286035578</v>
      </c>
      <c r="AC95">
        <f>VLOOKUP(C95, [2]Sheet5!$C$2:$O$163, 3, FALSE)</f>
        <v>32</v>
      </c>
    </row>
    <row r="96" spans="1:29" x14ac:dyDescent="0.2">
      <c r="A96" t="s">
        <v>2877</v>
      </c>
      <c r="B96" t="s">
        <v>10</v>
      </c>
      <c r="C96" t="str">
        <f t="shared" si="1"/>
        <v>PENN STATE NITTANY LIONSFootball</v>
      </c>
      <c r="D96" t="s">
        <v>2707</v>
      </c>
      <c r="E96" t="s">
        <v>2876</v>
      </c>
      <c r="F96" t="s">
        <v>2709</v>
      </c>
      <c r="G96" t="s">
        <v>3033</v>
      </c>
      <c r="H96" t="s">
        <v>3034</v>
      </c>
      <c r="I96" t="s">
        <v>3035</v>
      </c>
      <c r="K96">
        <v>77</v>
      </c>
      <c r="O96">
        <v>7</v>
      </c>
      <c r="Q96" t="str">
        <f>VLOOKUP(A96,[2]Sheet5!$A$2:$O$163,4, FALSE)</f>
        <v>Pennsylvania State University</v>
      </c>
      <c r="R96" t="str">
        <f>VLOOKUP(A96,[2]Sheet5!$A$2:$O$163,6, FALSE)</f>
        <v>University Park</v>
      </c>
      <c r="S96" t="str">
        <f>VLOOKUP(A96,[2]Sheet5!$A$2:$O$163,7, FALSE)</f>
        <v>PA</v>
      </c>
      <c r="T96" t="str">
        <f>VLOOKUP(A96,[2]Sheet5!$A$2:$O$163,8, FALSE)</f>
        <v>Pennsylvania</v>
      </c>
      <c r="U96" t="str">
        <f>VLOOKUP(A96,[2]Sheet5!$A$2:$O$163,9, FALSE)</f>
        <v>Northeast</v>
      </c>
      <c r="V96" t="str">
        <f>VLOOKUP(A96,[2]Sheet5!$A$2:$O$163,10, FALSE)</f>
        <v>university park-pa</v>
      </c>
      <c r="W96" t="e">
        <f>VLOOKUP(A96,[2]Sheet5!$A$2:$O$163,11, FALSE)</f>
        <v>#N/A</v>
      </c>
      <c r="X96">
        <f>VLOOKUP(A96,[2]Sheet5!$A$2:$O$163,12, FALSE)</f>
        <v>77</v>
      </c>
      <c r="Y96" t="e">
        <f>VLOOKUP(A96,[2]Sheet5!$A$2:$O$163,13, FALSE)</f>
        <v>#N/A</v>
      </c>
      <c r="Z96" t="e">
        <f>VLOOKUP(A96,[2]Sheet5!$A$2:$O$163,14, FALSE)</f>
        <v>#N/A</v>
      </c>
      <c r="AA96" t="e">
        <f>VLOOKUP(A96,[2]Sheet5!$A$2:$O$163,15, FALSE)</f>
        <v>#N/A</v>
      </c>
      <c r="AC96">
        <f>VLOOKUP(C96, [2]Sheet5!$C$2:$O$163, 3, FALSE)</f>
        <v>7</v>
      </c>
    </row>
    <row r="97" spans="1:31" x14ac:dyDescent="0.2">
      <c r="A97" t="s">
        <v>2854</v>
      </c>
      <c r="B97" t="s">
        <v>10</v>
      </c>
      <c r="C97" t="str">
        <f t="shared" si="1"/>
        <v>TEXAS LONGHORNSFootball</v>
      </c>
      <c r="D97" t="s">
        <v>2855</v>
      </c>
      <c r="E97" t="s">
        <v>2706</v>
      </c>
      <c r="F97" t="s">
        <v>2688</v>
      </c>
      <c r="G97" t="s">
        <v>3002</v>
      </c>
      <c r="H97" t="s">
        <v>3003</v>
      </c>
      <c r="I97" t="s">
        <v>3004</v>
      </c>
      <c r="J97">
        <v>129</v>
      </c>
      <c r="K97">
        <v>38</v>
      </c>
      <c r="L97">
        <v>78965</v>
      </c>
      <c r="M97">
        <v>78.965000000000003</v>
      </c>
      <c r="N97">
        <v>4.369004716322018</v>
      </c>
      <c r="O97">
        <v>22</v>
      </c>
      <c r="Q97" t="str">
        <f>VLOOKUP(A97,[2]Sheet5!$A$2:$O$163,4, FALSE)</f>
        <v>University of Texas</v>
      </c>
      <c r="R97" t="str">
        <f>VLOOKUP(A97,[2]Sheet5!$A$2:$O$163,6, FALSE)</f>
        <v>Austin</v>
      </c>
      <c r="S97" t="str">
        <f>VLOOKUP(A97,[2]Sheet5!$A$2:$O$163,7, FALSE)</f>
        <v>TX</v>
      </c>
      <c r="T97" t="str">
        <f>VLOOKUP(A97,[2]Sheet5!$A$2:$O$163,8, FALSE)</f>
        <v>Texas</v>
      </c>
      <c r="U97" t="str">
        <f>VLOOKUP(A97,[2]Sheet5!$A$2:$O$163,9, FALSE)</f>
        <v>Southwest</v>
      </c>
      <c r="V97" t="str">
        <f>VLOOKUP(A97,[2]Sheet5!$A$2:$O$163,10, FALSE)</f>
        <v>austin-tx</v>
      </c>
      <c r="W97">
        <f>VLOOKUP(A97,[2]Sheet5!$A$2:$O$163,11, FALSE)</f>
        <v>129</v>
      </c>
      <c r="X97">
        <f>VLOOKUP(A97,[2]Sheet5!$A$2:$O$163,12, FALSE)</f>
        <v>38</v>
      </c>
      <c r="Y97">
        <f>VLOOKUP(A97,[2]Sheet5!$A$2:$O$163,13, FALSE)</f>
        <v>78965</v>
      </c>
      <c r="Z97">
        <f>VLOOKUP(A97,[2]Sheet5!$A$2:$O$163,14, FALSE)</f>
        <v>78.965000000000003</v>
      </c>
      <c r="AA97">
        <f>VLOOKUP(A97,[2]Sheet5!$A$2:$O$163,15, FALSE)</f>
        <v>4.369004716322018</v>
      </c>
      <c r="AC97">
        <f>VLOOKUP(C97, [2]Sheet5!$C$2:$O$163, 3, FALSE)</f>
        <v>22</v>
      </c>
    </row>
    <row r="98" spans="1:31" x14ac:dyDescent="0.2">
      <c r="A98" t="s">
        <v>2904</v>
      </c>
      <c r="B98" t="s">
        <v>10</v>
      </c>
      <c r="C98" t="str">
        <f t="shared" si="1"/>
        <v>CLEMSON TIGERSFootball</v>
      </c>
      <c r="D98" t="s">
        <v>2672</v>
      </c>
      <c r="E98" t="s">
        <v>2673</v>
      </c>
      <c r="F98" t="s">
        <v>2660</v>
      </c>
      <c r="G98" t="s">
        <v>3027</v>
      </c>
      <c r="H98" t="s">
        <v>3012</v>
      </c>
      <c r="I98" t="s">
        <v>3076</v>
      </c>
      <c r="J98">
        <v>93.9</v>
      </c>
      <c r="K98">
        <v>77</v>
      </c>
      <c r="L98">
        <v>48335</v>
      </c>
      <c r="M98">
        <v>48.335000000000001</v>
      </c>
      <c r="N98">
        <v>3.8781559359165687</v>
      </c>
      <c r="O98">
        <v>14</v>
      </c>
      <c r="Q98" t="str">
        <f>VLOOKUP(A98,[2]Sheet5!$A$2:$O$163,4, FALSE)</f>
        <v>Clemson University</v>
      </c>
      <c r="R98" t="str">
        <f>VLOOKUP(A98,[2]Sheet5!$A$2:$O$163,6, FALSE)</f>
        <v>Clemson</v>
      </c>
      <c r="S98" t="str">
        <f>VLOOKUP(A98,[2]Sheet5!$A$2:$O$163,7, FALSE)</f>
        <v>SC</v>
      </c>
      <c r="T98" t="str">
        <f>VLOOKUP(A98,[2]Sheet5!$A$2:$O$163,8, FALSE)</f>
        <v>South Carolina</v>
      </c>
      <c r="U98" t="str">
        <f>VLOOKUP(A98,[2]Sheet5!$A$2:$O$163,9, FALSE)</f>
        <v>Southeast</v>
      </c>
      <c r="V98" t="str">
        <f>VLOOKUP(A98,[2]Sheet5!$A$2:$O$163,10, FALSE)</f>
        <v>clemson-sc</v>
      </c>
      <c r="W98">
        <f>VLOOKUP(A98,[2]Sheet5!$A$2:$O$163,11, FALSE)</f>
        <v>93.9</v>
      </c>
      <c r="X98">
        <f>VLOOKUP(A98,[2]Sheet5!$A$2:$O$163,12, FALSE)</f>
        <v>77</v>
      </c>
      <c r="Y98">
        <f>VLOOKUP(A98,[2]Sheet5!$A$2:$O$163,13, FALSE)</f>
        <v>48335</v>
      </c>
      <c r="Z98">
        <f>VLOOKUP(A98,[2]Sheet5!$A$2:$O$163,14, FALSE)</f>
        <v>48.335000000000001</v>
      </c>
      <c r="AA98">
        <f>VLOOKUP(A98,[2]Sheet5!$A$2:$O$163,15, FALSE)</f>
        <v>3.8781559359165687</v>
      </c>
      <c r="AC98">
        <f>VLOOKUP(C98, [2]Sheet5!$C$2:$O$163, 3, FALSE)</f>
        <v>14</v>
      </c>
    </row>
    <row r="99" spans="1:31" x14ac:dyDescent="0.2">
      <c r="A99" t="s">
        <v>2884</v>
      </c>
      <c r="B99" t="s">
        <v>10</v>
      </c>
      <c r="C99" t="str">
        <f t="shared" si="1"/>
        <v>GEORGIA BULLDOGSFootball</v>
      </c>
      <c r="D99" t="s">
        <v>2832</v>
      </c>
      <c r="E99" t="s">
        <v>2833</v>
      </c>
      <c r="F99" t="s">
        <v>2750</v>
      </c>
      <c r="G99" t="s">
        <v>3047</v>
      </c>
      <c r="H99" t="s">
        <v>3012</v>
      </c>
      <c r="I99" t="s">
        <v>3048</v>
      </c>
      <c r="J99">
        <v>88.1</v>
      </c>
      <c r="K99">
        <v>49</v>
      </c>
      <c r="L99">
        <v>43466</v>
      </c>
      <c r="M99">
        <v>43.466000000000001</v>
      </c>
      <c r="N99">
        <v>3.7719790232835106</v>
      </c>
      <c r="O99">
        <v>1</v>
      </c>
      <c r="Q99" t="str">
        <f>VLOOKUP(A99,[2]Sheet5!$A$2:$O$163,4, FALSE)</f>
        <v>University of Georgia</v>
      </c>
      <c r="R99" t="str">
        <f>VLOOKUP(A99,[2]Sheet5!$A$2:$O$163,6, FALSE)</f>
        <v>Athens</v>
      </c>
      <c r="S99" t="str">
        <f>VLOOKUP(A99,[2]Sheet5!$A$2:$O$163,7, FALSE)</f>
        <v>GA</v>
      </c>
      <c r="T99" t="str">
        <f>VLOOKUP(A99,[2]Sheet5!$A$2:$O$163,8, FALSE)</f>
        <v>Georgia</v>
      </c>
      <c r="U99" t="str">
        <f>VLOOKUP(A99,[2]Sheet5!$A$2:$O$163,9, FALSE)</f>
        <v>Southeast</v>
      </c>
      <c r="V99" t="str">
        <f>VLOOKUP(A99,[2]Sheet5!$A$2:$O$163,10, FALSE)</f>
        <v>athens-ga</v>
      </c>
      <c r="W99">
        <f>VLOOKUP(A99,[2]Sheet5!$A$2:$O$163,11, FALSE)</f>
        <v>88.1</v>
      </c>
      <c r="X99">
        <f>VLOOKUP(A99,[2]Sheet5!$A$2:$O$163,12, FALSE)</f>
        <v>49</v>
      </c>
      <c r="Y99">
        <f>VLOOKUP(A99,[2]Sheet5!$A$2:$O$163,13, FALSE)</f>
        <v>43466</v>
      </c>
      <c r="Z99">
        <f>VLOOKUP(A99,[2]Sheet5!$A$2:$O$163,14, FALSE)</f>
        <v>43.466000000000001</v>
      </c>
      <c r="AA99">
        <f>VLOOKUP(A99,[2]Sheet5!$A$2:$O$163,15, FALSE)</f>
        <v>3.7719790232835106</v>
      </c>
      <c r="AC99">
        <f>VLOOKUP(C99, [2]Sheet5!$C$2:$O$163, 3, FALSE)</f>
        <v>1</v>
      </c>
    </row>
    <row r="100" spans="1:31" x14ac:dyDescent="0.2">
      <c r="A100" t="s">
        <v>2881</v>
      </c>
      <c r="B100" t="s">
        <v>10</v>
      </c>
      <c r="C100" t="str">
        <f t="shared" si="1"/>
        <v>ALABAMA CRIMSON TIDEFootball</v>
      </c>
      <c r="D100" t="s">
        <v>3041</v>
      </c>
      <c r="E100" t="s">
        <v>2721</v>
      </c>
      <c r="F100" t="s">
        <v>2722</v>
      </c>
      <c r="G100" t="s">
        <v>3042</v>
      </c>
      <c r="H100" t="s">
        <v>3012</v>
      </c>
      <c r="I100" t="s">
        <v>3043</v>
      </c>
      <c r="J100">
        <v>87.5</v>
      </c>
      <c r="K100">
        <v>137</v>
      </c>
      <c r="L100">
        <v>44880</v>
      </c>
      <c r="M100">
        <v>44.88</v>
      </c>
      <c r="N100">
        <v>3.8039922612144408</v>
      </c>
      <c r="O100">
        <v>5</v>
      </c>
      <c r="Q100" t="str">
        <f>VLOOKUP(A100,[2]Sheet5!$A$2:$O$163,4, FALSE)</f>
        <v>University of Alabama</v>
      </c>
      <c r="R100" t="str">
        <f>VLOOKUP(A100,[2]Sheet5!$A$2:$O$163,6, FALSE)</f>
        <v>Tuscaloosa</v>
      </c>
      <c r="S100" t="str">
        <f>VLOOKUP(A100,[2]Sheet5!$A$2:$O$163,7, FALSE)</f>
        <v>AL</v>
      </c>
      <c r="T100" t="str">
        <f>VLOOKUP(A100,[2]Sheet5!$A$2:$O$163,8, FALSE)</f>
        <v>Alabama</v>
      </c>
      <c r="U100" t="str">
        <f>VLOOKUP(A100,[2]Sheet5!$A$2:$O$163,9, FALSE)</f>
        <v>Southeast</v>
      </c>
      <c r="V100" t="str">
        <f>VLOOKUP(A100,[2]Sheet5!$A$2:$O$163,10, FALSE)</f>
        <v>tuscaloosa-al</v>
      </c>
      <c r="W100">
        <f>VLOOKUP(A100,[2]Sheet5!$A$2:$O$163,11, FALSE)</f>
        <v>87.5</v>
      </c>
      <c r="X100">
        <f>VLOOKUP(A100,[2]Sheet5!$A$2:$O$163,12, FALSE)</f>
        <v>137</v>
      </c>
      <c r="Y100">
        <f>VLOOKUP(A100,[2]Sheet5!$A$2:$O$163,13, FALSE)</f>
        <v>44880</v>
      </c>
      <c r="Z100">
        <f>VLOOKUP(A100,[2]Sheet5!$A$2:$O$163,14, FALSE)</f>
        <v>44.88</v>
      </c>
      <c r="AA100">
        <f>VLOOKUP(A100,[2]Sheet5!$A$2:$O$163,15, FALSE)</f>
        <v>3.8039922612144408</v>
      </c>
      <c r="AC100">
        <f>VLOOKUP(C100, [2]Sheet5!$C$2:$O$163, 3, FALSE)</f>
        <v>5</v>
      </c>
    </row>
    <row r="101" spans="1:31" x14ac:dyDescent="0.2">
      <c r="A101" t="s">
        <v>2994</v>
      </c>
      <c r="B101" t="s">
        <v>10</v>
      </c>
      <c r="C101" t="str">
        <f t="shared" si="1"/>
        <v>LOUISVILLE CARDINALSFootball</v>
      </c>
      <c r="D101" t="s">
        <v>2664</v>
      </c>
      <c r="E101" t="s">
        <v>2665</v>
      </c>
      <c r="F101" t="s">
        <v>2592</v>
      </c>
      <c r="G101" t="s">
        <v>3056</v>
      </c>
      <c r="H101" t="s">
        <v>3012</v>
      </c>
      <c r="I101" t="s">
        <v>3086</v>
      </c>
      <c r="J101">
        <v>89.7</v>
      </c>
      <c r="K101">
        <v>182</v>
      </c>
      <c r="O101">
        <v>41</v>
      </c>
      <c r="Q101" t="str">
        <f>VLOOKUP(A101,[2]Sheet5!$A$2:$O$163,4, FALSE)</f>
        <v>University of Louisville</v>
      </c>
      <c r="R101" t="str">
        <f>VLOOKUP(A101,[2]Sheet5!$A$2:$O$163,6, FALSE)</f>
        <v>Louisville</v>
      </c>
      <c r="S101" t="str">
        <f>VLOOKUP(A101,[2]Sheet5!$A$2:$O$163,7, FALSE)</f>
        <v>KY</v>
      </c>
      <c r="T101" t="str">
        <f>VLOOKUP(A101,[2]Sheet5!$A$2:$O$163,8, FALSE)</f>
        <v>Kentucky</v>
      </c>
      <c r="U101" t="str">
        <f>VLOOKUP(A101,[2]Sheet5!$A$2:$O$163,9, FALSE)</f>
        <v>Southeast</v>
      </c>
      <c r="V101" t="str">
        <f>VLOOKUP(A101,[2]Sheet5!$A$2:$O$163,10, FALSE)</f>
        <v>louisville-ky</v>
      </c>
      <c r="W101">
        <f>VLOOKUP(A101,[2]Sheet5!$A$2:$O$163,11, FALSE)</f>
        <v>89.7</v>
      </c>
      <c r="X101">
        <f>VLOOKUP(A101,[2]Sheet5!$A$2:$O$163,12, FALSE)</f>
        <v>182</v>
      </c>
      <c r="Y101" t="e">
        <f>VLOOKUP(A101,[2]Sheet5!$A$2:$O$163,13, FALSE)</f>
        <v>#N/A</v>
      </c>
      <c r="Z101" t="e">
        <f>VLOOKUP(A101,[2]Sheet5!$A$2:$O$163,14, FALSE)</f>
        <v>#N/A</v>
      </c>
      <c r="AA101" t="e">
        <f>VLOOKUP(A101,[2]Sheet5!$A$2:$O$163,15, FALSE)</f>
        <v>#N/A</v>
      </c>
      <c r="AC101">
        <f>VLOOKUP(C101, [2]Sheet5!$C$2:$O$163, 3, FALSE)</f>
        <v>41</v>
      </c>
    </row>
    <row r="102" spans="1:31" x14ac:dyDescent="0.2">
      <c r="A102" t="s">
        <v>2995</v>
      </c>
      <c r="B102" t="s">
        <v>393</v>
      </c>
      <c r="C102" t="str">
        <f t="shared" si="1"/>
        <v>NORTHWESTERN STATE DEMONSBasketball</v>
      </c>
      <c r="D102" t="s">
        <v>3087</v>
      </c>
      <c r="E102" t="s">
        <v>3088</v>
      </c>
      <c r="F102" t="s">
        <v>2633</v>
      </c>
      <c r="G102" t="s">
        <v>3036</v>
      </c>
      <c r="H102" t="s">
        <v>3012</v>
      </c>
      <c r="I102" t="s">
        <v>3089</v>
      </c>
      <c r="J102">
        <v>83.2</v>
      </c>
      <c r="L102">
        <v>28401</v>
      </c>
      <c r="M102">
        <v>28.401</v>
      </c>
      <c r="N102">
        <v>3.3464243558148636</v>
      </c>
      <c r="O102">
        <v>37</v>
      </c>
      <c r="Q102" t="str">
        <f>VLOOKUP(A102,[2]Sheet5!$A$2:$O$163,4, FALSE)</f>
        <v>Northwestern State University</v>
      </c>
      <c r="R102" t="str">
        <f>VLOOKUP(A102,[2]Sheet5!$A$2:$O$163,6, FALSE)</f>
        <v>Natchitoches</v>
      </c>
      <c r="S102" t="str">
        <f>VLOOKUP(A102,[2]Sheet5!$A$2:$O$163,7, FALSE)</f>
        <v>LA</v>
      </c>
      <c r="T102" t="str">
        <f>VLOOKUP(A102,[2]Sheet5!$A$2:$O$163,8, FALSE)</f>
        <v>Louisiana</v>
      </c>
      <c r="U102" t="str">
        <f>VLOOKUP(A102,[2]Sheet5!$A$2:$O$163,9, FALSE)</f>
        <v>Southeast</v>
      </c>
      <c r="V102" t="str">
        <f>VLOOKUP(A102,[2]Sheet5!$A$2:$O$163,10, FALSE)</f>
        <v>natchitoches-la</v>
      </c>
      <c r="W102">
        <f>VLOOKUP(A102,[2]Sheet5!$A$2:$O$163,11, FALSE)</f>
        <v>83.2</v>
      </c>
      <c r="X102" t="e">
        <f>VLOOKUP(A102,[2]Sheet5!$A$2:$O$163,12, FALSE)</f>
        <v>#N/A</v>
      </c>
      <c r="Y102">
        <f>VLOOKUP(A102,[2]Sheet5!$A$2:$O$163,13, FALSE)</f>
        <v>28401</v>
      </c>
      <c r="Z102">
        <f>VLOOKUP(A102,[2]Sheet5!$A$2:$O$163,14, FALSE)</f>
        <v>28.401</v>
      </c>
      <c r="AA102">
        <f>VLOOKUP(A102,[2]Sheet5!$A$2:$O$163,15, FALSE)</f>
        <v>3.3464243558148636</v>
      </c>
      <c r="AC102">
        <f>VLOOKUP(C102, [2]Sheet5!$C$2:$O$163, 3, FALSE)</f>
        <v>37</v>
      </c>
      <c r="AE102">
        <f>VLOOKUP(C102,[5]Basket!$C$1:$E$61,3, FALSE)</f>
        <v>205</v>
      </c>
    </row>
    <row r="103" spans="1:31" x14ac:dyDescent="0.2">
      <c r="A103" t="s">
        <v>2914</v>
      </c>
      <c r="B103" t="s">
        <v>393</v>
      </c>
      <c r="C103" t="str">
        <f t="shared" si="1"/>
        <v>TEXAS SOUTHERN TIGERSBasketball</v>
      </c>
      <c r="D103" t="s">
        <v>2915</v>
      </c>
      <c r="E103" t="s">
        <v>2770</v>
      </c>
      <c r="F103" t="s">
        <v>2688</v>
      </c>
      <c r="G103" t="s">
        <v>3002</v>
      </c>
      <c r="H103" t="s">
        <v>3003</v>
      </c>
      <c r="I103" t="s">
        <v>3090</v>
      </c>
      <c r="J103">
        <v>95.5</v>
      </c>
      <c r="K103">
        <v>182</v>
      </c>
      <c r="L103">
        <v>56019</v>
      </c>
      <c r="M103">
        <v>56.018999999999998</v>
      </c>
      <c r="N103">
        <v>4.0256909189050525</v>
      </c>
      <c r="O103">
        <v>307</v>
      </c>
      <c r="Q103" t="str">
        <f>VLOOKUP(A103,[2]Sheet5!$A$2:$O$163,4, FALSE)</f>
        <v>Texas Southern University</v>
      </c>
      <c r="R103" t="str">
        <f>VLOOKUP(A103,[2]Sheet5!$A$2:$O$163,6, FALSE)</f>
        <v>Houston</v>
      </c>
      <c r="S103" t="str">
        <f>VLOOKUP(A103,[2]Sheet5!$A$2:$O$163,7, FALSE)</f>
        <v>TX</v>
      </c>
      <c r="T103" t="str">
        <f>VLOOKUP(A103,[2]Sheet5!$A$2:$O$163,8, FALSE)</f>
        <v>Texas</v>
      </c>
      <c r="U103" t="str">
        <f>VLOOKUP(A103,[2]Sheet5!$A$2:$O$163,9, FALSE)</f>
        <v>Southwest</v>
      </c>
      <c r="V103" t="str">
        <f>VLOOKUP(A103,[2]Sheet5!$A$2:$O$163,10, FALSE)</f>
        <v>houston-tx</v>
      </c>
      <c r="W103">
        <f>VLOOKUP(A103,[2]Sheet5!$A$2:$O$163,11, FALSE)</f>
        <v>95.5</v>
      </c>
      <c r="X103">
        <f>VLOOKUP(A103,[2]Sheet5!$A$2:$O$163,12, FALSE)</f>
        <v>182</v>
      </c>
      <c r="Y103">
        <f>VLOOKUP(A103,[2]Sheet5!$A$2:$O$163,13, FALSE)</f>
        <v>56019</v>
      </c>
      <c r="Z103">
        <f>VLOOKUP(A103,[2]Sheet5!$A$2:$O$163,14, FALSE)</f>
        <v>56.018999999999998</v>
      </c>
      <c r="AA103">
        <f>VLOOKUP(A103,[2]Sheet5!$A$2:$O$163,15, FALSE)</f>
        <v>4.0256909189050525</v>
      </c>
      <c r="AC103">
        <f>VLOOKUP(C103, [2]Sheet5!$C$2:$O$163, 3, FALSE)</f>
        <v>307</v>
      </c>
      <c r="AE103">
        <f>VLOOKUP(C103,[5]Basket!$C$1:$E$61,3, FALSE)</f>
        <v>307</v>
      </c>
    </row>
    <row r="104" spans="1:31" x14ac:dyDescent="0.2">
      <c r="A104" t="s">
        <v>2916</v>
      </c>
      <c r="B104" t="s">
        <v>393</v>
      </c>
      <c r="C104" t="str">
        <f t="shared" si="1"/>
        <v>KANSAS JAYHAWKSBasketball</v>
      </c>
      <c r="D104" t="s">
        <v>2760</v>
      </c>
      <c r="E104" t="s">
        <v>2761</v>
      </c>
      <c r="F104" t="s">
        <v>2762</v>
      </c>
      <c r="G104" t="s">
        <v>3074</v>
      </c>
      <c r="H104" t="s">
        <v>3017</v>
      </c>
      <c r="I104" t="s">
        <v>3091</v>
      </c>
      <c r="J104">
        <v>93.2</v>
      </c>
      <c r="K104">
        <v>121</v>
      </c>
      <c r="L104">
        <v>56536</v>
      </c>
      <c r="M104">
        <v>56.536000000000001</v>
      </c>
      <c r="N104">
        <v>4.0348776033885532</v>
      </c>
      <c r="O104">
        <v>9</v>
      </c>
      <c r="Q104" t="str">
        <f>VLOOKUP(A104,[2]Sheet5!$A$2:$O$163,4, FALSE)</f>
        <v>University of Kansas</v>
      </c>
      <c r="R104" t="str">
        <f>VLOOKUP(A104,[2]Sheet5!$A$2:$O$163,6, FALSE)</f>
        <v>Lawrence</v>
      </c>
      <c r="S104" t="str">
        <f>VLOOKUP(A104,[2]Sheet5!$A$2:$O$163,7, FALSE)</f>
        <v>KS</v>
      </c>
      <c r="T104" t="str">
        <f>VLOOKUP(A104,[2]Sheet5!$A$2:$O$163,8, FALSE)</f>
        <v>Kansas</v>
      </c>
      <c r="U104" t="str">
        <f>VLOOKUP(A104,[2]Sheet5!$A$2:$O$163,9, FALSE)</f>
        <v>Midwest</v>
      </c>
      <c r="V104" t="str">
        <f>VLOOKUP(A104,[2]Sheet5!$A$2:$O$163,10, FALSE)</f>
        <v>lawrence-ks</v>
      </c>
      <c r="W104">
        <f>VLOOKUP(A104,[2]Sheet5!$A$2:$O$163,11, FALSE)</f>
        <v>93.2</v>
      </c>
      <c r="X104">
        <f>VLOOKUP(A104,[2]Sheet5!$A$2:$O$163,12, FALSE)</f>
        <v>121</v>
      </c>
      <c r="Y104">
        <f>VLOOKUP(A104,[2]Sheet5!$A$2:$O$163,13, FALSE)</f>
        <v>56536</v>
      </c>
      <c r="Z104">
        <f>VLOOKUP(A104,[2]Sheet5!$A$2:$O$163,14, FALSE)</f>
        <v>56.536000000000001</v>
      </c>
      <c r="AA104">
        <f>VLOOKUP(A104,[2]Sheet5!$A$2:$O$163,15, FALSE)</f>
        <v>4.0348776033885532</v>
      </c>
      <c r="AC104">
        <f>VLOOKUP(C104, [2]Sheet5!$C$2:$O$163, 3, FALSE)</f>
        <v>9</v>
      </c>
      <c r="AE104">
        <f>VLOOKUP(C104,[5]Basket!$C$1:$E$61,3, FALSE)</f>
        <v>9</v>
      </c>
    </row>
    <row r="105" spans="1:31" x14ac:dyDescent="0.2">
      <c r="A105" t="s">
        <v>2996</v>
      </c>
      <c r="B105" t="s">
        <v>393</v>
      </c>
      <c r="C105" t="str">
        <f t="shared" si="1"/>
        <v>INDIANA HOOSIERSBasketball</v>
      </c>
      <c r="D105" t="s">
        <v>3092</v>
      </c>
      <c r="E105" t="s">
        <v>2703</v>
      </c>
      <c r="F105" t="s">
        <v>2704</v>
      </c>
      <c r="G105" t="s">
        <v>3023</v>
      </c>
      <c r="H105" t="s">
        <v>3017</v>
      </c>
      <c r="I105" t="s">
        <v>3093</v>
      </c>
      <c r="J105">
        <v>88</v>
      </c>
      <c r="K105">
        <v>72</v>
      </c>
      <c r="L105">
        <v>41995</v>
      </c>
      <c r="M105">
        <v>41.994999999999997</v>
      </c>
      <c r="N105">
        <v>3.7375505635775905</v>
      </c>
      <c r="O105">
        <v>31</v>
      </c>
      <c r="Q105" t="str">
        <f>VLOOKUP(A105,[2]Sheet5!$A$2:$O$163,4, FALSE)</f>
        <v>University of Bloomington</v>
      </c>
      <c r="R105" t="str">
        <f>VLOOKUP(A105,[2]Sheet5!$A$2:$O$163,6, FALSE)</f>
        <v>Bloomington</v>
      </c>
      <c r="S105" t="str">
        <f>VLOOKUP(A105,[2]Sheet5!$A$2:$O$163,7, FALSE)</f>
        <v>IN</v>
      </c>
      <c r="T105" t="str">
        <f>VLOOKUP(A105,[2]Sheet5!$A$2:$O$163,8, FALSE)</f>
        <v>Indiana</v>
      </c>
      <c r="U105" t="str">
        <f>VLOOKUP(A105,[2]Sheet5!$A$2:$O$163,9, FALSE)</f>
        <v>Midwest</v>
      </c>
      <c r="V105" t="str">
        <f>VLOOKUP(A105,[2]Sheet5!$A$2:$O$163,10, FALSE)</f>
        <v>bloomington-in</v>
      </c>
      <c r="W105">
        <f>VLOOKUP(A105,[2]Sheet5!$A$2:$O$163,11, FALSE)</f>
        <v>88</v>
      </c>
      <c r="X105">
        <f>VLOOKUP(A105,[2]Sheet5!$A$2:$O$163,12, FALSE)</f>
        <v>72</v>
      </c>
      <c r="Y105">
        <f>VLOOKUP(A105,[2]Sheet5!$A$2:$O$163,13, FALSE)</f>
        <v>41995</v>
      </c>
      <c r="Z105">
        <f>VLOOKUP(A105,[2]Sheet5!$A$2:$O$163,14, FALSE)</f>
        <v>41.994999999999997</v>
      </c>
      <c r="AA105">
        <f>VLOOKUP(A105,[2]Sheet5!$A$2:$O$163,15, FALSE)</f>
        <v>3.7375505635775905</v>
      </c>
      <c r="AC105">
        <f>VLOOKUP(C105, [2]Sheet5!$C$2:$O$163, 3, FALSE)</f>
        <v>31</v>
      </c>
      <c r="AE105">
        <f>VLOOKUP(C105,[5]Basket!$C$1:$E$61,3, FALSE)</f>
        <v>31</v>
      </c>
    </row>
    <row r="106" spans="1:31" x14ac:dyDescent="0.2">
      <c r="A106" t="s">
        <v>2881</v>
      </c>
      <c r="B106" t="s">
        <v>393</v>
      </c>
      <c r="C106" t="str">
        <f t="shared" si="1"/>
        <v>ALABAMA CRIMSON TIDEBasketball</v>
      </c>
      <c r="D106" t="s">
        <v>3041</v>
      </c>
      <c r="E106" t="s">
        <v>2721</v>
      </c>
      <c r="F106" t="s">
        <v>2722</v>
      </c>
      <c r="G106" t="s">
        <v>3042</v>
      </c>
      <c r="H106" t="s">
        <v>3012</v>
      </c>
      <c r="I106" t="s">
        <v>3043</v>
      </c>
      <c r="J106">
        <v>87.5</v>
      </c>
      <c r="K106">
        <v>137</v>
      </c>
      <c r="L106">
        <v>44880</v>
      </c>
      <c r="M106">
        <v>44.88</v>
      </c>
      <c r="N106">
        <v>3.8039922612144408</v>
      </c>
      <c r="Q106" t="str">
        <f>VLOOKUP(A106,[2]Sheet5!$A$2:$O$163,4, FALSE)</f>
        <v>University of Alabama</v>
      </c>
      <c r="R106" t="str">
        <f>VLOOKUP(A106,[2]Sheet5!$A$2:$O$163,6, FALSE)</f>
        <v>Tuscaloosa</v>
      </c>
      <c r="S106" t="str">
        <f>VLOOKUP(A106,[2]Sheet5!$A$2:$O$163,7, FALSE)</f>
        <v>AL</v>
      </c>
      <c r="T106" t="str">
        <f>VLOOKUP(A106,[2]Sheet5!$A$2:$O$163,8, FALSE)</f>
        <v>Alabama</v>
      </c>
      <c r="U106" t="str">
        <f>VLOOKUP(A106,[2]Sheet5!$A$2:$O$163,9, FALSE)</f>
        <v>Southeast</v>
      </c>
      <c r="V106" t="str">
        <f>VLOOKUP(A106,[2]Sheet5!$A$2:$O$163,10, FALSE)</f>
        <v>tuscaloosa-al</v>
      </c>
      <c r="W106">
        <f>VLOOKUP(A106,[2]Sheet5!$A$2:$O$163,11, FALSE)</f>
        <v>87.5</v>
      </c>
      <c r="X106">
        <f>VLOOKUP(A106,[2]Sheet5!$A$2:$O$163,12, FALSE)</f>
        <v>137</v>
      </c>
      <c r="Y106">
        <f>VLOOKUP(A106,[2]Sheet5!$A$2:$O$163,13, FALSE)</f>
        <v>44880</v>
      </c>
      <c r="Z106">
        <f>VLOOKUP(A106,[2]Sheet5!$A$2:$O$163,14, FALSE)</f>
        <v>44.88</v>
      </c>
      <c r="AA106">
        <f>VLOOKUP(A106,[2]Sheet5!$A$2:$O$163,15, FALSE)</f>
        <v>3.8039922612144408</v>
      </c>
      <c r="AC106" t="e">
        <f>VLOOKUP(C106, [2]Sheet5!$C$2:$O$163, 3, FALSE)</f>
        <v>#N/A</v>
      </c>
      <c r="AE106">
        <f>VLOOKUP(C106,[5]Basket!$C$1:$E$61,3, FALSE)</f>
        <v>2</v>
      </c>
    </row>
    <row r="107" spans="1:31" x14ac:dyDescent="0.2">
      <c r="A107" t="s">
        <v>2864</v>
      </c>
      <c r="B107" t="s">
        <v>393</v>
      </c>
      <c r="C107" t="str">
        <f t="shared" si="1"/>
        <v>M.005 3.13 7.475 0L7.47 3.13C.029.129.044.116.05.09.007-.025.006-.062 0 0-.012.154-.05.937-.05 4.133 0 5.884-4.928 9.857-7.47 11.109-6.22-2.88-7.571-8.605-7.47-11.109V3.13ZBasketball</v>
      </c>
      <c r="Q107">
        <f>VLOOKUP(A107,[2]Sheet5!$A$2:$O$163,4, FALSE)</f>
        <v>0</v>
      </c>
      <c r="R107">
        <f>VLOOKUP(A107,[2]Sheet5!$A$2:$O$163,6, FALSE)</f>
        <v>0</v>
      </c>
      <c r="S107">
        <f>VLOOKUP(A107,[2]Sheet5!$A$2:$O$163,7, FALSE)</f>
        <v>0</v>
      </c>
      <c r="T107" t="e">
        <f>VLOOKUP(A107,[2]Sheet5!$A$2:$O$163,8, FALSE)</f>
        <v>#N/A</v>
      </c>
      <c r="U107" t="e">
        <f>VLOOKUP(A107,[2]Sheet5!$A$2:$O$163,9, FALSE)</f>
        <v>#N/A</v>
      </c>
      <c r="V107" t="e">
        <f>VLOOKUP(A107,[2]Sheet5!$A$2:$O$163,10, FALSE)</f>
        <v>#N/A</v>
      </c>
      <c r="W107" t="e">
        <f>VLOOKUP(A107,[2]Sheet5!$A$2:$O$163,11, FALSE)</f>
        <v>#N/A</v>
      </c>
      <c r="X107" t="e">
        <f>VLOOKUP(A107,[2]Sheet5!$A$2:$O$163,12, FALSE)</f>
        <v>#N/A</v>
      </c>
      <c r="Y107" t="e">
        <f>VLOOKUP(A107,[2]Sheet5!$A$2:$O$163,13, FALSE)</f>
        <v>#N/A</v>
      </c>
      <c r="Z107" t="e">
        <f>VLOOKUP(A107,[2]Sheet5!$A$2:$O$163,14, FALSE)</f>
        <v>#N/A</v>
      </c>
      <c r="AA107" t="e">
        <f>VLOOKUP(A107,[2]Sheet5!$A$2:$O$163,15, FALSE)</f>
        <v>#N/A</v>
      </c>
      <c r="AC107" t="e">
        <f>VLOOKUP(C107, [2]Sheet5!$C$2:$O$163, 3, FALSE)</f>
        <v>#N/A</v>
      </c>
      <c r="AE107" t="e">
        <f>VLOOKUP(C107,[5]Basket!$C$1:$E$61,3, FALSE)</f>
        <v>#N/A</v>
      </c>
    </row>
    <row r="108" spans="1:31" x14ac:dyDescent="0.2">
      <c r="A108" t="s">
        <v>2918</v>
      </c>
      <c r="B108" t="s">
        <v>393</v>
      </c>
      <c r="C108" t="str">
        <f t="shared" si="1"/>
        <v>CONNECTICUT HUSKIESBasketball</v>
      </c>
      <c r="D108" t="s">
        <v>2692</v>
      </c>
      <c r="E108" t="s">
        <v>2693</v>
      </c>
      <c r="F108" t="s">
        <v>2694</v>
      </c>
      <c r="G108" t="s">
        <v>3094</v>
      </c>
      <c r="H108" t="s">
        <v>3034</v>
      </c>
      <c r="I108" t="s">
        <v>3095</v>
      </c>
      <c r="J108">
        <v>95.8</v>
      </c>
      <c r="K108">
        <v>67</v>
      </c>
      <c r="L108">
        <v>23964</v>
      </c>
      <c r="M108">
        <v>23.963999999999999</v>
      </c>
      <c r="N108">
        <v>3.1765527042216783</v>
      </c>
      <c r="O108">
        <v>3</v>
      </c>
      <c r="Q108" t="str">
        <f>VLOOKUP(A108,[2]Sheet5!$A$2:$O$163,4, FALSE)</f>
        <v>University of Connecticut</v>
      </c>
      <c r="R108" t="str">
        <f>VLOOKUP(A108,[2]Sheet5!$A$2:$O$163,6, FALSE)</f>
        <v>Storrs</v>
      </c>
      <c r="S108" t="str">
        <f>VLOOKUP(A108,[2]Sheet5!$A$2:$O$163,7, FALSE)</f>
        <v>CT</v>
      </c>
      <c r="T108" t="str">
        <f>VLOOKUP(A108,[2]Sheet5!$A$2:$O$163,8, FALSE)</f>
        <v>Connecticut</v>
      </c>
      <c r="U108" t="str">
        <f>VLOOKUP(A108,[2]Sheet5!$A$2:$O$163,9, FALSE)</f>
        <v>Northeast</v>
      </c>
      <c r="V108" t="str">
        <f>VLOOKUP(A108,[2]Sheet5!$A$2:$O$163,10, FALSE)</f>
        <v>storrs-ct</v>
      </c>
      <c r="W108">
        <f>VLOOKUP(A108,[2]Sheet5!$A$2:$O$163,11, FALSE)</f>
        <v>95.8</v>
      </c>
      <c r="X108">
        <f>VLOOKUP(A108,[2]Sheet5!$A$2:$O$163,12, FALSE)</f>
        <v>67</v>
      </c>
      <c r="Y108">
        <f>VLOOKUP(A108,[2]Sheet5!$A$2:$O$163,13, FALSE)</f>
        <v>23964</v>
      </c>
      <c r="Z108">
        <f>VLOOKUP(A108,[2]Sheet5!$A$2:$O$163,14, FALSE)</f>
        <v>23.963999999999999</v>
      </c>
      <c r="AA108">
        <f>VLOOKUP(A108,[2]Sheet5!$A$2:$O$163,15, FALSE)</f>
        <v>3.1765527042216783</v>
      </c>
      <c r="AC108">
        <f>VLOOKUP(C108, [2]Sheet5!$C$2:$O$163, 3, FALSE)</f>
        <v>3</v>
      </c>
      <c r="AE108">
        <f>VLOOKUP(C108,[5]Basket!$C$1:$E$61,3, FALSE)</f>
        <v>3</v>
      </c>
    </row>
    <row r="109" spans="1:31" x14ac:dyDescent="0.2">
      <c r="A109" t="s">
        <v>2868</v>
      </c>
      <c r="B109" t="s">
        <v>393</v>
      </c>
      <c r="C109" t="str">
        <f t="shared" si="1"/>
        <v>MICHIGAN WOLVERINESBasketball</v>
      </c>
      <c r="D109" t="s">
        <v>2785</v>
      </c>
      <c r="E109" t="s">
        <v>2786</v>
      </c>
      <c r="F109" t="s">
        <v>2787</v>
      </c>
      <c r="G109" t="s">
        <v>3025</v>
      </c>
      <c r="H109" t="s">
        <v>3017</v>
      </c>
      <c r="I109" t="s">
        <v>3026</v>
      </c>
      <c r="J109">
        <v>110.7</v>
      </c>
      <c r="K109">
        <v>25</v>
      </c>
      <c r="L109">
        <v>73276</v>
      </c>
      <c r="M109">
        <v>73.275999999999996</v>
      </c>
      <c r="N109">
        <v>4.2942331337232122</v>
      </c>
      <c r="Q109" t="str">
        <f>VLOOKUP(A109,[2]Sheet5!$A$2:$O$163,4, FALSE)</f>
        <v>University of Michigan</v>
      </c>
      <c r="R109" t="str">
        <f>VLOOKUP(A109,[2]Sheet5!$A$2:$O$163,6, FALSE)</f>
        <v>Ann Arbor</v>
      </c>
      <c r="S109" t="str">
        <f>VLOOKUP(A109,[2]Sheet5!$A$2:$O$163,7, FALSE)</f>
        <v>MI</v>
      </c>
      <c r="T109" t="str">
        <f>VLOOKUP(A109,[2]Sheet5!$A$2:$O$163,8, FALSE)</f>
        <v>Michigan</v>
      </c>
      <c r="U109" t="str">
        <f>VLOOKUP(A109,[2]Sheet5!$A$2:$O$163,9, FALSE)</f>
        <v>Midwest</v>
      </c>
      <c r="V109" t="str">
        <f>VLOOKUP(A109,[2]Sheet5!$A$2:$O$163,10, FALSE)</f>
        <v>ann arbor-mi</v>
      </c>
      <c r="W109">
        <f>VLOOKUP(A109,[2]Sheet5!$A$2:$O$163,11, FALSE)</f>
        <v>110.7</v>
      </c>
      <c r="X109">
        <f>VLOOKUP(A109,[2]Sheet5!$A$2:$O$163,12, FALSE)</f>
        <v>25</v>
      </c>
      <c r="Y109">
        <f>VLOOKUP(A109,[2]Sheet5!$A$2:$O$163,13, FALSE)</f>
        <v>73276</v>
      </c>
      <c r="Z109">
        <f>VLOOKUP(A109,[2]Sheet5!$A$2:$O$163,14, FALSE)</f>
        <v>73.275999999999996</v>
      </c>
      <c r="AA109">
        <f>VLOOKUP(A109,[2]Sheet5!$A$2:$O$163,15, FALSE)</f>
        <v>4.2942331337232122</v>
      </c>
      <c r="AC109" t="e">
        <f>VLOOKUP(C109, [2]Sheet5!$C$2:$O$163, 3, FALSE)</f>
        <v>#N/A</v>
      </c>
      <c r="AE109">
        <f>VLOOKUP(C109,[5]Basket!$C$1:$E$61,3, FALSE)</f>
        <v>57</v>
      </c>
    </row>
    <row r="110" spans="1:31" x14ac:dyDescent="0.2">
      <c r="A110" t="s">
        <v>2963</v>
      </c>
      <c r="B110" t="s">
        <v>393</v>
      </c>
      <c r="C110" t="str">
        <f t="shared" si="1"/>
        <v>WEST VIRGINIA MOUNTAINEERSBasketball</v>
      </c>
      <c r="D110" t="s">
        <v>2819</v>
      </c>
      <c r="E110" t="s">
        <v>2820</v>
      </c>
      <c r="F110" t="s">
        <v>2821</v>
      </c>
      <c r="G110" t="s">
        <v>3096</v>
      </c>
      <c r="H110" t="s">
        <v>3012</v>
      </c>
      <c r="I110" t="s">
        <v>3097</v>
      </c>
      <c r="J110">
        <v>90.3</v>
      </c>
      <c r="K110">
        <v>234</v>
      </c>
      <c r="L110">
        <v>36991</v>
      </c>
      <c r="M110">
        <v>36.991</v>
      </c>
      <c r="N110">
        <v>3.6106746398125451</v>
      </c>
      <c r="O110">
        <v>24</v>
      </c>
      <c r="Q110" t="str">
        <f>VLOOKUP(A110,[2]Sheet5!$A$2:$O$163,4, FALSE)</f>
        <v>West Virginia University</v>
      </c>
      <c r="R110" t="str">
        <f>VLOOKUP(A110,[2]Sheet5!$A$2:$O$163,6, FALSE)</f>
        <v>Morgantown</v>
      </c>
      <c r="S110" t="str">
        <f>VLOOKUP(A110,[2]Sheet5!$A$2:$O$163,7, FALSE)</f>
        <v>WV</v>
      </c>
      <c r="T110" t="str">
        <f>VLOOKUP(A110,[2]Sheet5!$A$2:$O$163,8, FALSE)</f>
        <v>West Virginia</v>
      </c>
      <c r="U110" t="str">
        <f>VLOOKUP(A110,[2]Sheet5!$A$2:$O$163,9, FALSE)</f>
        <v>Southeast</v>
      </c>
      <c r="V110" t="str">
        <f>VLOOKUP(A110,[2]Sheet5!$A$2:$O$163,10, FALSE)</f>
        <v>morgantown-wv</v>
      </c>
      <c r="W110">
        <f>VLOOKUP(A110,[2]Sheet5!$A$2:$O$163,11, FALSE)</f>
        <v>90.3</v>
      </c>
      <c r="X110">
        <f>VLOOKUP(A110,[2]Sheet5!$A$2:$O$163,12, FALSE)</f>
        <v>234</v>
      </c>
      <c r="Y110">
        <f>VLOOKUP(A110,[2]Sheet5!$A$2:$O$163,13, FALSE)</f>
        <v>36991</v>
      </c>
      <c r="Z110">
        <f>VLOOKUP(A110,[2]Sheet5!$A$2:$O$163,14, FALSE)</f>
        <v>36.991</v>
      </c>
      <c r="AA110">
        <f>VLOOKUP(A110,[2]Sheet5!$A$2:$O$163,15, FALSE)</f>
        <v>3.6106746398125451</v>
      </c>
      <c r="AC110">
        <f>VLOOKUP(C110, [2]Sheet5!$C$2:$O$163, 3, FALSE)</f>
        <v>24</v>
      </c>
      <c r="AE110">
        <f>VLOOKUP(C110,[5]Basket!$C$1:$E$61,3, FALSE)</f>
        <v>24</v>
      </c>
    </row>
    <row r="111" spans="1:31" x14ac:dyDescent="0.2">
      <c r="A111" t="s">
        <v>2920</v>
      </c>
      <c r="B111" t="s">
        <v>393</v>
      </c>
      <c r="C111" t="str">
        <f t="shared" si="1"/>
        <v>GONZAGA BULLDOGSBasketball</v>
      </c>
      <c r="D111" t="s">
        <v>2921</v>
      </c>
      <c r="E111" t="s">
        <v>2919</v>
      </c>
      <c r="F111" t="s">
        <v>2799</v>
      </c>
      <c r="G111" t="s">
        <v>3019</v>
      </c>
      <c r="H111" t="s">
        <v>3006</v>
      </c>
      <c r="I111" t="s">
        <v>3098</v>
      </c>
      <c r="J111">
        <v>98.6</v>
      </c>
      <c r="K111">
        <v>83</v>
      </c>
      <c r="L111">
        <v>56977</v>
      </c>
      <c r="M111">
        <v>56.976999999999997</v>
      </c>
      <c r="N111">
        <v>4.0426476776310496</v>
      </c>
      <c r="O111">
        <v>8</v>
      </c>
      <c r="Q111" t="str">
        <f>VLOOKUP(A111,[2]Sheet5!$A$2:$O$163,4, FALSE)</f>
        <v>Gonzaga University</v>
      </c>
      <c r="R111" t="str">
        <f>VLOOKUP(A111,[2]Sheet5!$A$2:$O$163,6, FALSE)</f>
        <v>Spokane</v>
      </c>
      <c r="S111" t="str">
        <f>VLOOKUP(A111,[2]Sheet5!$A$2:$O$163,7, FALSE)</f>
        <v>WA</v>
      </c>
      <c r="T111" t="str">
        <f>VLOOKUP(A111,[2]Sheet5!$A$2:$O$163,8, FALSE)</f>
        <v>Washington</v>
      </c>
      <c r="U111" t="str">
        <f>VLOOKUP(A111,[2]Sheet5!$A$2:$O$163,9, FALSE)</f>
        <v>West</v>
      </c>
      <c r="V111" t="str">
        <f>VLOOKUP(A111,[2]Sheet5!$A$2:$O$163,10, FALSE)</f>
        <v>spokane-wa</v>
      </c>
      <c r="W111">
        <f>VLOOKUP(A111,[2]Sheet5!$A$2:$O$163,11, FALSE)</f>
        <v>98.6</v>
      </c>
      <c r="X111">
        <f>VLOOKUP(A111,[2]Sheet5!$A$2:$O$163,12, FALSE)</f>
        <v>83</v>
      </c>
      <c r="Y111">
        <f>VLOOKUP(A111,[2]Sheet5!$A$2:$O$163,13, FALSE)</f>
        <v>56977</v>
      </c>
      <c r="Z111">
        <f>VLOOKUP(A111,[2]Sheet5!$A$2:$O$163,14, FALSE)</f>
        <v>56.976999999999997</v>
      </c>
      <c r="AA111">
        <f>VLOOKUP(A111,[2]Sheet5!$A$2:$O$163,15, FALSE)</f>
        <v>4.0426476776310496</v>
      </c>
      <c r="AC111">
        <f>VLOOKUP(C111, [2]Sheet5!$C$2:$O$163, 3, FALSE)</f>
        <v>8</v>
      </c>
      <c r="AE111">
        <f>VLOOKUP(C111,[5]Basket!$C$1:$E$61,3, FALSE)</f>
        <v>8</v>
      </c>
    </row>
    <row r="112" spans="1:31" x14ac:dyDescent="0.2">
      <c r="A112" t="s">
        <v>2874</v>
      </c>
      <c r="B112" t="s">
        <v>393</v>
      </c>
      <c r="C112" t="str">
        <f t="shared" si="1"/>
        <v>UCLA BRUINSBasketball</v>
      </c>
      <c r="D112" t="s">
        <v>3032</v>
      </c>
      <c r="E112" t="s">
        <v>2711</v>
      </c>
      <c r="F112" t="s">
        <v>2697</v>
      </c>
      <c r="G112" t="s">
        <v>3005</v>
      </c>
      <c r="H112" t="s">
        <v>3006</v>
      </c>
      <c r="I112" t="s">
        <v>3007</v>
      </c>
      <c r="J112">
        <v>176.2</v>
      </c>
      <c r="K112">
        <v>20</v>
      </c>
      <c r="L112">
        <v>76367</v>
      </c>
      <c r="M112">
        <v>76.367000000000004</v>
      </c>
      <c r="N112">
        <v>4.3355506656879683</v>
      </c>
      <c r="Q112" t="str">
        <f>VLOOKUP(A112,[2]Sheet5!$A$2:$O$163,4, FALSE)</f>
        <v>University of California, Los Angeles</v>
      </c>
      <c r="R112" t="str">
        <f>VLOOKUP(A112,[2]Sheet5!$A$2:$O$163,6, FALSE)</f>
        <v>Los Angeles</v>
      </c>
      <c r="S112" t="str">
        <f>VLOOKUP(A112,[2]Sheet5!$A$2:$O$163,7, FALSE)</f>
        <v>CA</v>
      </c>
      <c r="T112" t="str">
        <f>VLOOKUP(A112,[2]Sheet5!$A$2:$O$163,8, FALSE)</f>
        <v>California</v>
      </c>
      <c r="U112" t="str">
        <f>VLOOKUP(A112,[2]Sheet5!$A$2:$O$163,9, FALSE)</f>
        <v>West</v>
      </c>
      <c r="V112" t="str">
        <f>VLOOKUP(A112,[2]Sheet5!$A$2:$O$163,10, FALSE)</f>
        <v>los angeles-ca</v>
      </c>
      <c r="W112">
        <f>VLOOKUP(A112,[2]Sheet5!$A$2:$O$163,11, FALSE)</f>
        <v>176.2</v>
      </c>
      <c r="X112">
        <f>VLOOKUP(A112,[2]Sheet5!$A$2:$O$163,12, FALSE)</f>
        <v>20</v>
      </c>
      <c r="Y112">
        <f>VLOOKUP(A112,[2]Sheet5!$A$2:$O$163,13, FALSE)</f>
        <v>76367</v>
      </c>
      <c r="Z112">
        <f>VLOOKUP(A112,[2]Sheet5!$A$2:$O$163,14, FALSE)</f>
        <v>76.367000000000004</v>
      </c>
      <c r="AA112">
        <f>VLOOKUP(A112,[2]Sheet5!$A$2:$O$163,15, FALSE)</f>
        <v>4.3355506656879683</v>
      </c>
      <c r="AC112" t="e">
        <f>VLOOKUP(C112, [2]Sheet5!$C$2:$O$163, 3, FALSE)</f>
        <v>#N/A</v>
      </c>
      <c r="AE112">
        <f>VLOOKUP(C112,[5]Basket!$C$1:$E$61,3, FALSE)</f>
        <v>4</v>
      </c>
    </row>
    <row r="113" spans="1:31" x14ac:dyDescent="0.2">
      <c r="A113" t="s">
        <v>2989</v>
      </c>
      <c r="B113" t="s">
        <v>393</v>
      </c>
      <c r="C113" t="str">
        <f t="shared" si="1"/>
        <v>NORTH CAROLINA TAR HEELSBasketball</v>
      </c>
      <c r="D113" t="s">
        <v>3010</v>
      </c>
      <c r="E113" t="s">
        <v>2699</v>
      </c>
      <c r="F113" t="s">
        <v>2685</v>
      </c>
      <c r="G113" t="s">
        <v>3011</v>
      </c>
      <c r="H113" t="s">
        <v>3012</v>
      </c>
      <c r="I113" t="s">
        <v>3013</v>
      </c>
      <c r="J113">
        <v>116</v>
      </c>
      <c r="K113">
        <v>29</v>
      </c>
      <c r="L113">
        <v>77037</v>
      </c>
      <c r="M113">
        <v>77.037000000000006</v>
      </c>
      <c r="N113">
        <v>4.3442858259216885</v>
      </c>
      <c r="Q113" t="str">
        <f>VLOOKUP(A113,[2]Sheet5!$A$2:$O$163,4, FALSE)</f>
        <v>University of North Carolina at Chapel Hill</v>
      </c>
      <c r="R113" t="str">
        <f>VLOOKUP(A113,[2]Sheet5!$A$2:$O$163,6, FALSE)</f>
        <v>Chapel Hill</v>
      </c>
      <c r="S113" t="str">
        <f>VLOOKUP(A113,[2]Sheet5!$A$2:$O$163,7, FALSE)</f>
        <v>NC</v>
      </c>
      <c r="T113" t="str">
        <f>VLOOKUP(A113,[2]Sheet5!$A$2:$O$163,8, FALSE)</f>
        <v>North Carolina</v>
      </c>
      <c r="U113" t="str">
        <f>VLOOKUP(A113,[2]Sheet5!$A$2:$O$163,9, FALSE)</f>
        <v>Southeast</v>
      </c>
      <c r="V113" t="str">
        <f>VLOOKUP(A113,[2]Sheet5!$A$2:$O$163,10, FALSE)</f>
        <v>chapel hill-nc</v>
      </c>
      <c r="W113">
        <f>VLOOKUP(A113,[2]Sheet5!$A$2:$O$163,11, FALSE)</f>
        <v>116</v>
      </c>
      <c r="X113">
        <f>VLOOKUP(A113,[2]Sheet5!$A$2:$O$163,12, FALSE)</f>
        <v>29</v>
      </c>
      <c r="Y113">
        <f>VLOOKUP(A113,[2]Sheet5!$A$2:$O$163,13, FALSE)</f>
        <v>77037</v>
      </c>
      <c r="Z113">
        <f>VLOOKUP(A113,[2]Sheet5!$A$2:$O$163,14, FALSE)</f>
        <v>77.037000000000006</v>
      </c>
      <c r="AA113">
        <f>VLOOKUP(A113,[2]Sheet5!$A$2:$O$163,15, FALSE)</f>
        <v>4.3442858259216885</v>
      </c>
      <c r="AC113" t="e">
        <f>VLOOKUP(C113, [2]Sheet5!$C$2:$O$163, 3, FALSE)</f>
        <v>#N/A</v>
      </c>
      <c r="AE113">
        <f>VLOOKUP(C113,[5]Basket!$C$1:$E$61,3, FALSE)</f>
        <v>44</v>
      </c>
    </row>
    <row r="114" spans="1:31" x14ac:dyDescent="0.2">
      <c r="A114" t="s">
        <v>2874</v>
      </c>
      <c r="B114" t="s">
        <v>393</v>
      </c>
      <c r="C114" t="str">
        <f t="shared" si="1"/>
        <v>UCLA BRUINSBasketball</v>
      </c>
      <c r="D114" t="s">
        <v>3032</v>
      </c>
      <c r="E114" t="s">
        <v>2711</v>
      </c>
      <c r="F114" t="s">
        <v>2697</v>
      </c>
      <c r="G114" t="s">
        <v>3005</v>
      </c>
      <c r="H114" t="s">
        <v>3006</v>
      </c>
      <c r="I114" t="s">
        <v>3007</v>
      </c>
      <c r="J114">
        <v>176.2</v>
      </c>
      <c r="K114">
        <v>20</v>
      </c>
      <c r="L114">
        <v>76367</v>
      </c>
      <c r="M114">
        <v>76.367000000000004</v>
      </c>
      <c r="N114">
        <v>4.3355506656879683</v>
      </c>
      <c r="Q114" t="str">
        <f>VLOOKUP(A114,[2]Sheet5!$A$2:$O$163,4, FALSE)</f>
        <v>University of California, Los Angeles</v>
      </c>
      <c r="R114" t="str">
        <f>VLOOKUP(A114,[2]Sheet5!$A$2:$O$163,6, FALSE)</f>
        <v>Los Angeles</v>
      </c>
      <c r="S114" t="str">
        <f>VLOOKUP(A114,[2]Sheet5!$A$2:$O$163,7, FALSE)</f>
        <v>CA</v>
      </c>
      <c r="T114" t="str">
        <f>VLOOKUP(A114,[2]Sheet5!$A$2:$O$163,8, FALSE)</f>
        <v>California</v>
      </c>
      <c r="U114" t="str">
        <f>VLOOKUP(A114,[2]Sheet5!$A$2:$O$163,9, FALSE)</f>
        <v>West</v>
      </c>
      <c r="V114" t="str">
        <f>VLOOKUP(A114,[2]Sheet5!$A$2:$O$163,10, FALSE)</f>
        <v>los angeles-ca</v>
      </c>
      <c r="W114">
        <f>VLOOKUP(A114,[2]Sheet5!$A$2:$O$163,11, FALSE)</f>
        <v>176.2</v>
      </c>
      <c r="X114">
        <f>VLOOKUP(A114,[2]Sheet5!$A$2:$O$163,12, FALSE)</f>
        <v>20</v>
      </c>
      <c r="Y114">
        <f>VLOOKUP(A114,[2]Sheet5!$A$2:$O$163,13, FALSE)</f>
        <v>76367</v>
      </c>
      <c r="Z114">
        <f>VLOOKUP(A114,[2]Sheet5!$A$2:$O$163,14, FALSE)</f>
        <v>76.367000000000004</v>
      </c>
      <c r="AA114">
        <f>VLOOKUP(A114,[2]Sheet5!$A$2:$O$163,15, FALSE)</f>
        <v>4.3355506656879683</v>
      </c>
      <c r="AC114" t="e">
        <f>VLOOKUP(C114, [2]Sheet5!$C$2:$O$163, 3, FALSE)</f>
        <v>#N/A</v>
      </c>
      <c r="AE114">
        <f>VLOOKUP(C114,[5]Basket!$C$1:$E$61,3, FALSE)</f>
        <v>4</v>
      </c>
    </row>
    <row r="115" spans="1:31" x14ac:dyDescent="0.2">
      <c r="A115" t="s">
        <v>2922</v>
      </c>
      <c r="B115" t="s">
        <v>393</v>
      </c>
      <c r="C115" t="str">
        <f t="shared" si="1"/>
        <v>HOUSTON COUGARSBasketball</v>
      </c>
      <c r="D115" t="s">
        <v>2769</v>
      </c>
      <c r="E115" t="s">
        <v>2770</v>
      </c>
      <c r="F115" t="s">
        <v>2688</v>
      </c>
      <c r="G115" t="s">
        <v>3002</v>
      </c>
      <c r="H115" t="s">
        <v>3003</v>
      </c>
      <c r="I115" t="s">
        <v>3090</v>
      </c>
      <c r="J115">
        <v>95.5</v>
      </c>
      <c r="K115">
        <v>182</v>
      </c>
      <c r="L115">
        <v>56019</v>
      </c>
      <c r="M115">
        <v>56.018999999999998</v>
      </c>
      <c r="N115">
        <v>4.0256909189050525</v>
      </c>
      <c r="O115">
        <v>1</v>
      </c>
      <c r="Q115" t="str">
        <f>VLOOKUP(A115,[2]Sheet5!$A$2:$O$163,4, FALSE)</f>
        <v xml:space="preserve">University of Houston </v>
      </c>
      <c r="R115" t="str">
        <f>VLOOKUP(A115,[2]Sheet5!$A$2:$O$163,6, FALSE)</f>
        <v>Houston</v>
      </c>
      <c r="S115" t="str">
        <f>VLOOKUP(A115,[2]Sheet5!$A$2:$O$163,7, FALSE)</f>
        <v>TX</v>
      </c>
      <c r="T115" t="str">
        <f>VLOOKUP(A115,[2]Sheet5!$A$2:$O$163,8, FALSE)</f>
        <v>Texas</v>
      </c>
      <c r="U115" t="str">
        <f>VLOOKUP(A115,[2]Sheet5!$A$2:$O$163,9, FALSE)</f>
        <v>Southwest</v>
      </c>
      <c r="V115" t="str">
        <f>VLOOKUP(A115,[2]Sheet5!$A$2:$O$163,10, FALSE)</f>
        <v>houston-tx</v>
      </c>
      <c r="W115">
        <f>VLOOKUP(A115,[2]Sheet5!$A$2:$O$163,11, FALSE)</f>
        <v>95.5</v>
      </c>
      <c r="X115">
        <f>VLOOKUP(A115,[2]Sheet5!$A$2:$O$163,12, FALSE)</f>
        <v>182</v>
      </c>
      <c r="Y115">
        <f>VLOOKUP(A115,[2]Sheet5!$A$2:$O$163,13, FALSE)</f>
        <v>56019</v>
      </c>
      <c r="Z115">
        <f>VLOOKUP(A115,[2]Sheet5!$A$2:$O$163,14, FALSE)</f>
        <v>56.018999999999998</v>
      </c>
      <c r="AA115">
        <f>VLOOKUP(A115,[2]Sheet5!$A$2:$O$163,15, FALSE)</f>
        <v>4.0256909189050525</v>
      </c>
      <c r="AC115">
        <f>VLOOKUP(C115, [2]Sheet5!$C$2:$O$163, 3, FALSE)</f>
        <v>1</v>
      </c>
      <c r="AE115">
        <f>VLOOKUP(C115,[5]Basket!$C$1:$E$61,3, FALSE)</f>
        <v>1</v>
      </c>
    </row>
    <row r="116" spans="1:31" x14ac:dyDescent="0.2">
      <c r="A116" t="s">
        <v>2991</v>
      </c>
      <c r="B116" t="s">
        <v>393</v>
      </c>
      <c r="C116" t="str">
        <f t="shared" si="1"/>
        <v>ARIZONA WILDCATSBasketball</v>
      </c>
      <c r="D116" t="s">
        <v>2723</v>
      </c>
      <c r="E116" t="s">
        <v>2724</v>
      </c>
      <c r="F116" t="s">
        <v>2725</v>
      </c>
      <c r="G116" t="s">
        <v>3054</v>
      </c>
      <c r="H116" t="s">
        <v>3003</v>
      </c>
      <c r="I116" t="s">
        <v>3055</v>
      </c>
      <c r="J116">
        <v>95.7</v>
      </c>
      <c r="K116">
        <v>105</v>
      </c>
      <c r="L116">
        <v>48058</v>
      </c>
      <c r="M116">
        <v>48.058</v>
      </c>
      <c r="N116">
        <v>3.8724086147940531</v>
      </c>
      <c r="Q116" t="str">
        <f>VLOOKUP(A116,[2]Sheet5!$A$2:$O$163,4, FALSE)</f>
        <v>University of Arizona</v>
      </c>
      <c r="R116" t="str">
        <f>VLOOKUP(A116,[2]Sheet5!$A$2:$O$163,6, FALSE)</f>
        <v>Tucson</v>
      </c>
      <c r="S116" t="str">
        <f>VLOOKUP(A116,[2]Sheet5!$A$2:$O$163,7, FALSE)</f>
        <v>AZ</v>
      </c>
      <c r="T116" t="str">
        <f>VLOOKUP(A116,[2]Sheet5!$A$2:$O$163,8, FALSE)</f>
        <v>Arizona</v>
      </c>
      <c r="U116" t="str">
        <f>VLOOKUP(A116,[2]Sheet5!$A$2:$O$163,9, FALSE)</f>
        <v>Southwest</v>
      </c>
      <c r="V116" t="str">
        <f>VLOOKUP(A116,[2]Sheet5!$A$2:$O$163,10, FALSE)</f>
        <v>tucson-az</v>
      </c>
      <c r="W116">
        <f>VLOOKUP(A116,[2]Sheet5!$A$2:$O$163,11, FALSE)</f>
        <v>95.7</v>
      </c>
      <c r="X116">
        <f>VLOOKUP(A116,[2]Sheet5!$A$2:$O$163,12, FALSE)</f>
        <v>105</v>
      </c>
      <c r="Y116">
        <f>VLOOKUP(A116,[2]Sheet5!$A$2:$O$163,13, FALSE)</f>
        <v>48058</v>
      </c>
      <c r="Z116">
        <f>VLOOKUP(A116,[2]Sheet5!$A$2:$O$163,14, FALSE)</f>
        <v>48.058</v>
      </c>
      <c r="AA116">
        <f>VLOOKUP(A116,[2]Sheet5!$A$2:$O$163,15, FALSE)</f>
        <v>3.8724086147940531</v>
      </c>
      <c r="AC116" t="e">
        <f>VLOOKUP(C116, [2]Sheet5!$C$2:$O$163, 3, FALSE)</f>
        <v>#N/A</v>
      </c>
      <c r="AE116">
        <f>VLOOKUP(C116,[5]Basket!$C$1:$E$61,3, FALSE)</f>
        <v>10</v>
      </c>
    </row>
    <row r="117" spans="1:31" x14ac:dyDescent="0.2">
      <c r="A117" t="s">
        <v>2903</v>
      </c>
      <c r="B117" t="s">
        <v>393</v>
      </c>
      <c r="C117" t="str">
        <f t="shared" si="1"/>
        <v>KANSAS STATE WILDCATSBasketball</v>
      </c>
      <c r="D117" t="s">
        <v>2771</v>
      </c>
      <c r="E117" t="s">
        <v>2772</v>
      </c>
      <c r="F117" t="s">
        <v>2762</v>
      </c>
      <c r="G117" t="s">
        <v>3074</v>
      </c>
      <c r="H117" t="s">
        <v>3017</v>
      </c>
      <c r="I117" t="s">
        <v>3075</v>
      </c>
      <c r="J117">
        <v>85.3</v>
      </c>
      <c r="K117">
        <v>166</v>
      </c>
      <c r="L117">
        <v>52747</v>
      </c>
      <c r="M117">
        <v>52.747</v>
      </c>
      <c r="N117">
        <v>3.9655068987009856</v>
      </c>
      <c r="Q117" t="str">
        <f>VLOOKUP(A117,[2]Sheet5!$A$2:$O$163,4, FALSE)</f>
        <v>Kansas State University</v>
      </c>
      <c r="R117" t="str">
        <f>VLOOKUP(A117,[2]Sheet5!$A$2:$O$163,6, FALSE)</f>
        <v>Manhattan</v>
      </c>
      <c r="S117" t="str">
        <f>VLOOKUP(A117,[2]Sheet5!$A$2:$O$163,7, FALSE)</f>
        <v>KS</v>
      </c>
      <c r="T117" t="str">
        <f>VLOOKUP(A117,[2]Sheet5!$A$2:$O$163,8, FALSE)</f>
        <v>Kansas</v>
      </c>
      <c r="U117" t="str">
        <f>VLOOKUP(A117,[2]Sheet5!$A$2:$O$163,9, FALSE)</f>
        <v>Midwest</v>
      </c>
      <c r="V117" t="str">
        <f>VLOOKUP(A117,[2]Sheet5!$A$2:$O$163,10, FALSE)</f>
        <v>manhattan-ks</v>
      </c>
      <c r="W117">
        <f>VLOOKUP(A117,[2]Sheet5!$A$2:$O$163,11, FALSE)</f>
        <v>85.3</v>
      </c>
      <c r="X117">
        <f>VLOOKUP(A117,[2]Sheet5!$A$2:$O$163,12, FALSE)</f>
        <v>166</v>
      </c>
      <c r="Y117">
        <f>VLOOKUP(A117,[2]Sheet5!$A$2:$O$163,13, FALSE)</f>
        <v>52747</v>
      </c>
      <c r="Z117">
        <f>VLOOKUP(A117,[2]Sheet5!$A$2:$O$163,14, FALSE)</f>
        <v>52.747</v>
      </c>
      <c r="AA117">
        <f>VLOOKUP(A117,[2]Sheet5!$A$2:$O$163,15, FALSE)</f>
        <v>3.9655068987009856</v>
      </c>
      <c r="AC117" t="e">
        <f>VLOOKUP(C117, [2]Sheet5!$C$2:$O$163, 3, FALSE)</f>
        <v>#N/A</v>
      </c>
      <c r="AE117">
        <f>VLOOKUP(C117,[5]Basket!$C$1:$E$61,3, FALSE)</f>
        <v>19</v>
      </c>
    </row>
    <row r="118" spans="1:31" x14ac:dyDescent="0.2">
      <c r="A118" t="s">
        <v>2925</v>
      </c>
      <c r="B118" t="s">
        <v>393</v>
      </c>
      <c r="C118" t="str">
        <f t="shared" si="1"/>
        <v>EASTERN MICHIGAN EAGLESBasketball</v>
      </c>
      <c r="D118" t="s">
        <v>2926</v>
      </c>
      <c r="E118" t="s">
        <v>2924</v>
      </c>
      <c r="F118" t="s">
        <v>2787</v>
      </c>
      <c r="G118" t="s">
        <v>3025</v>
      </c>
      <c r="H118" t="s">
        <v>3017</v>
      </c>
      <c r="I118" t="s">
        <v>3099</v>
      </c>
      <c r="J118">
        <v>95.6</v>
      </c>
      <c r="L118">
        <v>40256</v>
      </c>
      <c r="M118">
        <v>40.256</v>
      </c>
      <c r="N118">
        <v>3.6952590610779752</v>
      </c>
      <c r="O118">
        <v>321</v>
      </c>
      <c r="Q118" t="str">
        <f>VLOOKUP(A118,[2]Sheet5!$A$2:$O$163,4, FALSE)</f>
        <v>Eastern Michigan University</v>
      </c>
      <c r="R118" t="str">
        <f>VLOOKUP(A118,[2]Sheet5!$A$2:$O$163,6, FALSE)</f>
        <v>Ypsilanti</v>
      </c>
      <c r="S118" t="str">
        <f>VLOOKUP(A118,[2]Sheet5!$A$2:$O$163,7, FALSE)</f>
        <v>MI</v>
      </c>
      <c r="T118" t="str">
        <f>VLOOKUP(A118,[2]Sheet5!$A$2:$O$163,8, FALSE)</f>
        <v>Michigan</v>
      </c>
      <c r="U118" t="str">
        <f>VLOOKUP(A118,[2]Sheet5!$A$2:$O$163,9, FALSE)</f>
        <v>Midwest</v>
      </c>
      <c r="V118" t="str">
        <f>VLOOKUP(A118,[2]Sheet5!$A$2:$O$163,10, FALSE)</f>
        <v>ypsilanti-mi</v>
      </c>
      <c r="W118">
        <f>VLOOKUP(A118,[2]Sheet5!$A$2:$O$163,11, FALSE)</f>
        <v>95.6</v>
      </c>
      <c r="X118" t="e">
        <f>VLOOKUP(A118,[2]Sheet5!$A$2:$O$163,12, FALSE)</f>
        <v>#N/A</v>
      </c>
      <c r="Y118">
        <f>VLOOKUP(A118,[2]Sheet5!$A$2:$O$163,13, FALSE)</f>
        <v>40256</v>
      </c>
      <c r="Z118">
        <f>VLOOKUP(A118,[2]Sheet5!$A$2:$O$163,14, FALSE)</f>
        <v>40.256</v>
      </c>
      <c r="AA118">
        <f>VLOOKUP(A118,[2]Sheet5!$A$2:$O$163,15, FALSE)</f>
        <v>3.6952590610779752</v>
      </c>
      <c r="AC118">
        <f>VLOOKUP(C118, [2]Sheet5!$C$2:$O$163, 3, FALSE)</f>
        <v>321</v>
      </c>
      <c r="AE118">
        <f>VLOOKUP(C118,[5]Basket!$C$1:$E$61,3, FALSE)</f>
        <v>321</v>
      </c>
    </row>
    <row r="119" spans="1:31" x14ac:dyDescent="0.2">
      <c r="A119" t="s">
        <v>2916</v>
      </c>
      <c r="B119" t="s">
        <v>393</v>
      </c>
      <c r="C119" t="str">
        <f t="shared" si="1"/>
        <v>KANSAS JAYHAWKSBasketball</v>
      </c>
      <c r="D119" t="s">
        <v>2760</v>
      </c>
      <c r="E119" t="s">
        <v>2761</v>
      </c>
      <c r="F119" t="s">
        <v>2762</v>
      </c>
      <c r="G119" t="s">
        <v>3074</v>
      </c>
      <c r="H119" t="s">
        <v>3017</v>
      </c>
      <c r="I119" t="s">
        <v>3091</v>
      </c>
      <c r="J119">
        <v>93.2</v>
      </c>
      <c r="K119">
        <v>121</v>
      </c>
      <c r="L119">
        <v>56536</v>
      </c>
      <c r="M119">
        <v>56.536000000000001</v>
      </c>
      <c r="N119">
        <v>4.0348776033885532</v>
      </c>
      <c r="O119">
        <v>9</v>
      </c>
      <c r="Q119" t="str">
        <f>VLOOKUP(A119,[2]Sheet5!$A$2:$O$163,4, FALSE)</f>
        <v>University of Kansas</v>
      </c>
      <c r="R119" t="str">
        <f>VLOOKUP(A119,[2]Sheet5!$A$2:$O$163,6, FALSE)</f>
        <v>Lawrence</v>
      </c>
      <c r="S119" t="str">
        <f>VLOOKUP(A119,[2]Sheet5!$A$2:$O$163,7, FALSE)</f>
        <v>KS</v>
      </c>
      <c r="T119" t="str">
        <f>VLOOKUP(A119,[2]Sheet5!$A$2:$O$163,8, FALSE)</f>
        <v>Kansas</v>
      </c>
      <c r="U119" t="str">
        <f>VLOOKUP(A119,[2]Sheet5!$A$2:$O$163,9, FALSE)</f>
        <v>Midwest</v>
      </c>
      <c r="V119" t="str">
        <f>VLOOKUP(A119,[2]Sheet5!$A$2:$O$163,10, FALSE)</f>
        <v>lawrence-ks</v>
      </c>
      <c r="W119">
        <f>VLOOKUP(A119,[2]Sheet5!$A$2:$O$163,11, FALSE)</f>
        <v>93.2</v>
      </c>
      <c r="X119">
        <f>VLOOKUP(A119,[2]Sheet5!$A$2:$O$163,12, FALSE)</f>
        <v>121</v>
      </c>
      <c r="Y119">
        <f>VLOOKUP(A119,[2]Sheet5!$A$2:$O$163,13, FALSE)</f>
        <v>56536</v>
      </c>
      <c r="Z119">
        <f>VLOOKUP(A119,[2]Sheet5!$A$2:$O$163,14, FALSE)</f>
        <v>56.536000000000001</v>
      </c>
      <c r="AA119">
        <f>VLOOKUP(A119,[2]Sheet5!$A$2:$O$163,15, FALSE)</f>
        <v>4.0348776033885532</v>
      </c>
      <c r="AC119">
        <f>VLOOKUP(C119, [2]Sheet5!$C$2:$O$163, 3, FALSE)</f>
        <v>9</v>
      </c>
      <c r="AE119">
        <f>VLOOKUP(C119,[5]Basket!$C$1:$E$61,3, FALSE)</f>
        <v>9</v>
      </c>
    </row>
    <row r="120" spans="1:31" x14ac:dyDescent="0.2">
      <c r="A120" t="s">
        <v>2893</v>
      </c>
      <c r="B120" t="s">
        <v>393</v>
      </c>
      <c r="C120" t="str">
        <f t="shared" si="1"/>
        <v>DUKE BLUE DEVILSBasketball</v>
      </c>
      <c r="D120" t="s">
        <v>2808</v>
      </c>
      <c r="E120" t="s">
        <v>2809</v>
      </c>
      <c r="F120" t="s">
        <v>2685</v>
      </c>
      <c r="G120" t="s">
        <v>3011</v>
      </c>
      <c r="H120" t="s">
        <v>3012</v>
      </c>
      <c r="I120" t="s">
        <v>3061</v>
      </c>
      <c r="J120">
        <v>97.5</v>
      </c>
      <c r="K120">
        <v>10</v>
      </c>
      <c r="L120">
        <v>107000</v>
      </c>
      <c r="M120">
        <v>107</v>
      </c>
      <c r="N120">
        <v>4.6728288344619058</v>
      </c>
      <c r="Q120" t="str">
        <f>VLOOKUP(A120,[2]Sheet5!$A$2:$O$163,4, FALSE)</f>
        <v>Duke University</v>
      </c>
      <c r="R120" t="str">
        <f>VLOOKUP(A120,[2]Sheet5!$A$2:$O$163,6, FALSE)</f>
        <v>Durham</v>
      </c>
      <c r="S120" t="str">
        <f>VLOOKUP(A120,[2]Sheet5!$A$2:$O$163,7, FALSE)</f>
        <v>NC</v>
      </c>
      <c r="T120" t="str">
        <f>VLOOKUP(A120,[2]Sheet5!$A$2:$O$163,8, FALSE)</f>
        <v>North Carolina</v>
      </c>
      <c r="U120" t="str">
        <f>VLOOKUP(A120,[2]Sheet5!$A$2:$O$163,9, FALSE)</f>
        <v>Southeast</v>
      </c>
      <c r="V120" t="str">
        <f>VLOOKUP(A120,[2]Sheet5!$A$2:$O$163,10, FALSE)</f>
        <v>durham-nc</v>
      </c>
      <c r="W120">
        <f>VLOOKUP(A120,[2]Sheet5!$A$2:$O$163,11, FALSE)</f>
        <v>97.5</v>
      </c>
      <c r="X120">
        <f>VLOOKUP(A120,[2]Sheet5!$A$2:$O$163,12, FALSE)</f>
        <v>10</v>
      </c>
      <c r="Y120">
        <f>VLOOKUP(A120,[2]Sheet5!$A$2:$O$163,13, FALSE)</f>
        <v>107000</v>
      </c>
      <c r="Z120">
        <f>VLOOKUP(A120,[2]Sheet5!$A$2:$O$163,14, FALSE)</f>
        <v>107</v>
      </c>
      <c r="AA120">
        <f>VLOOKUP(A120,[2]Sheet5!$A$2:$O$163,15, FALSE)</f>
        <v>4.6728288344619058</v>
      </c>
      <c r="AC120" t="e">
        <f>VLOOKUP(C120, [2]Sheet5!$C$2:$O$163, 3, FALSE)</f>
        <v>#N/A</v>
      </c>
      <c r="AE120">
        <f>VLOOKUP(C120,[5]Basket!$C$1:$E$61,3, FALSE)</f>
        <v>16</v>
      </c>
    </row>
    <row r="121" spans="1:31" x14ac:dyDescent="0.2">
      <c r="A121" t="s">
        <v>2928</v>
      </c>
      <c r="B121" t="s">
        <v>393</v>
      </c>
      <c r="C121" t="str">
        <f t="shared" si="1"/>
        <v>VILLANOVA WILDCATSBasketball</v>
      </c>
      <c r="D121" t="s">
        <v>2929</v>
      </c>
      <c r="E121" t="s">
        <v>2927</v>
      </c>
      <c r="F121" t="s">
        <v>2709</v>
      </c>
      <c r="G121" t="s">
        <v>3033</v>
      </c>
      <c r="H121" t="s">
        <v>3034</v>
      </c>
      <c r="I121" t="s">
        <v>3100</v>
      </c>
      <c r="K121">
        <v>51</v>
      </c>
      <c r="L121">
        <v>250000</v>
      </c>
      <c r="M121">
        <v>250</v>
      </c>
      <c r="N121">
        <v>5.521460917862246</v>
      </c>
      <c r="O121">
        <v>71</v>
      </c>
      <c r="Q121" t="str">
        <f>VLOOKUP(A121,[2]Sheet5!$A$2:$O$163,4, FALSE)</f>
        <v>Villanova University</v>
      </c>
      <c r="R121" t="str">
        <f>VLOOKUP(A121,[2]Sheet5!$A$2:$O$163,6, FALSE)</f>
        <v>Villanova</v>
      </c>
      <c r="S121" t="str">
        <f>VLOOKUP(A121,[2]Sheet5!$A$2:$O$163,7, FALSE)</f>
        <v>PA</v>
      </c>
      <c r="T121" t="str">
        <f>VLOOKUP(A121,[2]Sheet5!$A$2:$O$163,8, FALSE)</f>
        <v>Pennsylvania</v>
      </c>
      <c r="U121" t="str">
        <f>VLOOKUP(A121,[2]Sheet5!$A$2:$O$163,9, FALSE)</f>
        <v>Northeast</v>
      </c>
      <c r="V121" t="str">
        <f>VLOOKUP(A121,[2]Sheet5!$A$2:$O$163,10, FALSE)</f>
        <v>villanova-pa</v>
      </c>
      <c r="W121" t="e">
        <f>VLOOKUP(A121,[2]Sheet5!$A$2:$O$163,11, FALSE)</f>
        <v>#N/A</v>
      </c>
      <c r="X121">
        <f>VLOOKUP(A121,[2]Sheet5!$A$2:$O$163,12, FALSE)</f>
        <v>51</v>
      </c>
      <c r="Y121">
        <f>VLOOKUP(A121,[2]Sheet5!$A$2:$O$163,13, FALSE)</f>
        <v>250000</v>
      </c>
      <c r="Z121">
        <f>VLOOKUP(A121,[2]Sheet5!$A$2:$O$163,14, FALSE)</f>
        <v>250</v>
      </c>
      <c r="AA121">
        <f>VLOOKUP(A121,[2]Sheet5!$A$2:$O$163,15, FALSE)</f>
        <v>5.521460917862246</v>
      </c>
      <c r="AC121">
        <f>VLOOKUP(C121, [2]Sheet5!$C$2:$O$163, 3, FALSE)</f>
        <v>71</v>
      </c>
      <c r="AE121">
        <f>VLOOKUP(C121,[5]Basket!$C$1:$E$61,3, FALSE)</f>
        <v>71</v>
      </c>
    </row>
    <row r="122" spans="1:31" x14ac:dyDescent="0.2">
      <c r="A122" t="s">
        <v>2931</v>
      </c>
      <c r="B122" t="s">
        <v>393</v>
      </c>
      <c r="C122" t="str">
        <f t="shared" si="1"/>
        <v>IOWA HAWKEYESBasketball</v>
      </c>
      <c r="D122" t="s">
        <v>2932</v>
      </c>
      <c r="E122" t="s">
        <v>2930</v>
      </c>
      <c r="F122" t="s">
        <v>2691</v>
      </c>
      <c r="G122" t="s">
        <v>2575</v>
      </c>
      <c r="H122" t="s">
        <v>3017</v>
      </c>
      <c r="I122" t="s">
        <v>3101</v>
      </c>
      <c r="J122">
        <v>87.2</v>
      </c>
      <c r="K122">
        <v>83</v>
      </c>
      <c r="L122">
        <v>51925</v>
      </c>
      <c r="M122">
        <v>51.924999999999997</v>
      </c>
      <c r="N122">
        <v>3.9498003697621757</v>
      </c>
      <c r="O122">
        <v>38</v>
      </c>
      <c r="Q122" t="str">
        <f>VLOOKUP(A122,[2]Sheet5!$A$2:$O$163,4, FALSE)</f>
        <v>University of Iowa</v>
      </c>
      <c r="R122" t="str">
        <f>VLOOKUP(A122,[2]Sheet5!$A$2:$O$163,6, FALSE)</f>
        <v>Iowa Cily</v>
      </c>
      <c r="S122" t="str">
        <f>VLOOKUP(A122,[2]Sheet5!$A$2:$O$163,7, FALSE)</f>
        <v>IA</v>
      </c>
      <c r="T122" t="str">
        <f>VLOOKUP(A122,[2]Sheet5!$A$2:$O$163,8, FALSE)</f>
        <v>Iowa</v>
      </c>
      <c r="U122" t="str">
        <f>VLOOKUP(A122,[2]Sheet5!$A$2:$O$163,9, FALSE)</f>
        <v>Midwest</v>
      </c>
      <c r="V122" t="str">
        <f>VLOOKUP(A122,[2]Sheet5!$A$2:$O$163,10, FALSE)</f>
        <v>iowa cily-ia</v>
      </c>
      <c r="W122">
        <f>VLOOKUP(A122,[2]Sheet5!$A$2:$O$163,11, FALSE)</f>
        <v>87.2</v>
      </c>
      <c r="X122">
        <f>VLOOKUP(A122,[2]Sheet5!$A$2:$O$163,12, FALSE)</f>
        <v>83</v>
      </c>
      <c r="Y122">
        <f>VLOOKUP(A122,[2]Sheet5!$A$2:$O$163,13, FALSE)</f>
        <v>51925</v>
      </c>
      <c r="Z122">
        <f>VLOOKUP(A122,[2]Sheet5!$A$2:$O$163,14, FALSE)</f>
        <v>51.924999999999997</v>
      </c>
      <c r="AA122">
        <f>VLOOKUP(A122,[2]Sheet5!$A$2:$O$163,15, FALSE)</f>
        <v>3.9498003697621757</v>
      </c>
      <c r="AC122">
        <f>VLOOKUP(C122, [2]Sheet5!$C$2:$O$163, 3, FALSE)</f>
        <v>38</v>
      </c>
      <c r="AE122">
        <f>VLOOKUP(C122,[5]Basket!$C$1:$E$61,3, FALSE)</f>
        <v>38</v>
      </c>
    </row>
    <row r="123" spans="1:31" x14ac:dyDescent="0.2">
      <c r="A123" t="s">
        <v>2877</v>
      </c>
      <c r="B123" t="s">
        <v>393</v>
      </c>
      <c r="C123" t="str">
        <f t="shared" si="1"/>
        <v>PENN STATE NITTANY LIONSBasketball</v>
      </c>
      <c r="D123" t="s">
        <v>2707</v>
      </c>
      <c r="E123" t="s">
        <v>2876</v>
      </c>
      <c r="F123" t="s">
        <v>2709</v>
      </c>
      <c r="G123" t="s">
        <v>3033</v>
      </c>
      <c r="H123" t="s">
        <v>3034</v>
      </c>
      <c r="I123" t="s">
        <v>3035</v>
      </c>
      <c r="K123">
        <v>77</v>
      </c>
      <c r="Q123" t="str">
        <f>VLOOKUP(A123,[2]Sheet5!$A$2:$O$163,4, FALSE)</f>
        <v>Pennsylvania State University</v>
      </c>
      <c r="R123" t="str">
        <f>VLOOKUP(A123,[2]Sheet5!$A$2:$O$163,6, FALSE)</f>
        <v>University Park</v>
      </c>
      <c r="S123" t="str">
        <f>VLOOKUP(A123,[2]Sheet5!$A$2:$O$163,7, FALSE)</f>
        <v>PA</v>
      </c>
      <c r="T123" t="str">
        <f>VLOOKUP(A123,[2]Sheet5!$A$2:$O$163,8, FALSE)</f>
        <v>Pennsylvania</v>
      </c>
      <c r="U123" t="str">
        <f>VLOOKUP(A123,[2]Sheet5!$A$2:$O$163,9, FALSE)</f>
        <v>Northeast</v>
      </c>
      <c r="V123" t="str">
        <f>VLOOKUP(A123,[2]Sheet5!$A$2:$O$163,10, FALSE)</f>
        <v>university park-pa</v>
      </c>
      <c r="W123" t="e">
        <f>VLOOKUP(A123,[2]Sheet5!$A$2:$O$163,11, FALSE)</f>
        <v>#N/A</v>
      </c>
      <c r="X123">
        <f>VLOOKUP(A123,[2]Sheet5!$A$2:$O$163,12, FALSE)</f>
        <v>77</v>
      </c>
      <c r="Y123" t="e">
        <f>VLOOKUP(A123,[2]Sheet5!$A$2:$O$163,13, FALSE)</f>
        <v>#N/A</v>
      </c>
      <c r="Z123" t="e">
        <f>VLOOKUP(A123,[2]Sheet5!$A$2:$O$163,14, FALSE)</f>
        <v>#N/A</v>
      </c>
      <c r="AA123" t="e">
        <f>VLOOKUP(A123,[2]Sheet5!$A$2:$O$163,15, FALSE)</f>
        <v>#N/A</v>
      </c>
      <c r="AC123" t="e">
        <f>VLOOKUP(C123, [2]Sheet5!$C$2:$O$163, 3, FALSE)</f>
        <v>#N/A</v>
      </c>
      <c r="AE123">
        <f>VLOOKUP(C123,[5]Basket!$C$1:$E$61,3, FALSE)</f>
        <v>41</v>
      </c>
    </row>
    <row r="124" spans="1:31" x14ac:dyDescent="0.2">
      <c r="A124" t="s">
        <v>2997</v>
      </c>
      <c r="B124" t="s">
        <v>393</v>
      </c>
      <c r="C124" t="str">
        <f t="shared" si="1"/>
        <v>MARQUETTE GOLDEN EAGLESBasketball</v>
      </c>
      <c r="D124" t="s">
        <v>3102</v>
      </c>
      <c r="E124" t="s">
        <v>3103</v>
      </c>
      <c r="F124" t="s">
        <v>2753</v>
      </c>
      <c r="G124" t="s">
        <v>3050</v>
      </c>
      <c r="H124" t="s">
        <v>3017</v>
      </c>
      <c r="I124" t="s">
        <v>3104</v>
      </c>
      <c r="J124">
        <v>84.7</v>
      </c>
      <c r="K124">
        <v>83</v>
      </c>
      <c r="L124">
        <v>45318</v>
      </c>
      <c r="M124">
        <v>45.317999999999998</v>
      </c>
      <c r="N124">
        <v>3.8137043045593657</v>
      </c>
      <c r="O124">
        <v>12</v>
      </c>
      <c r="Q124" t="str">
        <f>VLOOKUP(A124,[2]Sheet5!$A$2:$O$163,4, FALSE)</f>
        <v>Marquette University</v>
      </c>
      <c r="R124" t="str">
        <f>VLOOKUP(A124,[2]Sheet5!$A$2:$O$163,6, FALSE)</f>
        <v>Milwuakee</v>
      </c>
      <c r="S124" t="str">
        <f>VLOOKUP(A124,[2]Sheet5!$A$2:$O$163,7, FALSE)</f>
        <v>WI</v>
      </c>
      <c r="T124" t="str">
        <f>VLOOKUP(A124,[2]Sheet5!$A$2:$O$163,8, FALSE)</f>
        <v>Wisconsin</v>
      </c>
      <c r="U124" t="str">
        <f>VLOOKUP(A124,[2]Sheet5!$A$2:$O$163,9, FALSE)</f>
        <v>Midwest</v>
      </c>
      <c r="V124" t="str">
        <f>VLOOKUP(A124,[2]Sheet5!$A$2:$O$163,10, FALSE)</f>
        <v>milwuakee-wi</v>
      </c>
      <c r="W124">
        <f>VLOOKUP(A124,[2]Sheet5!$A$2:$O$163,11, FALSE)</f>
        <v>84.7</v>
      </c>
      <c r="X124">
        <f>VLOOKUP(A124,[2]Sheet5!$A$2:$O$163,12, FALSE)</f>
        <v>83</v>
      </c>
      <c r="Y124">
        <f>VLOOKUP(A124,[2]Sheet5!$A$2:$O$163,13, FALSE)</f>
        <v>45318</v>
      </c>
      <c r="Z124">
        <f>VLOOKUP(A124,[2]Sheet5!$A$2:$O$163,14, FALSE)</f>
        <v>45.317999999999998</v>
      </c>
      <c r="AA124">
        <f>VLOOKUP(A124,[2]Sheet5!$A$2:$O$163,15, FALSE)</f>
        <v>3.8137043045593657</v>
      </c>
      <c r="AC124">
        <f>VLOOKUP(C124, [2]Sheet5!$C$2:$O$163, 3, FALSE)</f>
        <v>12</v>
      </c>
      <c r="AE124">
        <f>VLOOKUP(C124,[5]Basket!$C$1:$E$61,3, FALSE)</f>
        <v>12</v>
      </c>
    </row>
    <row r="125" spans="1:31" x14ac:dyDescent="0.2">
      <c r="A125" t="s">
        <v>2903</v>
      </c>
      <c r="B125" t="s">
        <v>393</v>
      </c>
      <c r="C125" t="str">
        <f t="shared" si="1"/>
        <v>KANSAS STATE WILDCATSBasketball</v>
      </c>
      <c r="D125" t="s">
        <v>2771</v>
      </c>
      <c r="E125" t="s">
        <v>2772</v>
      </c>
      <c r="F125" t="s">
        <v>2762</v>
      </c>
      <c r="G125" t="s">
        <v>3074</v>
      </c>
      <c r="H125" t="s">
        <v>3017</v>
      </c>
      <c r="I125" t="s">
        <v>3075</v>
      </c>
      <c r="J125">
        <v>85.3</v>
      </c>
      <c r="K125">
        <v>166</v>
      </c>
      <c r="L125">
        <v>52747</v>
      </c>
      <c r="M125">
        <v>52.747</v>
      </c>
      <c r="N125">
        <v>3.9655068987009856</v>
      </c>
      <c r="Q125" t="str">
        <f>VLOOKUP(A125,[2]Sheet5!$A$2:$O$163,4, FALSE)</f>
        <v>Kansas State University</v>
      </c>
      <c r="R125" t="str">
        <f>VLOOKUP(A125,[2]Sheet5!$A$2:$O$163,6, FALSE)</f>
        <v>Manhattan</v>
      </c>
      <c r="S125" t="str">
        <f>VLOOKUP(A125,[2]Sheet5!$A$2:$O$163,7, FALSE)</f>
        <v>KS</v>
      </c>
      <c r="T125" t="str">
        <f>VLOOKUP(A125,[2]Sheet5!$A$2:$O$163,8, FALSE)</f>
        <v>Kansas</v>
      </c>
      <c r="U125" t="str">
        <f>VLOOKUP(A125,[2]Sheet5!$A$2:$O$163,9, FALSE)</f>
        <v>Midwest</v>
      </c>
      <c r="V125" t="str">
        <f>VLOOKUP(A125,[2]Sheet5!$A$2:$O$163,10, FALSE)</f>
        <v>manhattan-ks</v>
      </c>
      <c r="W125">
        <f>VLOOKUP(A125,[2]Sheet5!$A$2:$O$163,11, FALSE)</f>
        <v>85.3</v>
      </c>
      <c r="X125">
        <f>VLOOKUP(A125,[2]Sheet5!$A$2:$O$163,12, FALSE)</f>
        <v>166</v>
      </c>
      <c r="Y125">
        <f>VLOOKUP(A125,[2]Sheet5!$A$2:$O$163,13, FALSE)</f>
        <v>52747</v>
      </c>
      <c r="Z125">
        <f>VLOOKUP(A125,[2]Sheet5!$A$2:$O$163,14, FALSE)</f>
        <v>52.747</v>
      </c>
      <c r="AA125">
        <f>VLOOKUP(A125,[2]Sheet5!$A$2:$O$163,15, FALSE)</f>
        <v>3.9655068987009856</v>
      </c>
      <c r="AC125" t="e">
        <f>VLOOKUP(C125, [2]Sheet5!$C$2:$O$163, 3, FALSE)</f>
        <v>#N/A</v>
      </c>
      <c r="AE125">
        <f>VLOOKUP(C125,[5]Basket!$C$1:$E$61,3, FALSE)</f>
        <v>19</v>
      </c>
    </row>
    <row r="126" spans="1:31" x14ac:dyDescent="0.2">
      <c r="A126" t="s">
        <v>2934</v>
      </c>
      <c r="B126" t="s">
        <v>393</v>
      </c>
      <c r="C126" t="str">
        <f t="shared" si="1"/>
        <v>PRINCETON TIGERSBasketball</v>
      </c>
      <c r="D126" t="s">
        <v>2935</v>
      </c>
      <c r="E126" t="s">
        <v>2933</v>
      </c>
      <c r="F126" t="s">
        <v>2794</v>
      </c>
      <c r="G126" t="s">
        <v>3105</v>
      </c>
      <c r="H126" t="s">
        <v>3034</v>
      </c>
      <c r="I126" t="s">
        <v>3106</v>
      </c>
      <c r="J126">
        <v>148.1</v>
      </c>
      <c r="K126">
        <v>1</v>
      </c>
      <c r="L126">
        <v>165149</v>
      </c>
      <c r="M126">
        <v>165.149</v>
      </c>
      <c r="N126">
        <v>5.1068480967170435</v>
      </c>
      <c r="O126">
        <v>93</v>
      </c>
      <c r="Q126" t="str">
        <f>VLOOKUP(A126,[2]Sheet5!$A$2:$O$163,4, FALSE)</f>
        <v>Princeton University</v>
      </c>
      <c r="R126" t="str">
        <f>VLOOKUP(A126,[2]Sheet5!$A$2:$O$163,6, FALSE)</f>
        <v>Princeton</v>
      </c>
      <c r="S126" t="str">
        <f>VLOOKUP(A126,[2]Sheet5!$A$2:$O$163,7, FALSE)</f>
        <v>NJ</v>
      </c>
      <c r="T126" t="str">
        <f>VLOOKUP(A126,[2]Sheet5!$A$2:$O$163,8, FALSE)</f>
        <v>New Jersey</v>
      </c>
      <c r="U126" t="str">
        <f>VLOOKUP(A126,[2]Sheet5!$A$2:$O$163,9, FALSE)</f>
        <v>Northeast</v>
      </c>
      <c r="V126" t="str">
        <f>VLOOKUP(A126,[2]Sheet5!$A$2:$O$163,10, FALSE)</f>
        <v>princeton-nj</v>
      </c>
      <c r="W126">
        <f>VLOOKUP(A126,[2]Sheet5!$A$2:$O$163,11, FALSE)</f>
        <v>148.1</v>
      </c>
      <c r="X126">
        <f>VLOOKUP(A126,[2]Sheet5!$A$2:$O$163,12, FALSE)</f>
        <v>1</v>
      </c>
      <c r="Y126">
        <f>VLOOKUP(A126,[2]Sheet5!$A$2:$O$163,13, FALSE)</f>
        <v>165149</v>
      </c>
      <c r="Z126">
        <f>VLOOKUP(A126,[2]Sheet5!$A$2:$O$163,14, FALSE)</f>
        <v>165.149</v>
      </c>
      <c r="AA126">
        <f>VLOOKUP(A126,[2]Sheet5!$A$2:$O$163,15, FALSE)</f>
        <v>5.1068480967170435</v>
      </c>
      <c r="AC126">
        <f>VLOOKUP(C126, [2]Sheet5!$C$2:$O$163, 3, FALSE)</f>
        <v>93</v>
      </c>
      <c r="AE126">
        <f>VLOOKUP(C126,[5]Basket!$C$1:$E$61,3, FALSE)</f>
        <v>93</v>
      </c>
    </row>
    <row r="127" spans="1:31" x14ac:dyDescent="0.2">
      <c r="A127" t="s">
        <v>2882</v>
      </c>
      <c r="B127" t="s">
        <v>393</v>
      </c>
      <c r="C127" t="str">
        <f t="shared" si="1"/>
        <v>ARKANSAS RAZORBACKSBasketball</v>
      </c>
      <c r="D127" t="s">
        <v>2666</v>
      </c>
      <c r="E127" t="s">
        <v>2667</v>
      </c>
      <c r="F127" t="s">
        <v>2668</v>
      </c>
      <c r="G127" t="s">
        <v>3044</v>
      </c>
      <c r="H127" t="s">
        <v>3012</v>
      </c>
      <c r="I127" t="s">
        <v>3045</v>
      </c>
      <c r="J127">
        <v>91.8</v>
      </c>
      <c r="K127">
        <v>176</v>
      </c>
      <c r="L127">
        <v>52111</v>
      </c>
      <c r="M127">
        <v>52.110999999999997</v>
      </c>
      <c r="N127">
        <v>3.9533760589116249</v>
      </c>
      <c r="Q127" t="str">
        <f>VLOOKUP(A127,[2]Sheet5!$A$2:$O$163,4, FALSE)</f>
        <v>University of Arkansas</v>
      </c>
      <c r="R127" t="str">
        <f>VLOOKUP(A127,[2]Sheet5!$A$2:$O$163,6, FALSE)</f>
        <v>Fayetteville</v>
      </c>
      <c r="S127" t="str">
        <f>VLOOKUP(A127,[2]Sheet5!$A$2:$O$163,7, FALSE)</f>
        <v>AR</v>
      </c>
      <c r="T127" t="str">
        <f>VLOOKUP(A127,[2]Sheet5!$A$2:$O$163,8, FALSE)</f>
        <v>Arkansas</v>
      </c>
      <c r="U127" t="str">
        <f>VLOOKUP(A127,[2]Sheet5!$A$2:$O$163,9, FALSE)</f>
        <v>Southeast</v>
      </c>
      <c r="V127" t="str">
        <f>VLOOKUP(A127,[2]Sheet5!$A$2:$O$163,10, FALSE)</f>
        <v>fayetteville-ar</v>
      </c>
      <c r="W127">
        <f>VLOOKUP(A127,[2]Sheet5!$A$2:$O$163,11, FALSE)</f>
        <v>91.8</v>
      </c>
      <c r="X127">
        <f>VLOOKUP(A127,[2]Sheet5!$A$2:$O$163,12, FALSE)</f>
        <v>176</v>
      </c>
      <c r="Y127">
        <f>VLOOKUP(A127,[2]Sheet5!$A$2:$O$163,13, FALSE)</f>
        <v>52111</v>
      </c>
      <c r="Z127">
        <f>VLOOKUP(A127,[2]Sheet5!$A$2:$O$163,14, FALSE)</f>
        <v>52.110999999999997</v>
      </c>
      <c r="AA127">
        <f>VLOOKUP(A127,[2]Sheet5!$A$2:$O$163,15, FALSE)</f>
        <v>3.9533760589116249</v>
      </c>
      <c r="AC127" t="e">
        <f>VLOOKUP(C127, [2]Sheet5!$C$2:$O$163, 3, FALSE)</f>
        <v>#N/A</v>
      </c>
      <c r="AE127">
        <f>VLOOKUP(C127,[5]Basket!$C$1:$E$61,3, FALSE)</f>
        <v>20</v>
      </c>
    </row>
    <row r="128" spans="1:31" x14ac:dyDescent="0.2">
      <c r="A128" t="s">
        <v>2937</v>
      </c>
      <c r="B128" t="s">
        <v>393</v>
      </c>
      <c r="C128" t="str">
        <f t="shared" si="1"/>
        <v>WESTERN MICHIGAN BRONCOSBasketball</v>
      </c>
      <c r="D128" t="s">
        <v>2938</v>
      </c>
      <c r="E128" t="s">
        <v>2936</v>
      </c>
      <c r="F128" t="s">
        <v>2787</v>
      </c>
      <c r="G128" t="s">
        <v>3025</v>
      </c>
      <c r="H128" t="s">
        <v>3017</v>
      </c>
      <c r="I128" t="s">
        <v>3107</v>
      </c>
      <c r="J128">
        <v>83.9</v>
      </c>
      <c r="K128">
        <v>285</v>
      </c>
      <c r="L128">
        <v>61736</v>
      </c>
      <c r="M128">
        <v>61.735999999999997</v>
      </c>
      <c r="N128">
        <v>4.1228672291553021</v>
      </c>
      <c r="O128">
        <v>326</v>
      </c>
      <c r="Q128" t="str">
        <f>VLOOKUP(A128,[2]Sheet5!$A$2:$O$163,4, FALSE)</f>
        <v>Western Michigan University</v>
      </c>
      <c r="R128" t="str">
        <f>VLOOKUP(A128,[2]Sheet5!$A$2:$O$163,6, FALSE)</f>
        <v>Kalamazoo</v>
      </c>
      <c r="S128" t="str">
        <f>VLOOKUP(A128,[2]Sheet5!$A$2:$O$163,7, FALSE)</f>
        <v>MI</v>
      </c>
      <c r="T128" t="str">
        <f>VLOOKUP(A128,[2]Sheet5!$A$2:$O$163,8, FALSE)</f>
        <v>Michigan</v>
      </c>
      <c r="U128" t="str">
        <f>VLOOKUP(A128,[2]Sheet5!$A$2:$O$163,9, FALSE)</f>
        <v>Midwest</v>
      </c>
      <c r="V128" t="str">
        <f>VLOOKUP(A128,[2]Sheet5!$A$2:$O$163,10, FALSE)</f>
        <v>kalamazoo-mi</v>
      </c>
      <c r="W128">
        <f>VLOOKUP(A128,[2]Sheet5!$A$2:$O$163,11, FALSE)</f>
        <v>83.9</v>
      </c>
      <c r="X128">
        <f>VLOOKUP(A128,[2]Sheet5!$A$2:$O$163,12, FALSE)</f>
        <v>285</v>
      </c>
      <c r="Y128">
        <f>VLOOKUP(A128,[2]Sheet5!$A$2:$O$163,13, FALSE)</f>
        <v>61736</v>
      </c>
      <c r="Z128">
        <f>VLOOKUP(A128,[2]Sheet5!$A$2:$O$163,14, FALSE)</f>
        <v>61.735999999999997</v>
      </c>
      <c r="AA128">
        <f>VLOOKUP(A128,[2]Sheet5!$A$2:$O$163,15, FALSE)</f>
        <v>4.1228672291553021</v>
      </c>
      <c r="AC128">
        <f>VLOOKUP(C128, [2]Sheet5!$C$2:$O$163, 3, FALSE)</f>
        <v>326</v>
      </c>
      <c r="AE128">
        <f>VLOOKUP(C128,[5]Basket!$C$1:$E$61,3, FALSE)</f>
        <v>326</v>
      </c>
    </row>
    <row r="129" spans="1:31" x14ac:dyDescent="0.2">
      <c r="A129" t="s">
        <v>2881</v>
      </c>
      <c r="B129" t="s">
        <v>393</v>
      </c>
      <c r="C129" t="str">
        <f t="shared" si="1"/>
        <v>ALABAMA CRIMSON TIDEBasketball</v>
      </c>
      <c r="D129" t="s">
        <v>3041</v>
      </c>
      <c r="E129" t="s">
        <v>2721</v>
      </c>
      <c r="F129" t="s">
        <v>2722</v>
      </c>
      <c r="G129" t="s">
        <v>3042</v>
      </c>
      <c r="H129" t="s">
        <v>3012</v>
      </c>
      <c r="I129" t="s">
        <v>3043</v>
      </c>
      <c r="J129">
        <v>87.5</v>
      </c>
      <c r="K129">
        <v>137</v>
      </c>
      <c r="L129">
        <v>44880</v>
      </c>
      <c r="M129">
        <v>44.88</v>
      </c>
      <c r="N129">
        <v>3.8039922612144408</v>
      </c>
      <c r="Q129" t="str">
        <f>VLOOKUP(A129,[2]Sheet5!$A$2:$O$163,4, FALSE)</f>
        <v>University of Alabama</v>
      </c>
      <c r="R129" t="str">
        <f>VLOOKUP(A129,[2]Sheet5!$A$2:$O$163,6, FALSE)</f>
        <v>Tuscaloosa</v>
      </c>
      <c r="S129" t="str">
        <f>VLOOKUP(A129,[2]Sheet5!$A$2:$O$163,7, FALSE)</f>
        <v>AL</v>
      </c>
      <c r="T129" t="str">
        <f>VLOOKUP(A129,[2]Sheet5!$A$2:$O$163,8, FALSE)</f>
        <v>Alabama</v>
      </c>
      <c r="U129" t="str">
        <f>VLOOKUP(A129,[2]Sheet5!$A$2:$O$163,9, FALSE)</f>
        <v>Southeast</v>
      </c>
      <c r="V129" t="str">
        <f>VLOOKUP(A129,[2]Sheet5!$A$2:$O$163,10, FALSE)</f>
        <v>tuscaloosa-al</v>
      </c>
      <c r="W129">
        <f>VLOOKUP(A129,[2]Sheet5!$A$2:$O$163,11, FALSE)</f>
        <v>87.5</v>
      </c>
      <c r="X129">
        <f>VLOOKUP(A129,[2]Sheet5!$A$2:$O$163,12, FALSE)</f>
        <v>137</v>
      </c>
      <c r="Y129">
        <f>VLOOKUP(A129,[2]Sheet5!$A$2:$O$163,13, FALSE)</f>
        <v>44880</v>
      </c>
      <c r="Z129">
        <f>VLOOKUP(A129,[2]Sheet5!$A$2:$O$163,14, FALSE)</f>
        <v>44.88</v>
      </c>
      <c r="AA129">
        <f>VLOOKUP(A129,[2]Sheet5!$A$2:$O$163,15, FALSE)</f>
        <v>3.8039922612144408</v>
      </c>
      <c r="AC129" t="e">
        <f>VLOOKUP(C129, [2]Sheet5!$C$2:$O$163, 3, FALSE)</f>
        <v>#N/A</v>
      </c>
      <c r="AE129">
        <f>VLOOKUP(C129,[5]Basket!$C$1:$E$61,3, FALSE)</f>
        <v>2</v>
      </c>
    </row>
    <row r="130" spans="1:31" x14ac:dyDescent="0.2">
      <c r="A130" t="s">
        <v>2868</v>
      </c>
      <c r="B130" t="s">
        <v>393</v>
      </c>
      <c r="C130" t="str">
        <f t="shared" si="1"/>
        <v>MICHIGAN WOLVERINESBasketball</v>
      </c>
      <c r="D130" t="s">
        <v>2785</v>
      </c>
      <c r="E130" t="s">
        <v>2786</v>
      </c>
      <c r="F130" t="s">
        <v>2787</v>
      </c>
      <c r="G130" t="s">
        <v>3025</v>
      </c>
      <c r="H130" t="s">
        <v>3017</v>
      </c>
      <c r="I130" t="s">
        <v>3026</v>
      </c>
      <c r="J130">
        <v>110.7</v>
      </c>
      <c r="K130">
        <v>25</v>
      </c>
      <c r="L130">
        <v>73276</v>
      </c>
      <c r="M130">
        <v>73.275999999999996</v>
      </c>
      <c r="N130">
        <v>4.2942331337232122</v>
      </c>
      <c r="Q130" t="str">
        <f>VLOOKUP(A130,[2]Sheet5!$A$2:$O$163,4, FALSE)</f>
        <v>University of Michigan</v>
      </c>
      <c r="R130" t="str">
        <f>VLOOKUP(A130,[2]Sheet5!$A$2:$O$163,6, FALSE)</f>
        <v>Ann Arbor</v>
      </c>
      <c r="S130" t="str">
        <f>VLOOKUP(A130,[2]Sheet5!$A$2:$O$163,7, FALSE)</f>
        <v>MI</v>
      </c>
      <c r="T130" t="str">
        <f>VLOOKUP(A130,[2]Sheet5!$A$2:$O$163,8, FALSE)</f>
        <v>Michigan</v>
      </c>
      <c r="U130" t="str">
        <f>VLOOKUP(A130,[2]Sheet5!$A$2:$O$163,9, FALSE)</f>
        <v>Midwest</v>
      </c>
      <c r="V130" t="str">
        <f>VLOOKUP(A130,[2]Sheet5!$A$2:$O$163,10, FALSE)</f>
        <v>ann arbor-mi</v>
      </c>
      <c r="W130">
        <f>VLOOKUP(A130,[2]Sheet5!$A$2:$O$163,11, FALSE)</f>
        <v>110.7</v>
      </c>
      <c r="X130">
        <f>VLOOKUP(A130,[2]Sheet5!$A$2:$O$163,12, FALSE)</f>
        <v>25</v>
      </c>
      <c r="Y130">
        <f>VLOOKUP(A130,[2]Sheet5!$A$2:$O$163,13, FALSE)</f>
        <v>73276</v>
      </c>
      <c r="Z130">
        <f>VLOOKUP(A130,[2]Sheet5!$A$2:$O$163,14, FALSE)</f>
        <v>73.275999999999996</v>
      </c>
      <c r="AA130">
        <f>VLOOKUP(A130,[2]Sheet5!$A$2:$O$163,15, FALSE)</f>
        <v>4.2942331337232122</v>
      </c>
      <c r="AC130" t="e">
        <f>VLOOKUP(C130, [2]Sheet5!$C$2:$O$163, 3, FALSE)</f>
        <v>#N/A</v>
      </c>
      <c r="AE130">
        <f>VLOOKUP(C130,[5]Basket!$C$1:$E$61,3, FALSE)</f>
        <v>57</v>
      </c>
    </row>
    <row r="131" spans="1:31" x14ac:dyDescent="0.2">
      <c r="A131" t="s">
        <v>2940</v>
      </c>
      <c r="B131" t="s">
        <v>393</v>
      </c>
      <c r="C131" t="str">
        <f t="shared" ref="C131:C194" si="2">_xlfn.CONCAT(A131,B131)</f>
        <v>BAYLOR BEARSBasketball</v>
      </c>
      <c r="D131" t="s">
        <v>2941</v>
      </c>
      <c r="E131" t="s">
        <v>2939</v>
      </c>
      <c r="F131" t="s">
        <v>2688</v>
      </c>
      <c r="G131" t="s">
        <v>3002</v>
      </c>
      <c r="H131" t="s">
        <v>3003</v>
      </c>
      <c r="I131" t="s">
        <v>3108</v>
      </c>
      <c r="J131">
        <v>78.900000000000006</v>
      </c>
      <c r="K131">
        <v>77</v>
      </c>
      <c r="L131">
        <v>42687</v>
      </c>
      <c r="M131">
        <v>42.686999999999998</v>
      </c>
      <c r="N131">
        <v>3.7538944242316639</v>
      </c>
      <c r="O131">
        <v>17</v>
      </c>
      <c r="Q131" t="str">
        <f>VLOOKUP(A131,[2]Sheet5!$A$2:$O$163,4, FALSE)</f>
        <v>Baylor University</v>
      </c>
      <c r="R131" t="str">
        <f>VLOOKUP(A131,[2]Sheet5!$A$2:$O$163,6, FALSE)</f>
        <v>Waco</v>
      </c>
      <c r="S131" t="str">
        <f>VLOOKUP(A131,[2]Sheet5!$A$2:$O$163,7, FALSE)</f>
        <v>TX</v>
      </c>
      <c r="T131" t="str">
        <f>VLOOKUP(A131,[2]Sheet5!$A$2:$O$163,8, FALSE)</f>
        <v>Texas</v>
      </c>
      <c r="U131" t="str">
        <f>VLOOKUP(A131,[2]Sheet5!$A$2:$O$163,9, FALSE)</f>
        <v>Southwest</v>
      </c>
      <c r="V131" t="str">
        <f>VLOOKUP(A131,[2]Sheet5!$A$2:$O$163,10, FALSE)</f>
        <v>waco-tx</v>
      </c>
      <c r="W131">
        <f>VLOOKUP(A131,[2]Sheet5!$A$2:$O$163,11, FALSE)</f>
        <v>78.900000000000006</v>
      </c>
      <c r="X131">
        <f>VLOOKUP(A131,[2]Sheet5!$A$2:$O$163,12, FALSE)</f>
        <v>77</v>
      </c>
      <c r="Y131">
        <f>VLOOKUP(A131,[2]Sheet5!$A$2:$O$163,13, FALSE)</f>
        <v>42687</v>
      </c>
      <c r="Z131">
        <f>VLOOKUP(A131,[2]Sheet5!$A$2:$O$163,14, FALSE)</f>
        <v>42.686999999999998</v>
      </c>
      <c r="AA131">
        <f>VLOOKUP(A131,[2]Sheet5!$A$2:$O$163,15, FALSE)</f>
        <v>3.7538944242316639</v>
      </c>
      <c r="AC131">
        <f>VLOOKUP(C131, [2]Sheet5!$C$2:$O$163, 3, FALSE)</f>
        <v>17</v>
      </c>
      <c r="AE131">
        <f>VLOOKUP(C131,[5]Basket!$C$1:$E$61,3, FALSE)</f>
        <v>17</v>
      </c>
    </row>
    <row r="132" spans="1:31" x14ac:dyDescent="0.2">
      <c r="A132" t="s">
        <v>2888</v>
      </c>
      <c r="B132" t="s">
        <v>393</v>
      </c>
      <c r="C132" t="str">
        <f t="shared" si="2"/>
        <v>KENTUCKY WILDCATSBasketball</v>
      </c>
      <c r="D132" t="s">
        <v>2731</v>
      </c>
      <c r="E132" t="s">
        <v>2732</v>
      </c>
      <c r="F132" t="s">
        <v>2592</v>
      </c>
      <c r="G132" t="s">
        <v>3056</v>
      </c>
      <c r="H132" t="s">
        <v>3012</v>
      </c>
      <c r="I132" t="s">
        <v>3057</v>
      </c>
      <c r="J132">
        <v>90.5</v>
      </c>
      <c r="K132">
        <v>137</v>
      </c>
      <c r="L132">
        <v>61526</v>
      </c>
      <c r="M132">
        <v>61.526000000000003</v>
      </c>
      <c r="N132">
        <v>4.1194598497004975</v>
      </c>
      <c r="Q132" t="str">
        <f>VLOOKUP(A132,[2]Sheet5!$A$2:$O$163,4, FALSE)</f>
        <v>University of Kentucky</v>
      </c>
      <c r="R132" t="str">
        <f>VLOOKUP(A132,[2]Sheet5!$A$2:$O$163,6, FALSE)</f>
        <v>Lexington</v>
      </c>
      <c r="S132" t="str">
        <f>VLOOKUP(A132,[2]Sheet5!$A$2:$O$163,7, FALSE)</f>
        <v>KY</v>
      </c>
      <c r="T132" t="str">
        <f>VLOOKUP(A132,[2]Sheet5!$A$2:$O$163,8, FALSE)</f>
        <v>Kentucky</v>
      </c>
      <c r="U132" t="str">
        <f>VLOOKUP(A132,[2]Sheet5!$A$2:$O$163,9, FALSE)</f>
        <v>Southeast</v>
      </c>
      <c r="V132" t="str">
        <f>VLOOKUP(A132,[2]Sheet5!$A$2:$O$163,10, FALSE)</f>
        <v>lexington-ky</v>
      </c>
      <c r="W132">
        <f>VLOOKUP(A132,[2]Sheet5!$A$2:$O$163,11, FALSE)</f>
        <v>90.5</v>
      </c>
      <c r="X132">
        <f>VLOOKUP(A132,[2]Sheet5!$A$2:$O$163,12, FALSE)</f>
        <v>137</v>
      </c>
      <c r="Y132">
        <f>VLOOKUP(A132,[2]Sheet5!$A$2:$O$163,13, FALSE)</f>
        <v>61526</v>
      </c>
      <c r="Z132">
        <f>VLOOKUP(A132,[2]Sheet5!$A$2:$O$163,14, FALSE)</f>
        <v>61.526000000000003</v>
      </c>
      <c r="AA132">
        <f>VLOOKUP(A132,[2]Sheet5!$A$2:$O$163,15, FALSE)</f>
        <v>4.1194598497004975</v>
      </c>
      <c r="AC132" t="e">
        <f>VLOOKUP(C132, [2]Sheet5!$C$2:$O$163, 3, FALSE)</f>
        <v>#N/A</v>
      </c>
      <c r="AE132">
        <f>VLOOKUP(C132,[5]Basket!$C$1:$E$61,3, FALSE)</f>
        <v>26</v>
      </c>
    </row>
    <row r="133" spans="1:31" x14ac:dyDescent="0.2">
      <c r="A133" t="s">
        <v>2896</v>
      </c>
      <c r="B133" t="s">
        <v>393</v>
      </c>
      <c r="C133" t="str">
        <f t="shared" si="2"/>
        <v>ILLINOIS FIGHTING ILLINIBasketball</v>
      </c>
      <c r="D133" t="s">
        <v>3064</v>
      </c>
      <c r="E133" t="s">
        <v>2895</v>
      </c>
      <c r="F133" t="s">
        <v>2812</v>
      </c>
      <c r="G133" t="s">
        <v>3065</v>
      </c>
      <c r="H133" t="s">
        <v>3017</v>
      </c>
      <c r="I133" t="s">
        <v>3066</v>
      </c>
      <c r="J133">
        <v>77.7</v>
      </c>
      <c r="K133">
        <v>41</v>
      </c>
      <c r="L133">
        <v>37701</v>
      </c>
      <c r="M133">
        <v>37.701000000000001</v>
      </c>
      <c r="N133">
        <v>3.629686619301117</v>
      </c>
      <c r="Q133" t="str">
        <f>VLOOKUP(A133,[2]Sheet5!$A$2:$O$163,4, FALSE)</f>
        <v>University of Illinois Urbana-Champaign</v>
      </c>
      <c r="R133" t="str">
        <f>VLOOKUP(A133,[2]Sheet5!$A$2:$O$163,6, FALSE)</f>
        <v>Urbana and Champaign</v>
      </c>
      <c r="S133" t="str">
        <f>VLOOKUP(A133,[2]Sheet5!$A$2:$O$163,7, FALSE)</f>
        <v>IL</v>
      </c>
      <c r="T133" t="str">
        <f>VLOOKUP(A133,[2]Sheet5!$A$2:$O$163,8, FALSE)</f>
        <v>Illinois</v>
      </c>
      <c r="U133" t="str">
        <f>VLOOKUP(A133,[2]Sheet5!$A$2:$O$163,9, FALSE)</f>
        <v>Midwest</v>
      </c>
      <c r="V133" t="str">
        <f>VLOOKUP(A133,[2]Sheet5!$A$2:$O$163,10, FALSE)</f>
        <v>urbana and champaign-il</v>
      </c>
      <c r="W133">
        <f>VLOOKUP(A133,[2]Sheet5!$A$2:$O$163,11, FALSE)</f>
        <v>77.7</v>
      </c>
      <c r="X133">
        <f>VLOOKUP(A133,[2]Sheet5!$A$2:$O$163,12, FALSE)</f>
        <v>41</v>
      </c>
      <c r="Y133">
        <f>VLOOKUP(A133,[2]Sheet5!$A$2:$O$163,13, FALSE)</f>
        <v>37701</v>
      </c>
      <c r="Z133">
        <f>VLOOKUP(A133,[2]Sheet5!$A$2:$O$163,14, FALSE)</f>
        <v>37.701000000000001</v>
      </c>
      <c r="AA133">
        <f>VLOOKUP(A133,[2]Sheet5!$A$2:$O$163,15, FALSE)</f>
        <v>3.629686619301117</v>
      </c>
      <c r="AC133" t="e">
        <f>VLOOKUP(C133, [2]Sheet5!$C$2:$O$163, 3, FALSE)</f>
        <v>#N/A</v>
      </c>
      <c r="AE133">
        <f>VLOOKUP(C133,[5]Basket!$C$1:$E$61,3, FALSE)</f>
        <v>36</v>
      </c>
    </row>
    <row r="134" spans="1:31" x14ac:dyDescent="0.2">
      <c r="A134" t="s">
        <v>2998</v>
      </c>
      <c r="B134" t="s">
        <v>393</v>
      </c>
      <c r="C134" t="str">
        <f t="shared" si="2"/>
        <v>EAST CAROLINA PIRATESBasketball</v>
      </c>
      <c r="D134" t="s">
        <v>3109</v>
      </c>
      <c r="E134" t="s">
        <v>3110</v>
      </c>
      <c r="F134" t="s">
        <v>2685</v>
      </c>
      <c r="G134" t="s">
        <v>3011</v>
      </c>
      <c r="H134" t="s">
        <v>3012</v>
      </c>
      <c r="I134" t="s">
        <v>3111</v>
      </c>
      <c r="J134">
        <v>84.2</v>
      </c>
      <c r="K134">
        <v>234</v>
      </c>
      <c r="L134">
        <v>44064</v>
      </c>
      <c r="M134">
        <v>44.064</v>
      </c>
      <c r="N134">
        <v>3.7856431225462441</v>
      </c>
      <c r="O134">
        <v>190</v>
      </c>
      <c r="Q134" t="str">
        <f>VLOOKUP(A134,[2]Sheet5!$A$2:$O$163,4, FALSE)</f>
        <v>East Carolina University</v>
      </c>
      <c r="R134" t="str">
        <f>VLOOKUP(A134,[2]Sheet5!$A$2:$O$163,6, FALSE)</f>
        <v>Greenville</v>
      </c>
      <c r="S134" t="str">
        <f>VLOOKUP(A134,[2]Sheet5!$A$2:$O$163,7, FALSE)</f>
        <v>NC</v>
      </c>
      <c r="T134" t="str">
        <f>VLOOKUP(A134,[2]Sheet5!$A$2:$O$163,8, FALSE)</f>
        <v>North Carolina</v>
      </c>
      <c r="U134" t="str">
        <f>VLOOKUP(A134,[2]Sheet5!$A$2:$O$163,9, FALSE)</f>
        <v>Southeast</v>
      </c>
      <c r="V134" t="str">
        <f>VLOOKUP(A134,[2]Sheet5!$A$2:$O$163,10, FALSE)</f>
        <v>greenville-nc</v>
      </c>
      <c r="W134">
        <f>VLOOKUP(A134,[2]Sheet5!$A$2:$O$163,11, FALSE)</f>
        <v>84.2</v>
      </c>
      <c r="X134">
        <f>VLOOKUP(A134,[2]Sheet5!$A$2:$O$163,12, FALSE)</f>
        <v>234</v>
      </c>
      <c r="Y134">
        <f>VLOOKUP(A134,[2]Sheet5!$A$2:$O$163,13, FALSE)</f>
        <v>44064</v>
      </c>
      <c r="Z134">
        <f>VLOOKUP(A134,[2]Sheet5!$A$2:$O$163,14, FALSE)</f>
        <v>44.064</v>
      </c>
      <c r="AA134">
        <f>VLOOKUP(A134,[2]Sheet5!$A$2:$O$163,15, FALSE)</f>
        <v>3.7856431225462441</v>
      </c>
      <c r="AC134">
        <f>VLOOKUP(C134, [2]Sheet5!$C$2:$O$163, 3, FALSE)</f>
        <v>190</v>
      </c>
      <c r="AE134">
        <f>VLOOKUP(C134,[5]Basket!$C$1:$E$61,3, FALSE)</f>
        <v>190</v>
      </c>
    </row>
    <row r="135" spans="1:31" x14ac:dyDescent="0.2">
      <c r="A135" t="s">
        <v>2882</v>
      </c>
      <c r="B135" t="s">
        <v>393</v>
      </c>
      <c r="C135" t="str">
        <f t="shared" si="2"/>
        <v>ARKANSAS RAZORBACKSBasketball</v>
      </c>
      <c r="D135" t="s">
        <v>2666</v>
      </c>
      <c r="E135" t="s">
        <v>2667</v>
      </c>
      <c r="F135" t="s">
        <v>2668</v>
      </c>
      <c r="G135" t="s">
        <v>3044</v>
      </c>
      <c r="H135" t="s">
        <v>3012</v>
      </c>
      <c r="I135" t="s">
        <v>3045</v>
      </c>
      <c r="J135">
        <v>91.8</v>
      </c>
      <c r="K135">
        <v>176</v>
      </c>
      <c r="L135">
        <v>52111</v>
      </c>
      <c r="M135">
        <v>52.110999999999997</v>
      </c>
      <c r="N135">
        <v>3.9533760589116249</v>
      </c>
      <c r="Q135" t="str">
        <f>VLOOKUP(A135,[2]Sheet5!$A$2:$O$163,4, FALSE)</f>
        <v>University of Arkansas</v>
      </c>
      <c r="R135" t="str">
        <f>VLOOKUP(A135,[2]Sheet5!$A$2:$O$163,6, FALSE)</f>
        <v>Fayetteville</v>
      </c>
      <c r="S135" t="str">
        <f>VLOOKUP(A135,[2]Sheet5!$A$2:$O$163,7, FALSE)</f>
        <v>AR</v>
      </c>
      <c r="T135" t="str">
        <f>VLOOKUP(A135,[2]Sheet5!$A$2:$O$163,8, FALSE)</f>
        <v>Arkansas</v>
      </c>
      <c r="U135" t="str">
        <f>VLOOKUP(A135,[2]Sheet5!$A$2:$O$163,9, FALSE)</f>
        <v>Southeast</v>
      </c>
      <c r="V135" t="str">
        <f>VLOOKUP(A135,[2]Sheet5!$A$2:$O$163,10, FALSE)</f>
        <v>fayetteville-ar</v>
      </c>
      <c r="W135">
        <f>VLOOKUP(A135,[2]Sheet5!$A$2:$O$163,11, FALSE)</f>
        <v>91.8</v>
      </c>
      <c r="X135">
        <f>VLOOKUP(A135,[2]Sheet5!$A$2:$O$163,12, FALSE)</f>
        <v>176</v>
      </c>
      <c r="Y135">
        <f>VLOOKUP(A135,[2]Sheet5!$A$2:$O$163,13, FALSE)</f>
        <v>52111</v>
      </c>
      <c r="Z135">
        <f>VLOOKUP(A135,[2]Sheet5!$A$2:$O$163,14, FALSE)</f>
        <v>52.110999999999997</v>
      </c>
      <c r="AA135">
        <f>VLOOKUP(A135,[2]Sheet5!$A$2:$O$163,15, FALSE)</f>
        <v>3.9533760589116249</v>
      </c>
      <c r="AC135" t="e">
        <f>VLOOKUP(C135, [2]Sheet5!$C$2:$O$163, 3, FALSE)</f>
        <v>#N/A</v>
      </c>
      <c r="AE135">
        <f>VLOOKUP(C135,[5]Basket!$C$1:$E$61,3, FALSE)</f>
        <v>20</v>
      </c>
    </row>
    <row r="136" spans="1:31" x14ac:dyDescent="0.2">
      <c r="A136" t="s">
        <v>2942</v>
      </c>
      <c r="B136" t="s">
        <v>393</v>
      </c>
      <c r="C136" t="str">
        <f t="shared" si="2"/>
        <v>TCU HORNED FROGSBasketball</v>
      </c>
      <c r="D136" t="s">
        <v>2686</v>
      </c>
      <c r="E136" t="s">
        <v>2687</v>
      </c>
      <c r="F136" t="s">
        <v>2688</v>
      </c>
      <c r="G136" t="s">
        <v>3002</v>
      </c>
      <c r="H136" t="s">
        <v>3003</v>
      </c>
      <c r="I136" t="s">
        <v>3112</v>
      </c>
      <c r="J136">
        <v>100.2</v>
      </c>
      <c r="K136">
        <v>89</v>
      </c>
      <c r="L136">
        <v>67927</v>
      </c>
      <c r="M136">
        <v>67.927000000000007</v>
      </c>
      <c r="N136">
        <v>4.2184335991189092</v>
      </c>
      <c r="O136">
        <v>27</v>
      </c>
      <c r="Q136" t="str">
        <f>VLOOKUP(A136,[2]Sheet5!$A$2:$O$163,4, FALSE)</f>
        <v>Texas Christian University</v>
      </c>
      <c r="R136" t="str">
        <f>VLOOKUP(A136,[2]Sheet5!$A$2:$O$163,6, FALSE)</f>
        <v>Fort Worth</v>
      </c>
      <c r="S136" t="str">
        <f>VLOOKUP(A136,[2]Sheet5!$A$2:$O$163,7, FALSE)</f>
        <v>TX</v>
      </c>
      <c r="T136" t="str">
        <f>VLOOKUP(A136,[2]Sheet5!$A$2:$O$163,8, FALSE)</f>
        <v>Texas</v>
      </c>
      <c r="U136" t="str">
        <f>VLOOKUP(A136,[2]Sheet5!$A$2:$O$163,9, FALSE)</f>
        <v>Southwest</v>
      </c>
      <c r="V136" t="str">
        <f>VLOOKUP(A136,[2]Sheet5!$A$2:$O$163,10, FALSE)</f>
        <v>fort worth-tx</v>
      </c>
      <c r="W136">
        <f>VLOOKUP(A136,[2]Sheet5!$A$2:$O$163,11, FALSE)</f>
        <v>100.2</v>
      </c>
      <c r="X136">
        <f>VLOOKUP(A136,[2]Sheet5!$A$2:$O$163,12, FALSE)</f>
        <v>89</v>
      </c>
      <c r="Y136">
        <f>VLOOKUP(A136,[2]Sheet5!$A$2:$O$163,13, FALSE)</f>
        <v>67927</v>
      </c>
      <c r="Z136">
        <f>VLOOKUP(A136,[2]Sheet5!$A$2:$O$163,14, FALSE)</f>
        <v>67.927000000000007</v>
      </c>
      <c r="AA136">
        <f>VLOOKUP(A136,[2]Sheet5!$A$2:$O$163,15, FALSE)</f>
        <v>4.2184335991189092</v>
      </c>
      <c r="AC136">
        <f>VLOOKUP(C136, [2]Sheet5!$C$2:$O$163, 3, FALSE)</f>
        <v>27</v>
      </c>
      <c r="AE136">
        <f>VLOOKUP(C136,[5]Basket!$C$1:$E$61,3, FALSE)</f>
        <v>27</v>
      </c>
    </row>
    <row r="137" spans="1:31" x14ac:dyDescent="0.2">
      <c r="A137" t="s">
        <v>2918</v>
      </c>
      <c r="B137" t="s">
        <v>393</v>
      </c>
      <c r="C137" t="str">
        <f t="shared" si="2"/>
        <v>CONNECTICUT HUSKIESBasketball</v>
      </c>
      <c r="D137" t="s">
        <v>2692</v>
      </c>
      <c r="E137" t="s">
        <v>2693</v>
      </c>
      <c r="F137" t="s">
        <v>2694</v>
      </c>
      <c r="G137" t="s">
        <v>3094</v>
      </c>
      <c r="H137" t="s">
        <v>3034</v>
      </c>
      <c r="I137" t="s">
        <v>3095</v>
      </c>
      <c r="J137">
        <v>95.8</v>
      </c>
      <c r="K137">
        <v>67</v>
      </c>
      <c r="L137">
        <v>23964</v>
      </c>
      <c r="M137">
        <v>23.963999999999999</v>
      </c>
      <c r="N137">
        <v>3.1765527042216783</v>
      </c>
      <c r="O137">
        <v>3</v>
      </c>
      <c r="Q137" t="str">
        <f>VLOOKUP(A137,[2]Sheet5!$A$2:$O$163,4, FALSE)</f>
        <v>University of Connecticut</v>
      </c>
      <c r="R137" t="str">
        <f>VLOOKUP(A137,[2]Sheet5!$A$2:$O$163,6, FALSE)</f>
        <v>Storrs</v>
      </c>
      <c r="S137" t="str">
        <f>VLOOKUP(A137,[2]Sheet5!$A$2:$O$163,7, FALSE)</f>
        <v>CT</v>
      </c>
      <c r="T137" t="str">
        <f>VLOOKUP(A137,[2]Sheet5!$A$2:$O$163,8, FALSE)</f>
        <v>Connecticut</v>
      </c>
      <c r="U137" t="str">
        <f>VLOOKUP(A137,[2]Sheet5!$A$2:$O$163,9, FALSE)</f>
        <v>Northeast</v>
      </c>
      <c r="V137" t="str">
        <f>VLOOKUP(A137,[2]Sheet5!$A$2:$O$163,10, FALSE)</f>
        <v>storrs-ct</v>
      </c>
      <c r="W137">
        <f>VLOOKUP(A137,[2]Sheet5!$A$2:$O$163,11, FALSE)</f>
        <v>95.8</v>
      </c>
      <c r="X137">
        <f>VLOOKUP(A137,[2]Sheet5!$A$2:$O$163,12, FALSE)</f>
        <v>67</v>
      </c>
      <c r="Y137">
        <f>VLOOKUP(A137,[2]Sheet5!$A$2:$O$163,13, FALSE)</f>
        <v>23964</v>
      </c>
      <c r="Z137">
        <f>VLOOKUP(A137,[2]Sheet5!$A$2:$O$163,14, FALSE)</f>
        <v>23.963999999999999</v>
      </c>
      <c r="AA137">
        <f>VLOOKUP(A137,[2]Sheet5!$A$2:$O$163,15, FALSE)</f>
        <v>3.1765527042216783</v>
      </c>
      <c r="AC137">
        <f>VLOOKUP(C137, [2]Sheet5!$C$2:$O$163, 3, FALSE)</f>
        <v>3</v>
      </c>
      <c r="AE137">
        <f>VLOOKUP(C137,[5]Basket!$C$1:$E$61,3, FALSE)</f>
        <v>3</v>
      </c>
    </row>
    <row r="138" spans="1:31" x14ac:dyDescent="0.2">
      <c r="A138" t="s">
        <v>2865</v>
      </c>
      <c r="B138" t="s">
        <v>393</v>
      </c>
      <c r="C138" t="str">
        <f t="shared" si="2"/>
        <v>FLORIDA STATE SEMINOLESBasketball</v>
      </c>
      <c r="D138" t="s">
        <v>2669</v>
      </c>
      <c r="E138" t="s">
        <v>2670</v>
      </c>
      <c r="F138" t="s">
        <v>2671</v>
      </c>
      <c r="G138" t="s">
        <v>3021</v>
      </c>
      <c r="H138" t="s">
        <v>3012</v>
      </c>
      <c r="I138" t="s">
        <v>3022</v>
      </c>
      <c r="J138">
        <v>90.6</v>
      </c>
      <c r="K138">
        <v>55</v>
      </c>
      <c r="L138">
        <v>49077</v>
      </c>
      <c r="M138">
        <v>49.076999999999998</v>
      </c>
      <c r="N138">
        <v>3.893390493280144</v>
      </c>
      <c r="Q138" t="str">
        <f>VLOOKUP(A138,[2]Sheet5!$A$2:$O$163,4, FALSE)</f>
        <v>Florida State University</v>
      </c>
      <c r="R138" t="str">
        <f>VLOOKUP(A138,[2]Sheet5!$A$2:$O$163,6, FALSE)</f>
        <v>Tallahassee</v>
      </c>
      <c r="S138" t="str">
        <f>VLOOKUP(A138,[2]Sheet5!$A$2:$O$163,7, FALSE)</f>
        <v>FL</v>
      </c>
      <c r="T138" t="str">
        <f>VLOOKUP(A138,[2]Sheet5!$A$2:$O$163,8, FALSE)</f>
        <v>Florida</v>
      </c>
      <c r="U138" t="str">
        <f>VLOOKUP(A138,[2]Sheet5!$A$2:$O$163,9, FALSE)</f>
        <v>Southeast</v>
      </c>
      <c r="V138" t="str">
        <f>VLOOKUP(A138,[2]Sheet5!$A$2:$O$163,10, FALSE)</f>
        <v>tallahassee-fl</v>
      </c>
      <c r="W138">
        <f>VLOOKUP(A138,[2]Sheet5!$A$2:$O$163,11, FALSE)</f>
        <v>90.6</v>
      </c>
      <c r="X138">
        <f>VLOOKUP(A138,[2]Sheet5!$A$2:$O$163,12, FALSE)</f>
        <v>55</v>
      </c>
      <c r="Y138">
        <f>VLOOKUP(A138,[2]Sheet5!$A$2:$O$163,13, FALSE)</f>
        <v>49077</v>
      </c>
      <c r="Z138">
        <f>VLOOKUP(A138,[2]Sheet5!$A$2:$O$163,14, FALSE)</f>
        <v>49.076999999999998</v>
      </c>
      <c r="AA138">
        <f>VLOOKUP(A138,[2]Sheet5!$A$2:$O$163,15, FALSE)</f>
        <v>3.893390493280144</v>
      </c>
      <c r="AC138" t="e">
        <f>VLOOKUP(C138, [2]Sheet5!$C$2:$O$163, 3, FALSE)</f>
        <v>#N/A</v>
      </c>
      <c r="AE138">
        <f>VLOOKUP(C138,[5]Basket!$C$1:$E$61,3, FALSE)</f>
        <v>220</v>
      </c>
    </row>
    <row r="139" spans="1:31" x14ac:dyDescent="0.2">
      <c r="A139" t="s">
        <v>2902</v>
      </c>
      <c r="B139" t="s">
        <v>393</v>
      </c>
      <c r="C139" t="str">
        <f t="shared" si="2"/>
        <v>MIAMI HURRICANESBasketball</v>
      </c>
      <c r="D139" t="s">
        <v>2681</v>
      </c>
      <c r="E139" t="s">
        <v>2682</v>
      </c>
      <c r="F139" t="s">
        <v>2671</v>
      </c>
      <c r="G139" t="s">
        <v>3021</v>
      </c>
      <c r="H139" t="s">
        <v>3012</v>
      </c>
      <c r="I139" t="s">
        <v>3073</v>
      </c>
      <c r="J139">
        <v>173.6</v>
      </c>
      <c r="K139">
        <v>55</v>
      </c>
      <c r="L139">
        <v>113623</v>
      </c>
      <c r="M139">
        <v>113.623</v>
      </c>
      <c r="N139">
        <v>4.7328859505825545</v>
      </c>
      <c r="Q139" t="str">
        <f>VLOOKUP(A139,[2]Sheet5!$A$2:$O$163,4, FALSE)</f>
        <v>University of Miami</v>
      </c>
      <c r="R139" t="str">
        <f>VLOOKUP(A139,[2]Sheet5!$A$2:$O$163,6, FALSE)</f>
        <v>Coral Gables</v>
      </c>
      <c r="S139" t="str">
        <f>VLOOKUP(A139,[2]Sheet5!$A$2:$O$163,7, FALSE)</f>
        <v>FL</v>
      </c>
      <c r="T139" t="str">
        <f>VLOOKUP(A139,[2]Sheet5!$A$2:$O$163,8, FALSE)</f>
        <v>Florida</v>
      </c>
      <c r="U139" t="str">
        <f>VLOOKUP(A139,[2]Sheet5!$A$2:$O$163,9, FALSE)</f>
        <v>Southeast</v>
      </c>
      <c r="V139" t="str">
        <f>VLOOKUP(A139,[2]Sheet5!$A$2:$O$163,10, FALSE)</f>
        <v>coral gables-fl</v>
      </c>
      <c r="W139">
        <f>VLOOKUP(A139,[2]Sheet5!$A$2:$O$163,11, FALSE)</f>
        <v>173.6</v>
      </c>
      <c r="X139">
        <f>VLOOKUP(A139,[2]Sheet5!$A$2:$O$163,12, FALSE)</f>
        <v>55</v>
      </c>
      <c r="Y139">
        <f>VLOOKUP(A139,[2]Sheet5!$A$2:$O$163,13, FALSE)</f>
        <v>113623</v>
      </c>
      <c r="Z139">
        <f>VLOOKUP(A139,[2]Sheet5!$A$2:$O$163,14, FALSE)</f>
        <v>113.623</v>
      </c>
      <c r="AA139">
        <f>VLOOKUP(A139,[2]Sheet5!$A$2:$O$163,15, FALSE)</f>
        <v>4.7328859505825545</v>
      </c>
      <c r="AC139" t="e">
        <f>VLOOKUP(C139, [2]Sheet5!$C$2:$O$163, 3, FALSE)</f>
        <v>#N/A</v>
      </c>
      <c r="AE139">
        <f>VLOOKUP(C139,[5]Basket!$C$1:$E$61,3, FALSE)</f>
        <v>21</v>
      </c>
    </row>
    <row r="140" spans="1:31" x14ac:dyDescent="0.2">
      <c r="A140" t="s">
        <v>2944</v>
      </c>
      <c r="B140" t="s">
        <v>393</v>
      </c>
      <c r="C140" t="str">
        <f t="shared" si="2"/>
        <v>MEMPHIS TIGERSBasketball</v>
      </c>
      <c r="D140" t="s">
        <v>2945</v>
      </c>
      <c r="E140" t="s">
        <v>2943</v>
      </c>
      <c r="F140" t="s">
        <v>2655</v>
      </c>
      <c r="G140" t="s">
        <v>3062</v>
      </c>
      <c r="H140" t="s">
        <v>3012</v>
      </c>
      <c r="I140" t="s">
        <v>3113</v>
      </c>
      <c r="J140">
        <v>77.5</v>
      </c>
      <c r="K140">
        <v>263</v>
      </c>
      <c r="L140">
        <v>43981</v>
      </c>
      <c r="M140">
        <v>43.981000000000002</v>
      </c>
      <c r="N140">
        <v>3.7837577224761234</v>
      </c>
      <c r="O140">
        <v>22</v>
      </c>
      <c r="Q140" t="str">
        <f>VLOOKUP(A140,[2]Sheet5!$A$2:$O$163,4, FALSE)</f>
        <v>University of Memphis</v>
      </c>
      <c r="R140" t="str">
        <f>VLOOKUP(A140,[2]Sheet5!$A$2:$O$163,6, FALSE)</f>
        <v>Memphis</v>
      </c>
      <c r="S140" t="str">
        <f>VLOOKUP(A140,[2]Sheet5!$A$2:$O$163,7, FALSE)</f>
        <v>TN</v>
      </c>
      <c r="T140" t="str">
        <f>VLOOKUP(A140,[2]Sheet5!$A$2:$O$163,8, FALSE)</f>
        <v>Tennessee</v>
      </c>
      <c r="U140" t="str">
        <f>VLOOKUP(A140,[2]Sheet5!$A$2:$O$163,9, FALSE)</f>
        <v>Southeast</v>
      </c>
      <c r="V140" t="str">
        <f>VLOOKUP(A140,[2]Sheet5!$A$2:$O$163,10, FALSE)</f>
        <v>memphis-tn</v>
      </c>
      <c r="W140">
        <f>VLOOKUP(A140,[2]Sheet5!$A$2:$O$163,11, FALSE)</f>
        <v>77.5</v>
      </c>
      <c r="X140">
        <f>VLOOKUP(A140,[2]Sheet5!$A$2:$O$163,12, FALSE)</f>
        <v>263</v>
      </c>
      <c r="Y140">
        <f>VLOOKUP(A140,[2]Sheet5!$A$2:$O$163,13, FALSE)</f>
        <v>43981</v>
      </c>
      <c r="Z140">
        <f>VLOOKUP(A140,[2]Sheet5!$A$2:$O$163,14, FALSE)</f>
        <v>43.981000000000002</v>
      </c>
      <c r="AA140">
        <f>VLOOKUP(A140,[2]Sheet5!$A$2:$O$163,15, FALSE)</f>
        <v>3.7837577224761234</v>
      </c>
      <c r="AC140">
        <f>VLOOKUP(C140, [2]Sheet5!$C$2:$O$163, 3, FALSE)</f>
        <v>22</v>
      </c>
      <c r="AE140">
        <f>VLOOKUP(C140,[5]Basket!$C$1:$E$61,3, FALSE)</f>
        <v>22</v>
      </c>
    </row>
    <row r="141" spans="1:31" x14ac:dyDescent="0.2">
      <c r="A141" t="s">
        <v>2996</v>
      </c>
      <c r="B141" t="s">
        <v>393</v>
      </c>
      <c r="C141" t="str">
        <f t="shared" si="2"/>
        <v>INDIANA HOOSIERSBasketball</v>
      </c>
      <c r="D141" t="s">
        <v>3092</v>
      </c>
      <c r="E141" t="s">
        <v>2703</v>
      </c>
      <c r="F141" t="s">
        <v>2704</v>
      </c>
      <c r="G141" t="s">
        <v>3023</v>
      </c>
      <c r="H141" t="s">
        <v>3017</v>
      </c>
      <c r="I141" t="s">
        <v>3093</v>
      </c>
      <c r="J141">
        <v>88</v>
      </c>
      <c r="K141">
        <v>72</v>
      </c>
      <c r="L141">
        <v>41995</v>
      </c>
      <c r="M141">
        <v>41.994999999999997</v>
      </c>
      <c r="N141">
        <v>3.7375505635775905</v>
      </c>
      <c r="O141">
        <v>31</v>
      </c>
      <c r="Q141" t="str">
        <f>VLOOKUP(A141,[2]Sheet5!$A$2:$O$163,4, FALSE)</f>
        <v>University of Bloomington</v>
      </c>
      <c r="R141" t="str">
        <f>VLOOKUP(A141,[2]Sheet5!$A$2:$O$163,6, FALSE)</f>
        <v>Bloomington</v>
      </c>
      <c r="S141" t="str">
        <f>VLOOKUP(A141,[2]Sheet5!$A$2:$O$163,7, FALSE)</f>
        <v>IN</v>
      </c>
      <c r="T141" t="str">
        <f>VLOOKUP(A141,[2]Sheet5!$A$2:$O$163,8, FALSE)</f>
        <v>Indiana</v>
      </c>
      <c r="U141" t="str">
        <f>VLOOKUP(A141,[2]Sheet5!$A$2:$O$163,9, FALSE)</f>
        <v>Midwest</v>
      </c>
      <c r="V141" t="str">
        <f>VLOOKUP(A141,[2]Sheet5!$A$2:$O$163,10, FALSE)</f>
        <v>bloomington-in</v>
      </c>
      <c r="W141">
        <f>VLOOKUP(A141,[2]Sheet5!$A$2:$O$163,11, FALSE)</f>
        <v>88</v>
      </c>
      <c r="X141">
        <f>VLOOKUP(A141,[2]Sheet5!$A$2:$O$163,12, FALSE)</f>
        <v>72</v>
      </c>
      <c r="Y141">
        <f>VLOOKUP(A141,[2]Sheet5!$A$2:$O$163,13, FALSE)</f>
        <v>41995</v>
      </c>
      <c r="Z141">
        <f>VLOOKUP(A141,[2]Sheet5!$A$2:$O$163,14, FALSE)</f>
        <v>41.994999999999997</v>
      </c>
      <c r="AA141">
        <f>VLOOKUP(A141,[2]Sheet5!$A$2:$O$163,15, FALSE)</f>
        <v>3.7375505635775905</v>
      </c>
      <c r="AC141">
        <f>VLOOKUP(C141, [2]Sheet5!$C$2:$O$163, 3, FALSE)</f>
        <v>31</v>
      </c>
      <c r="AE141">
        <f>VLOOKUP(C141,[5]Basket!$C$1:$E$61,3, FALSE)</f>
        <v>31</v>
      </c>
    </row>
    <row r="142" spans="1:31" x14ac:dyDescent="0.2">
      <c r="A142" t="s">
        <v>2922</v>
      </c>
      <c r="B142" t="s">
        <v>393</v>
      </c>
      <c r="C142" t="str">
        <f t="shared" si="2"/>
        <v>HOUSTON COUGARSBasketball</v>
      </c>
      <c r="D142" t="s">
        <v>2769</v>
      </c>
      <c r="E142" t="s">
        <v>2770</v>
      </c>
      <c r="F142" t="s">
        <v>2688</v>
      </c>
      <c r="G142" t="s">
        <v>3002</v>
      </c>
      <c r="H142" t="s">
        <v>3003</v>
      </c>
      <c r="I142" t="s">
        <v>3090</v>
      </c>
      <c r="J142">
        <v>95.5</v>
      </c>
      <c r="K142">
        <v>182</v>
      </c>
      <c r="L142">
        <v>56019</v>
      </c>
      <c r="M142">
        <v>56.018999999999998</v>
      </c>
      <c r="N142">
        <v>4.0256909189050525</v>
      </c>
      <c r="O142">
        <v>1</v>
      </c>
      <c r="Q142" t="str">
        <f>VLOOKUP(A142,[2]Sheet5!$A$2:$O$163,4, FALSE)</f>
        <v xml:space="preserve">University of Houston </v>
      </c>
      <c r="R142" t="str">
        <f>VLOOKUP(A142,[2]Sheet5!$A$2:$O$163,6, FALSE)</f>
        <v>Houston</v>
      </c>
      <c r="S142" t="str">
        <f>VLOOKUP(A142,[2]Sheet5!$A$2:$O$163,7, FALSE)</f>
        <v>TX</v>
      </c>
      <c r="T142" t="str">
        <f>VLOOKUP(A142,[2]Sheet5!$A$2:$O$163,8, FALSE)</f>
        <v>Texas</v>
      </c>
      <c r="U142" t="str">
        <f>VLOOKUP(A142,[2]Sheet5!$A$2:$O$163,9, FALSE)</f>
        <v>Southwest</v>
      </c>
      <c r="V142" t="str">
        <f>VLOOKUP(A142,[2]Sheet5!$A$2:$O$163,10, FALSE)</f>
        <v>houston-tx</v>
      </c>
      <c r="W142">
        <f>VLOOKUP(A142,[2]Sheet5!$A$2:$O$163,11, FALSE)</f>
        <v>95.5</v>
      </c>
      <c r="X142">
        <f>VLOOKUP(A142,[2]Sheet5!$A$2:$O$163,12, FALSE)</f>
        <v>182</v>
      </c>
      <c r="Y142">
        <f>VLOOKUP(A142,[2]Sheet5!$A$2:$O$163,13, FALSE)</f>
        <v>56019</v>
      </c>
      <c r="Z142">
        <f>VLOOKUP(A142,[2]Sheet5!$A$2:$O$163,14, FALSE)</f>
        <v>56.018999999999998</v>
      </c>
      <c r="AA142">
        <f>VLOOKUP(A142,[2]Sheet5!$A$2:$O$163,15, FALSE)</f>
        <v>4.0256909189050525</v>
      </c>
      <c r="AC142">
        <f>VLOOKUP(C142, [2]Sheet5!$C$2:$O$163, 3, FALSE)</f>
        <v>1</v>
      </c>
      <c r="AE142">
        <f>VLOOKUP(C142,[5]Basket!$C$1:$E$61,3, FALSE)</f>
        <v>1</v>
      </c>
    </row>
    <row r="143" spans="1:31" x14ac:dyDescent="0.2">
      <c r="A143" s="2" t="s">
        <v>2999</v>
      </c>
      <c r="B143" t="s">
        <v>393</v>
      </c>
      <c r="C143" t="str">
        <f t="shared" si="2"/>
        <v>ST. JOHN'S RED STORMBasketball</v>
      </c>
      <c r="D143" t="s">
        <v>3114</v>
      </c>
      <c r="E143" t="s">
        <v>3115</v>
      </c>
      <c r="F143" t="s">
        <v>2966</v>
      </c>
      <c r="G143" t="s">
        <v>3116</v>
      </c>
      <c r="H143" t="s">
        <v>3034</v>
      </c>
      <c r="I143" t="s">
        <v>3117</v>
      </c>
      <c r="J143">
        <v>168.3</v>
      </c>
      <c r="K143">
        <v>166</v>
      </c>
      <c r="L143">
        <v>75886</v>
      </c>
      <c r="M143">
        <v>75.885999999999996</v>
      </c>
      <c r="N143">
        <v>4.3292322141600641</v>
      </c>
      <c r="O143">
        <v>91</v>
      </c>
      <c r="Q143" t="str">
        <f>VLOOKUP(A143,[2]Sheet5!$A$2:$O$163,4, FALSE)</f>
        <v>St. John's University</v>
      </c>
      <c r="R143" t="str">
        <f>VLOOKUP(A143,[2]Sheet5!$A$2:$O$163,6, FALSE)</f>
        <v>Queens</v>
      </c>
      <c r="S143" t="str">
        <f>VLOOKUP(A143,[2]Sheet5!$A$2:$O$163,7, FALSE)</f>
        <v>NY</v>
      </c>
      <c r="T143" t="str">
        <f>VLOOKUP(A143,[2]Sheet5!$A$2:$O$163,8, FALSE)</f>
        <v>New York</v>
      </c>
      <c r="U143" t="str">
        <f>VLOOKUP(A143,[2]Sheet5!$A$2:$O$163,9, FALSE)</f>
        <v>Northeast</v>
      </c>
      <c r="V143" t="str">
        <f>VLOOKUP(A143,[2]Sheet5!$A$2:$O$163,10, FALSE)</f>
        <v>queens-ny</v>
      </c>
      <c r="W143">
        <f>VLOOKUP(A143,[2]Sheet5!$A$2:$O$163,11, FALSE)</f>
        <v>168.3</v>
      </c>
      <c r="X143">
        <f>VLOOKUP(A143,[2]Sheet5!$A$2:$O$163,12, FALSE)</f>
        <v>166</v>
      </c>
      <c r="Y143">
        <f>VLOOKUP(A143,[2]Sheet5!$A$2:$O$163,13, FALSE)</f>
        <v>75886</v>
      </c>
      <c r="Z143">
        <f>VLOOKUP(A143,[2]Sheet5!$A$2:$O$163,14, FALSE)</f>
        <v>75.885999999999996</v>
      </c>
      <c r="AA143">
        <f>VLOOKUP(A143,[2]Sheet5!$A$2:$O$163,15, FALSE)</f>
        <v>4.3292322141600641</v>
      </c>
      <c r="AC143">
        <f>VLOOKUP(C143, [2]Sheet5!$C$2:$O$163, 3, FALSE)</f>
        <v>91</v>
      </c>
      <c r="AE143">
        <f>VLOOKUP(C143,[5]Basket!$C$1:$E$61,3, FALSE)</f>
        <v>91</v>
      </c>
    </row>
    <row r="144" spans="1:31" x14ac:dyDescent="0.2">
      <c r="A144" t="s">
        <v>2994</v>
      </c>
      <c r="B144" t="s">
        <v>393</v>
      </c>
      <c r="C144" t="str">
        <f t="shared" si="2"/>
        <v>LOUISVILLE CARDINALSBasketball</v>
      </c>
      <c r="D144" t="s">
        <v>2664</v>
      </c>
      <c r="E144" t="s">
        <v>2665</v>
      </c>
      <c r="F144" t="s">
        <v>2592</v>
      </c>
      <c r="G144" t="s">
        <v>3056</v>
      </c>
      <c r="H144" t="s">
        <v>3012</v>
      </c>
      <c r="I144" t="s">
        <v>3086</v>
      </c>
      <c r="J144">
        <v>89.7</v>
      </c>
      <c r="K144">
        <v>182</v>
      </c>
      <c r="Q144" t="str">
        <f>VLOOKUP(A144,[2]Sheet5!$A$2:$O$163,4, FALSE)</f>
        <v>University of Louisville</v>
      </c>
      <c r="R144" t="str">
        <f>VLOOKUP(A144,[2]Sheet5!$A$2:$O$163,6, FALSE)</f>
        <v>Louisville</v>
      </c>
      <c r="S144" t="str">
        <f>VLOOKUP(A144,[2]Sheet5!$A$2:$O$163,7, FALSE)</f>
        <v>KY</v>
      </c>
      <c r="T144" t="str">
        <f>VLOOKUP(A144,[2]Sheet5!$A$2:$O$163,8, FALSE)</f>
        <v>Kentucky</v>
      </c>
      <c r="U144" t="str">
        <f>VLOOKUP(A144,[2]Sheet5!$A$2:$O$163,9, FALSE)</f>
        <v>Southeast</v>
      </c>
      <c r="V144" t="str">
        <f>VLOOKUP(A144,[2]Sheet5!$A$2:$O$163,10, FALSE)</f>
        <v>louisville-ky</v>
      </c>
      <c r="W144">
        <f>VLOOKUP(A144,[2]Sheet5!$A$2:$O$163,11, FALSE)</f>
        <v>89.7</v>
      </c>
      <c r="X144">
        <f>VLOOKUP(A144,[2]Sheet5!$A$2:$O$163,12, FALSE)</f>
        <v>182</v>
      </c>
      <c r="Y144" t="e">
        <f>VLOOKUP(A144,[2]Sheet5!$A$2:$O$163,13, FALSE)</f>
        <v>#N/A</v>
      </c>
      <c r="Z144" t="e">
        <f>VLOOKUP(A144,[2]Sheet5!$A$2:$O$163,14, FALSE)</f>
        <v>#N/A</v>
      </c>
      <c r="AA144" t="e">
        <f>VLOOKUP(A144,[2]Sheet5!$A$2:$O$163,15, FALSE)</f>
        <v>#N/A</v>
      </c>
      <c r="AC144" t="e">
        <f>VLOOKUP(C144, [2]Sheet5!$C$2:$O$163, 3, FALSE)</f>
        <v>#N/A</v>
      </c>
      <c r="AE144">
        <f>VLOOKUP(C144,[5]Basket!$C$1:$E$61,3, FALSE)</f>
        <v>314</v>
      </c>
    </row>
    <row r="145" spans="1:31" x14ac:dyDescent="0.2">
      <c r="A145" t="s">
        <v>2947</v>
      </c>
      <c r="B145" t="s">
        <v>393</v>
      </c>
      <c r="C145" t="str">
        <f t="shared" si="2"/>
        <v>BETHUNE COOKMAN WILDCATSBasketball</v>
      </c>
      <c r="D145" t="s">
        <v>2948</v>
      </c>
      <c r="E145" t="s">
        <v>2946</v>
      </c>
      <c r="F145" t="s">
        <v>2671</v>
      </c>
      <c r="G145" t="s">
        <v>3021</v>
      </c>
      <c r="H145" t="s">
        <v>3012</v>
      </c>
      <c r="I145" t="s">
        <v>3118</v>
      </c>
      <c r="J145">
        <v>86.7</v>
      </c>
      <c r="L145">
        <v>42392</v>
      </c>
      <c r="M145">
        <v>42.392000000000003</v>
      </c>
      <c r="N145">
        <v>3.7469596651904609</v>
      </c>
      <c r="O145">
        <v>349</v>
      </c>
      <c r="Q145" t="str">
        <f>VLOOKUP(A145,[2]Sheet5!$A$2:$O$163,4, FALSE)</f>
        <v>Bethune-Cookman University</v>
      </c>
      <c r="R145" t="str">
        <f>VLOOKUP(A145,[2]Sheet5!$A$2:$O$163,6, FALSE)</f>
        <v>Daytona Beach</v>
      </c>
      <c r="S145" t="str">
        <f>VLOOKUP(A145,[2]Sheet5!$A$2:$O$163,7, FALSE)</f>
        <v>FL</v>
      </c>
      <c r="T145" t="str">
        <f>VLOOKUP(A145,[2]Sheet5!$A$2:$O$163,8, FALSE)</f>
        <v>Florida</v>
      </c>
      <c r="U145" t="str">
        <f>VLOOKUP(A145,[2]Sheet5!$A$2:$O$163,9, FALSE)</f>
        <v>Southeast</v>
      </c>
      <c r="V145" t="str">
        <f>VLOOKUP(A145,[2]Sheet5!$A$2:$O$163,10, FALSE)</f>
        <v>daytona beach-fl</v>
      </c>
      <c r="W145">
        <f>VLOOKUP(A145,[2]Sheet5!$A$2:$O$163,11, FALSE)</f>
        <v>86.7</v>
      </c>
      <c r="X145" t="e">
        <f>VLOOKUP(A145,[2]Sheet5!$A$2:$O$163,12, FALSE)</f>
        <v>#N/A</v>
      </c>
      <c r="Y145">
        <f>VLOOKUP(A145,[2]Sheet5!$A$2:$O$163,13, FALSE)</f>
        <v>42392</v>
      </c>
      <c r="Z145">
        <f>VLOOKUP(A145,[2]Sheet5!$A$2:$O$163,14, FALSE)</f>
        <v>42.392000000000003</v>
      </c>
      <c r="AA145">
        <f>VLOOKUP(A145,[2]Sheet5!$A$2:$O$163,15, FALSE)</f>
        <v>3.7469596651904609</v>
      </c>
      <c r="AC145">
        <f>VLOOKUP(C145, [2]Sheet5!$C$2:$O$163, 3, FALSE)</f>
        <v>349</v>
      </c>
      <c r="AE145">
        <f>VLOOKUP(C145,[5]Basket!$C$1:$E$61,3, FALSE)</f>
        <v>349</v>
      </c>
    </row>
    <row r="146" spans="1:31" x14ac:dyDescent="0.2">
      <c r="A146" t="s">
        <v>2883</v>
      </c>
      <c r="B146" t="s">
        <v>393</v>
      </c>
      <c r="C146" t="str">
        <f t="shared" si="2"/>
        <v>AUBURN TIGERSBasketball</v>
      </c>
      <c r="D146" t="s">
        <v>2776</v>
      </c>
      <c r="E146" t="s">
        <v>2777</v>
      </c>
      <c r="F146" t="s">
        <v>2722</v>
      </c>
      <c r="G146" t="s">
        <v>3042</v>
      </c>
      <c r="H146" t="s">
        <v>3012</v>
      </c>
      <c r="I146" t="s">
        <v>3046</v>
      </c>
      <c r="J146">
        <v>97.6</v>
      </c>
      <c r="K146">
        <v>97</v>
      </c>
      <c r="L146">
        <v>54700</v>
      </c>
      <c r="M146">
        <v>54.7</v>
      </c>
      <c r="N146">
        <v>4.0018637094279352</v>
      </c>
      <c r="Q146" t="str">
        <f>VLOOKUP(A146,[2]Sheet5!$A$2:$O$163,4, FALSE)</f>
        <v>Auburn University</v>
      </c>
      <c r="R146" t="str">
        <f>VLOOKUP(A146,[2]Sheet5!$A$2:$O$163,6, FALSE)</f>
        <v>Auburn</v>
      </c>
      <c r="S146" t="str">
        <f>VLOOKUP(A146,[2]Sheet5!$A$2:$O$163,7, FALSE)</f>
        <v>AL</v>
      </c>
      <c r="T146" t="str">
        <f>VLOOKUP(A146,[2]Sheet5!$A$2:$O$163,8, FALSE)</f>
        <v>Alabama</v>
      </c>
      <c r="U146" t="str">
        <f>VLOOKUP(A146,[2]Sheet5!$A$2:$O$163,9, FALSE)</f>
        <v>Southeast</v>
      </c>
      <c r="V146" t="str">
        <f>VLOOKUP(A146,[2]Sheet5!$A$2:$O$163,10, FALSE)</f>
        <v>auburn-al</v>
      </c>
      <c r="W146">
        <f>VLOOKUP(A146,[2]Sheet5!$A$2:$O$163,11, FALSE)</f>
        <v>97.6</v>
      </c>
      <c r="X146">
        <f>VLOOKUP(A146,[2]Sheet5!$A$2:$O$163,12, FALSE)</f>
        <v>97</v>
      </c>
      <c r="Y146">
        <f>VLOOKUP(A146,[2]Sheet5!$A$2:$O$163,13, FALSE)</f>
        <v>54700</v>
      </c>
      <c r="Z146">
        <f>VLOOKUP(A146,[2]Sheet5!$A$2:$O$163,14, FALSE)</f>
        <v>54.7</v>
      </c>
      <c r="AA146">
        <f>VLOOKUP(A146,[2]Sheet5!$A$2:$O$163,15, FALSE)</f>
        <v>4.0018637094279352</v>
      </c>
      <c r="AC146" t="e">
        <f>VLOOKUP(C146, [2]Sheet5!$C$2:$O$163, 3, FALSE)</f>
        <v>#N/A</v>
      </c>
      <c r="AE146">
        <f>VLOOKUP(C146,[5]Basket!$C$1:$E$61,3, FALSE)</f>
        <v>35</v>
      </c>
    </row>
    <row r="147" spans="1:31" x14ac:dyDescent="0.2">
      <c r="A147" t="s">
        <v>2854</v>
      </c>
      <c r="B147" t="s">
        <v>393</v>
      </c>
      <c r="C147" t="str">
        <f t="shared" si="2"/>
        <v>TEXAS LONGHORNSBasketball</v>
      </c>
      <c r="D147" t="s">
        <v>2855</v>
      </c>
      <c r="E147" t="s">
        <v>2706</v>
      </c>
      <c r="F147" t="s">
        <v>2688</v>
      </c>
      <c r="G147" t="s">
        <v>3002</v>
      </c>
      <c r="H147" t="s">
        <v>3003</v>
      </c>
      <c r="I147" t="s">
        <v>3004</v>
      </c>
      <c r="J147">
        <v>129</v>
      </c>
      <c r="K147">
        <v>38</v>
      </c>
      <c r="L147">
        <v>78965</v>
      </c>
      <c r="M147">
        <v>78.965000000000003</v>
      </c>
      <c r="N147">
        <v>4.369004716322018</v>
      </c>
      <c r="Q147" t="str">
        <f>VLOOKUP(A147,[2]Sheet5!$A$2:$O$163,4, FALSE)</f>
        <v>University of Texas</v>
      </c>
      <c r="R147" t="str">
        <f>VLOOKUP(A147,[2]Sheet5!$A$2:$O$163,6, FALSE)</f>
        <v>Austin</v>
      </c>
      <c r="S147" t="str">
        <f>VLOOKUP(A147,[2]Sheet5!$A$2:$O$163,7, FALSE)</f>
        <v>TX</v>
      </c>
      <c r="T147" t="str">
        <f>VLOOKUP(A147,[2]Sheet5!$A$2:$O$163,8, FALSE)</f>
        <v>Texas</v>
      </c>
      <c r="U147" t="str">
        <f>VLOOKUP(A147,[2]Sheet5!$A$2:$O$163,9, FALSE)</f>
        <v>Southwest</v>
      </c>
      <c r="V147" t="str">
        <f>VLOOKUP(A147,[2]Sheet5!$A$2:$O$163,10, FALSE)</f>
        <v>austin-tx</v>
      </c>
      <c r="W147">
        <f>VLOOKUP(A147,[2]Sheet5!$A$2:$O$163,11, FALSE)</f>
        <v>129</v>
      </c>
      <c r="X147">
        <f>VLOOKUP(A147,[2]Sheet5!$A$2:$O$163,12, FALSE)</f>
        <v>38</v>
      </c>
      <c r="Y147">
        <f>VLOOKUP(A147,[2]Sheet5!$A$2:$O$163,13, FALSE)</f>
        <v>78965</v>
      </c>
      <c r="Z147">
        <f>VLOOKUP(A147,[2]Sheet5!$A$2:$O$163,14, FALSE)</f>
        <v>78.965000000000003</v>
      </c>
      <c r="AA147">
        <f>VLOOKUP(A147,[2]Sheet5!$A$2:$O$163,15, FALSE)</f>
        <v>4.369004716322018</v>
      </c>
      <c r="AC147" t="e">
        <f>VLOOKUP(C147, [2]Sheet5!$C$2:$O$163, 3, FALSE)</f>
        <v>#N/A</v>
      </c>
      <c r="AE147">
        <f>VLOOKUP(C147,[5]Basket!$C$1:$E$61,3, FALSE)</f>
        <v>7</v>
      </c>
    </row>
    <row r="148" spans="1:31" x14ac:dyDescent="0.2">
      <c r="A148" t="s">
        <v>2950</v>
      </c>
      <c r="B148" t="s">
        <v>393</v>
      </c>
      <c r="C148" t="str">
        <f t="shared" si="2"/>
        <v>SAN DIEGO STATE AZTECSBasketball</v>
      </c>
      <c r="D148" t="s">
        <v>2951</v>
      </c>
      <c r="E148" t="s">
        <v>2949</v>
      </c>
      <c r="F148" t="s">
        <v>2697</v>
      </c>
      <c r="G148" t="s">
        <v>3005</v>
      </c>
      <c r="H148" t="s">
        <v>3006</v>
      </c>
      <c r="I148" t="s">
        <v>3119</v>
      </c>
      <c r="J148">
        <v>160.4</v>
      </c>
      <c r="K148">
        <v>151</v>
      </c>
      <c r="L148">
        <v>88240</v>
      </c>
      <c r="M148">
        <v>88.24</v>
      </c>
      <c r="N148">
        <v>4.4800603749452472</v>
      </c>
      <c r="O148">
        <v>15</v>
      </c>
      <c r="Q148" t="str">
        <f>VLOOKUP(A148,[2]Sheet5!$A$2:$O$163,4, FALSE)</f>
        <v>San Diego State University</v>
      </c>
      <c r="R148" t="str">
        <f>VLOOKUP(A148,[2]Sheet5!$A$2:$O$163,6, FALSE)</f>
        <v>San Diego</v>
      </c>
      <c r="S148" t="str">
        <f>VLOOKUP(A148,[2]Sheet5!$A$2:$O$163,7, FALSE)</f>
        <v>CA</v>
      </c>
      <c r="T148" t="str">
        <f>VLOOKUP(A148,[2]Sheet5!$A$2:$O$163,8, FALSE)</f>
        <v>California</v>
      </c>
      <c r="U148" t="str">
        <f>VLOOKUP(A148,[2]Sheet5!$A$2:$O$163,9, FALSE)</f>
        <v>West</v>
      </c>
      <c r="V148" t="str">
        <f>VLOOKUP(A148,[2]Sheet5!$A$2:$O$163,10, FALSE)</f>
        <v>san diego-ca</v>
      </c>
      <c r="W148">
        <f>VLOOKUP(A148,[2]Sheet5!$A$2:$O$163,11, FALSE)</f>
        <v>160.4</v>
      </c>
      <c r="X148">
        <f>VLOOKUP(A148,[2]Sheet5!$A$2:$O$163,12, FALSE)</f>
        <v>151</v>
      </c>
      <c r="Y148">
        <f>VLOOKUP(A148,[2]Sheet5!$A$2:$O$163,13, FALSE)</f>
        <v>88240</v>
      </c>
      <c r="Z148">
        <f>VLOOKUP(A148,[2]Sheet5!$A$2:$O$163,14, FALSE)</f>
        <v>88.24</v>
      </c>
      <c r="AA148">
        <f>VLOOKUP(A148,[2]Sheet5!$A$2:$O$163,15, FALSE)</f>
        <v>4.4800603749452472</v>
      </c>
      <c r="AC148">
        <f>VLOOKUP(C148, [2]Sheet5!$C$2:$O$163, 3, FALSE)</f>
        <v>15</v>
      </c>
      <c r="AE148">
        <f>VLOOKUP(C148,[5]Basket!$C$1:$E$61,3, FALSE)</f>
        <v>15</v>
      </c>
    </row>
    <row r="149" spans="1:31" x14ac:dyDescent="0.2">
      <c r="A149" t="s">
        <v>2993</v>
      </c>
      <c r="B149" t="s">
        <v>393</v>
      </c>
      <c r="C149" t="str">
        <f t="shared" si="2"/>
        <v>STANFORD CARDINALBasketball</v>
      </c>
      <c r="D149" t="s">
        <v>2700</v>
      </c>
      <c r="E149" t="s">
        <v>3071</v>
      </c>
      <c r="F149" t="s">
        <v>2697</v>
      </c>
      <c r="G149" t="s">
        <v>3005</v>
      </c>
      <c r="H149" t="s">
        <v>3006</v>
      </c>
      <c r="I149" t="s">
        <v>3072</v>
      </c>
      <c r="J149">
        <v>442.4</v>
      </c>
      <c r="K149">
        <v>3</v>
      </c>
      <c r="L149">
        <v>66863</v>
      </c>
      <c r="M149">
        <v>66.863</v>
      </c>
      <c r="N149">
        <v>4.2026457498626852</v>
      </c>
      <c r="Q149" t="str">
        <f>VLOOKUP(A149,[2]Sheet5!$A$2:$O$163,4, FALSE)</f>
        <v>Stanford University</v>
      </c>
      <c r="R149" t="str">
        <f>VLOOKUP(A149,[2]Sheet5!$A$2:$O$163,6, FALSE)</f>
        <v>Stanford</v>
      </c>
      <c r="S149" t="str">
        <f>VLOOKUP(A149,[2]Sheet5!$A$2:$O$163,7, FALSE)</f>
        <v>CA</v>
      </c>
      <c r="T149" t="str">
        <f>VLOOKUP(A149,[2]Sheet5!$A$2:$O$163,8, FALSE)</f>
        <v>California</v>
      </c>
      <c r="U149" t="str">
        <f>VLOOKUP(A149,[2]Sheet5!$A$2:$O$163,9, FALSE)</f>
        <v>West</v>
      </c>
      <c r="V149" t="str">
        <f>VLOOKUP(A149,[2]Sheet5!$A$2:$O$163,10, FALSE)</f>
        <v>stanford-ca</v>
      </c>
      <c r="W149">
        <f>VLOOKUP(A149,[2]Sheet5!$A$2:$O$163,11, FALSE)</f>
        <v>442.4</v>
      </c>
      <c r="X149">
        <f>VLOOKUP(A149,[2]Sheet5!$A$2:$O$163,12, FALSE)</f>
        <v>3</v>
      </c>
      <c r="Y149">
        <f>VLOOKUP(A149,[2]Sheet5!$A$2:$O$163,13, FALSE)</f>
        <v>66863</v>
      </c>
      <c r="Z149">
        <f>VLOOKUP(A149,[2]Sheet5!$A$2:$O$163,14, FALSE)</f>
        <v>66.863</v>
      </c>
      <c r="AA149">
        <f>VLOOKUP(A149,[2]Sheet5!$A$2:$O$163,15, FALSE)</f>
        <v>4.2026457498626852</v>
      </c>
      <c r="AC149" t="e">
        <f>VLOOKUP(C149, [2]Sheet5!$C$2:$O$163, 3, FALSE)</f>
        <v>#N/A</v>
      </c>
      <c r="AE149">
        <f>VLOOKUP(C149,[5]Basket!$C$1:$E$61,3, FALSE)</f>
        <v>96</v>
      </c>
    </row>
    <row r="150" spans="1:31" x14ac:dyDescent="0.2">
      <c r="A150" t="s">
        <v>2874</v>
      </c>
      <c r="B150" t="s">
        <v>393</v>
      </c>
      <c r="C150" t="str">
        <f t="shared" si="2"/>
        <v>UCLA BRUINSBasketball</v>
      </c>
      <c r="D150" t="s">
        <v>3032</v>
      </c>
      <c r="E150" t="s">
        <v>2711</v>
      </c>
      <c r="F150" t="s">
        <v>2697</v>
      </c>
      <c r="G150" t="s">
        <v>3005</v>
      </c>
      <c r="H150" t="s">
        <v>3006</v>
      </c>
      <c r="I150" t="s">
        <v>3007</v>
      </c>
      <c r="J150">
        <v>176.2</v>
      </c>
      <c r="K150">
        <v>20</v>
      </c>
      <c r="L150">
        <v>76367</v>
      </c>
      <c r="M150">
        <v>76.367000000000004</v>
      </c>
      <c r="N150">
        <v>4.3355506656879683</v>
      </c>
      <c r="Q150" t="str">
        <f>VLOOKUP(A150,[2]Sheet5!$A$2:$O$163,4, FALSE)</f>
        <v>University of California, Los Angeles</v>
      </c>
      <c r="R150" t="str">
        <f>VLOOKUP(A150,[2]Sheet5!$A$2:$O$163,6, FALSE)</f>
        <v>Los Angeles</v>
      </c>
      <c r="S150" t="str">
        <f>VLOOKUP(A150,[2]Sheet5!$A$2:$O$163,7, FALSE)</f>
        <v>CA</v>
      </c>
      <c r="T150" t="str">
        <f>VLOOKUP(A150,[2]Sheet5!$A$2:$O$163,8, FALSE)</f>
        <v>California</v>
      </c>
      <c r="U150" t="str">
        <f>VLOOKUP(A150,[2]Sheet5!$A$2:$O$163,9, FALSE)</f>
        <v>West</v>
      </c>
      <c r="V150" t="str">
        <f>VLOOKUP(A150,[2]Sheet5!$A$2:$O$163,10, FALSE)</f>
        <v>los angeles-ca</v>
      </c>
      <c r="W150">
        <f>VLOOKUP(A150,[2]Sheet5!$A$2:$O$163,11, FALSE)</f>
        <v>176.2</v>
      </c>
      <c r="X150">
        <f>VLOOKUP(A150,[2]Sheet5!$A$2:$O$163,12, FALSE)</f>
        <v>20</v>
      </c>
      <c r="Y150">
        <f>VLOOKUP(A150,[2]Sheet5!$A$2:$O$163,13, FALSE)</f>
        <v>76367</v>
      </c>
      <c r="Z150">
        <f>VLOOKUP(A150,[2]Sheet5!$A$2:$O$163,14, FALSE)</f>
        <v>76.367000000000004</v>
      </c>
      <c r="AA150">
        <f>VLOOKUP(A150,[2]Sheet5!$A$2:$O$163,15, FALSE)</f>
        <v>4.3355506656879683</v>
      </c>
      <c r="AC150" t="e">
        <f>VLOOKUP(C150, [2]Sheet5!$C$2:$O$163, 3, FALSE)</f>
        <v>#N/A</v>
      </c>
      <c r="AE150">
        <f>VLOOKUP(C150,[5]Basket!$C$1:$E$61,3, FALSE)</f>
        <v>4</v>
      </c>
    </row>
    <row r="151" spans="1:31" x14ac:dyDescent="0.2">
      <c r="A151" t="s">
        <v>2883</v>
      </c>
      <c r="B151" t="s">
        <v>393</v>
      </c>
      <c r="C151" t="str">
        <f t="shared" si="2"/>
        <v>AUBURN TIGERSBasketball</v>
      </c>
      <c r="D151" t="s">
        <v>2776</v>
      </c>
      <c r="E151" t="s">
        <v>2777</v>
      </c>
      <c r="F151" t="s">
        <v>2722</v>
      </c>
      <c r="G151" t="s">
        <v>3042</v>
      </c>
      <c r="H151" t="s">
        <v>3012</v>
      </c>
      <c r="I151" t="s">
        <v>3046</v>
      </c>
      <c r="J151">
        <v>97.6</v>
      </c>
      <c r="K151">
        <v>97</v>
      </c>
      <c r="L151">
        <v>54700</v>
      </c>
      <c r="M151">
        <v>54.7</v>
      </c>
      <c r="N151">
        <v>4.0018637094279352</v>
      </c>
      <c r="Q151" t="str">
        <f>VLOOKUP(A151,[2]Sheet5!$A$2:$O$163,4, FALSE)</f>
        <v>Auburn University</v>
      </c>
      <c r="R151" t="str">
        <f>VLOOKUP(A151,[2]Sheet5!$A$2:$O$163,6, FALSE)</f>
        <v>Auburn</v>
      </c>
      <c r="S151" t="str">
        <f>VLOOKUP(A151,[2]Sheet5!$A$2:$O$163,7, FALSE)</f>
        <v>AL</v>
      </c>
      <c r="T151" t="str">
        <f>VLOOKUP(A151,[2]Sheet5!$A$2:$O$163,8, FALSE)</f>
        <v>Alabama</v>
      </c>
      <c r="U151" t="str">
        <f>VLOOKUP(A151,[2]Sheet5!$A$2:$O$163,9, FALSE)</f>
        <v>Southeast</v>
      </c>
      <c r="V151" t="str">
        <f>VLOOKUP(A151,[2]Sheet5!$A$2:$O$163,10, FALSE)</f>
        <v>auburn-al</v>
      </c>
      <c r="W151">
        <f>VLOOKUP(A151,[2]Sheet5!$A$2:$O$163,11, FALSE)</f>
        <v>97.6</v>
      </c>
      <c r="X151">
        <f>VLOOKUP(A151,[2]Sheet5!$A$2:$O$163,12, FALSE)</f>
        <v>97</v>
      </c>
      <c r="Y151">
        <f>VLOOKUP(A151,[2]Sheet5!$A$2:$O$163,13, FALSE)</f>
        <v>54700</v>
      </c>
      <c r="Z151">
        <f>VLOOKUP(A151,[2]Sheet5!$A$2:$O$163,14, FALSE)</f>
        <v>54.7</v>
      </c>
      <c r="AA151">
        <f>VLOOKUP(A151,[2]Sheet5!$A$2:$O$163,15, FALSE)</f>
        <v>4.0018637094279352</v>
      </c>
      <c r="AC151" t="e">
        <f>VLOOKUP(C151, [2]Sheet5!$C$2:$O$163, 3, FALSE)</f>
        <v>#N/A</v>
      </c>
      <c r="AE151">
        <f>VLOOKUP(C151,[5]Basket!$C$1:$E$61,3, FALSE)</f>
        <v>35</v>
      </c>
    </row>
    <row r="152" spans="1:31" x14ac:dyDescent="0.2">
      <c r="A152" t="s">
        <v>2989</v>
      </c>
      <c r="B152" t="s">
        <v>393</v>
      </c>
      <c r="C152" t="str">
        <f t="shared" si="2"/>
        <v>NORTH CAROLINA TAR HEELSBasketball</v>
      </c>
      <c r="D152" t="s">
        <v>3010</v>
      </c>
      <c r="E152" t="s">
        <v>2699</v>
      </c>
      <c r="F152" t="s">
        <v>2685</v>
      </c>
      <c r="G152" t="s">
        <v>3011</v>
      </c>
      <c r="H152" t="s">
        <v>3012</v>
      </c>
      <c r="I152" t="s">
        <v>3013</v>
      </c>
      <c r="J152">
        <v>116</v>
      </c>
      <c r="K152">
        <v>29</v>
      </c>
      <c r="L152">
        <v>77037</v>
      </c>
      <c r="M152">
        <v>77.037000000000006</v>
      </c>
      <c r="N152">
        <v>4.3442858259216885</v>
      </c>
      <c r="Q152" t="str">
        <f>VLOOKUP(A152,[2]Sheet5!$A$2:$O$163,4, FALSE)</f>
        <v>University of North Carolina at Chapel Hill</v>
      </c>
      <c r="R152" t="str">
        <f>VLOOKUP(A152,[2]Sheet5!$A$2:$O$163,6, FALSE)</f>
        <v>Chapel Hill</v>
      </c>
      <c r="S152" t="str">
        <f>VLOOKUP(A152,[2]Sheet5!$A$2:$O$163,7, FALSE)</f>
        <v>NC</v>
      </c>
      <c r="T152" t="str">
        <f>VLOOKUP(A152,[2]Sheet5!$A$2:$O$163,8, FALSE)</f>
        <v>North Carolina</v>
      </c>
      <c r="U152" t="str">
        <f>VLOOKUP(A152,[2]Sheet5!$A$2:$O$163,9, FALSE)</f>
        <v>Southeast</v>
      </c>
      <c r="V152" t="str">
        <f>VLOOKUP(A152,[2]Sheet5!$A$2:$O$163,10, FALSE)</f>
        <v>chapel hill-nc</v>
      </c>
      <c r="W152">
        <f>VLOOKUP(A152,[2]Sheet5!$A$2:$O$163,11, FALSE)</f>
        <v>116</v>
      </c>
      <c r="X152">
        <f>VLOOKUP(A152,[2]Sheet5!$A$2:$O$163,12, FALSE)</f>
        <v>29</v>
      </c>
      <c r="Y152">
        <f>VLOOKUP(A152,[2]Sheet5!$A$2:$O$163,13, FALSE)</f>
        <v>77037</v>
      </c>
      <c r="Z152">
        <f>VLOOKUP(A152,[2]Sheet5!$A$2:$O$163,14, FALSE)</f>
        <v>77.037000000000006</v>
      </c>
      <c r="AA152">
        <f>VLOOKUP(A152,[2]Sheet5!$A$2:$O$163,15, FALSE)</f>
        <v>4.3442858259216885</v>
      </c>
      <c r="AC152" t="e">
        <f>VLOOKUP(C152, [2]Sheet5!$C$2:$O$163, 3, FALSE)</f>
        <v>#N/A</v>
      </c>
      <c r="AE152">
        <f>VLOOKUP(C152,[5]Basket!$C$1:$E$61,3, FALSE)</f>
        <v>44</v>
      </c>
    </row>
    <row r="153" spans="1:31" x14ac:dyDescent="0.2">
      <c r="A153" t="s">
        <v>2953</v>
      </c>
      <c r="B153" t="s">
        <v>393</v>
      </c>
      <c r="C153" t="str">
        <f t="shared" si="2"/>
        <v>FLORIDA ATLANTIC OWLSBasketball</v>
      </c>
      <c r="D153" t="s">
        <v>2954</v>
      </c>
      <c r="E153" t="s">
        <v>2952</v>
      </c>
      <c r="F153" t="s">
        <v>2671</v>
      </c>
      <c r="G153" t="s">
        <v>3021</v>
      </c>
      <c r="H153" t="s">
        <v>3012</v>
      </c>
      <c r="I153" t="s">
        <v>3120</v>
      </c>
      <c r="J153">
        <v>120.8</v>
      </c>
      <c r="K153">
        <v>263</v>
      </c>
      <c r="L153">
        <v>89776</v>
      </c>
      <c r="M153">
        <v>89.775999999999996</v>
      </c>
      <c r="N153">
        <v>4.4973176790086162</v>
      </c>
      <c r="O153">
        <v>13</v>
      </c>
      <c r="Q153" t="str">
        <f>VLOOKUP(A153,[2]Sheet5!$A$2:$O$163,4, FALSE)</f>
        <v>Florida Atlantic University</v>
      </c>
      <c r="R153" t="str">
        <f>VLOOKUP(A153,[2]Sheet5!$A$2:$O$163,6, FALSE)</f>
        <v>Boca Raton</v>
      </c>
      <c r="S153" t="str">
        <f>VLOOKUP(A153,[2]Sheet5!$A$2:$O$163,7, FALSE)</f>
        <v>FL</v>
      </c>
      <c r="T153" t="str">
        <f>VLOOKUP(A153,[2]Sheet5!$A$2:$O$163,8, FALSE)</f>
        <v>Florida</v>
      </c>
      <c r="U153" t="str">
        <f>VLOOKUP(A153,[2]Sheet5!$A$2:$O$163,9, FALSE)</f>
        <v>Southeast</v>
      </c>
      <c r="V153" t="str">
        <f>VLOOKUP(A153,[2]Sheet5!$A$2:$O$163,10, FALSE)</f>
        <v>boca raton-fl</v>
      </c>
      <c r="W153">
        <f>VLOOKUP(A153,[2]Sheet5!$A$2:$O$163,11, FALSE)</f>
        <v>120.8</v>
      </c>
      <c r="X153">
        <f>VLOOKUP(A153,[2]Sheet5!$A$2:$O$163,12, FALSE)</f>
        <v>263</v>
      </c>
      <c r="Y153">
        <f>VLOOKUP(A153,[2]Sheet5!$A$2:$O$163,13, FALSE)</f>
        <v>89776</v>
      </c>
      <c r="Z153">
        <f>VLOOKUP(A153,[2]Sheet5!$A$2:$O$163,14, FALSE)</f>
        <v>89.775999999999996</v>
      </c>
      <c r="AA153">
        <f>VLOOKUP(A153,[2]Sheet5!$A$2:$O$163,15, FALSE)</f>
        <v>4.4973176790086162</v>
      </c>
      <c r="AC153">
        <f>VLOOKUP(C153, [2]Sheet5!$C$2:$O$163, 3, FALSE)</f>
        <v>13</v>
      </c>
      <c r="AE153">
        <f>VLOOKUP(C153,[5]Basket!$C$1:$E$61,3, FALSE)</f>
        <v>13</v>
      </c>
    </row>
    <row r="154" spans="1:31" x14ac:dyDescent="0.2">
      <c r="A154" t="s">
        <v>2956</v>
      </c>
      <c r="B154" t="s">
        <v>393</v>
      </c>
      <c r="C154" t="str">
        <f t="shared" si="2"/>
        <v>NORTH DAKOTA STATE BISONBasketball</v>
      </c>
      <c r="D154" t="s">
        <v>2957</v>
      </c>
      <c r="E154" t="s">
        <v>2955</v>
      </c>
      <c r="F154" t="s">
        <v>2591</v>
      </c>
      <c r="G154" t="s">
        <v>3121</v>
      </c>
      <c r="H154" t="s">
        <v>3017</v>
      </c>
      <c r="I154" t="s">
        <v>3122</v>
      </c>
      <c r="J154">
        <v>89.5</v>
      </c>
      <c r="K154">
        <v>285</v>
      </c>
      <c r="L154">
        <v>60243</v>
      </c>
      <c r="M154">
        <v>60.243000000000002</v>
      </c>
      <c r="N154">
        <v>4.0983863830484326</v>
      </c>
      <c r="O154">
        <v>277</v>
      </c>
      <c r="Q154" t="str">
        <f>VLOOKUP(A154,[2]Sheet5!$A$2:$O$163,4, FALSE)</f>
        <v>North Dakota State University</v>
      </c>
      <c r="R154" t="str">
        <f>VLOOKUP(A154,[2]Sheet5!$A$2:$O$163,6, FALSE)</f>
        <v>Fargo</v>
      </c>
      <c r="S154" t="str">
        <f>VLOOKUP(A154,[2]Sheet5!$A$2:$O$163,7, FALSE)</f>
        <v>ND</v>
      </c>
      <c r="T154" t="str">
        <f>VLOOKUP(A154,[2]Sheet5!$A$2:$O$163,8, FALSE)</f>
        <v>North Dakota</v>
      </c>
      <c r="U154" t="str">
        <f>VLOOKUP(A154,[2]Sheet5!$A$2:$O$163,9, FALSE)</f>
        <v>Midwest</v>
      </c>
      <c r="V154" t="str">
        <f>VLOOKUP(A154,[2]Sheet5!$A$2:$O$163,10, FALSE)</f>
        <v>fargo-nd</v>
      </c>
      <c r="W154">
        <f>VLOOKUP(A154,[2]Sheet5!$A$2:$O$163,11, FALSE)</f>
        <v>89.5</v>
      </c>
      <c r="X154">
        <f>VLOOKUP(A154,[2]Sheet5!$A$2:$O$163,12, FALSE)</f>
        <v>285</v>
      </c>
      <c r="Y154">
        <f>VLOOKUP(A154,[2]Sheet5!$A$2:$O$163,13, FALSE)</f>
        <v>60243</v>
      </c>
      <c r="Z154">
        <f>VLOOKUP(A154,[2]Sheet5!$A$2:$O$163,14, FALSE)</f>
        <v>60.243000000000002</v>
      </c>
      <c r="AA154">
        <f>VLOOKUP(A154,[2]Sheet5!$A$2:$O$163,15, FALSE)</f>
        <v>4.0983863830484326</v>
      </c>
      <c r="AC154">
        <f>VLOOKUP(C154, [2]Sheet5!$C$2:$O$163, 3, FALSE)</f>
        <v>277</v>
      </c>
      <c r="AE154">
        <f>VLOOKUP(C154,[5]Basket!$C$1:$E$61,3, FALSE)</f>
        <v>277</v>
      </c>
    </row>
    <row r="155" spans="1:31" x14ac:dyDescent="0.2">
      <c r="A155" t="s">
        <v>2958</v>
      </c>
      <c r="B155" t="s">
        <v>393</v>
      </c>
      <c r="C155" t="str">
        <f t="shared" si="2"/>
        <v>UCF KNIGHTSBasketball</v>
      </c>
      <c r="D155" t="s">
        <v>2836</v>
      </c>
      <c r="E155" t="s">
        <v>2837</v>
      </c>
      <c r="F155" t="s">
        <v>2671</v>
      </c>
      <c r="G155" t="s">
        <v>3021</v>
      </c>
      <c r="H155" t="s">
        <v>3012</v>
      </c>
      <c r="I155" t="s">
        <v>3123</v>
      </c>
      <c r="J155">
        <v>103.3</v>
      </c>
      <c r="K155">
        <v>137</v>
      </c>
      <c r="L155">
        <v>58968</v>
      </c>
      <c r="M155">
        <v>58.968000000000004</v>
      </c>
      <c r="N155">
        <v>4.0769949238869874</v>
      </c>
      <c r="O155">
        <v>66</v>
      </c>
      <c r="Q155" t="str">
        <f>VLOOKUP(A155,[2]Sheet5!$A$2:$O$163,4, FALSE)</f>
        <v>University of Central Florida</v>
      </c>
      <c r="R155" t="str">
        <f>VLOOKUP(A155,[2]Sheet5!$A$2:$O$163,6, FALSE)</f>
        <v>Orlando</v>
      </c>
      <c r="S155" t="str">
        <f>VLOOKUP(A155,[2]Sheet5!$A$2:$O$163,7, FALSE)</f>
        <v>FL</v>
      </c>
      <c r="T155" t="str">
        <f>VLOOKUP(A155,[2]Sheet5!$A$2:$O$163,8, FALSE)</f>
        <v>Florida</v>
      </c>
      <c r="U155" t="str">
        <f>VLOOKUP(A155,[2]Sheet5!$A$2:$O$163,9, FALSE)</f>
        <v>Southeast</v>
      </c>
      <c r="V155" t="str">
        <f>VLOOKUP(A155,[2]Sheet5!$A$2:$O$163,10, FALSE)</f>
        <v>orlando-fl</v>
      </c>
      <c r="W155">
        <f>VLOOKUP(A155,[2]Sheet5!$A$2:$O$163,11, FALSE)</f>
        <v>103.3</v>
      </c>
      <c r="X155">
        <f>VLOOKUP(A155,[2]Sheet5!$A$2:$O$163,12, FALSE)</f>
        <v>137</v>
      </c>
      <c r="Y155">
        <f>VLOOKUP(A155,[2]Sheet5!$A$2:$O$163,13, FALSE)</f>
        <v>58968</v>
      </c>
      <c r="Z155">
        <f>VLOOKUP(A155,[2]Sheet5!$A$2:$O$163,14, FALSE)</f>
        <v>58.968000000000004</v>
      </c>
      <c r="AA155">
        <f>VLOOKUP(A155,[2]Sheet5!$A$2:$O$163,15, FALSE)</f>
        <v>4.0769949238869874</v>
      </c>
      <c r="AC155">
        <f>VLOOKUP(C155, [2]Sheet5!$C$2:$O$163, 3, FALSE)</f>
        <v>66</v>
      </c>
      <c r="AE155">
        <f>VLOOKUP(C155,[5]Basket!$C$1:$E$61,3, FALSE)</f>
        <v>66</v>
      </c>
    </row>
    <row r="156" spans="1:31" x14ac:dyDescent="0.2">
      <c r="A156" t="s">
        <v>2990</v>
      </c>
      <c r="B156" t="s">
        <v>393</v>
      </c>
      <c r="C156" t="str">
        <f t="shared" si="2"/>
        <v>SOUTH CAROLINA GAMECOCKSBasketball</v>
      </c>
      <c r="D156" t="s">
        <v>2658</v>
      </c>
      <c r="E156" t="s">
        <v>2659</v>
      </c>
      <c r="F156" t="s">
        <v>2660</v>
      </c>
      <c r="G156" t="s">
        <v>3027</v>
      </c>
      <c r="H156" t="s">
        <v>3012</v>
      </c>
      <c r="I156" t="s">
        <v>3028</v>
      </c>
      <c r="J156">
        <v>84.5</v>
      </c>
      <c r="K156">
        <v>115</v>
      </c>
      <c r="L156">
        <v>48791</v>
      </c>
      <c r="M156">
        <v>48.790999999999997</v>
      </c>
      <c r="N156">
        <v>3.8875458696209848</v>
      </c>
      <c r="Q156" t="str">
        <f>VLOOKUP(A156,[2]Sheet5!$A$2:$O$163,4, FALSE)</f>
        <v>University of South Carolina</v>
      </c>
      <c r="R156" t="str">
        <f>VLOOKUP(A156,[2]Sheet5!$A$2:$O$163,6, FALSE)</f>
        <v>Columbia</v>
      </c>
      <c r="S156" t="str">
        <f>VLOOKUP(A156,[2]Sheet5!$A$2:$O$163,7, FALSE)</f>
        <v>SC</v>
      </c>
      <c r="T156" t="str">
        <f>VLOOKUP(A156,[2]Sheet5!$A$2:$O$163,8, FALSE)</f>
        <v>South Carolina</v>
      </c>
      <c r="U156" t="str">
        <f>VLOOKUP(A156,[2]Sheet5!$A$2:$O$163,9, FALSE)</f>
        <v>Southeast</v>
      </c>
      <c r="V156" t="str">
        <f>VLOOKUP(A156,[2]Sheet5!$A$2:$O$163,10, FALSE)</f>
        <v>columbia-sc</v>
      </c>
      <c r="W156">
        <f>VLOOKUP(A156,[2]Sheet5!$A$2:$O$163,11, FALSE)</f>
        <v>84.5</v>
      </c>
      <c r="X156">
        <f>VLOOKUP(A156,[2]Sheet5!$A$2:$O$163,12, FALSE)</f>
        <v>115</v>
      </c>
      <c r="Y156">
        <f>VLOOKUP(A156,[2]Sheet5!$A$2:$O$163,13, FALSE)</f>
        <v>48791</v>
      </c>
      <c r="Z156">
        <f>VLOOKUP(A156,[2]Sheet5!$A$2:$O$163,14, FALSE)</f>
        <v>48.790999999999997</v>
      </c>
      <c r="AA156">
        <f>VLOOKUP(A156,[2]Sheet5!$A$2:$O$163,15, FALSE)</f>
        <v>3.8875458696209848</v>
      </c>
      <c r="AC156" t="e">
        <f>VLOOKUP(C156, [2]Sheet5!$C$2:$O$163, 3, FALSE)</f>
        <v>#N/A</v>
      </c>
      <c r="AE156">
        <f>VLOOKUP(C156,[5]Basket!$C$1:$E$61,3, FALSE)</f>
        <v>235</v>
      </c>
    </row>
    <row r="157" spans="1:31" x14ac:dyDescent="0.2">
      <c r="A157" t="s">
        <v>2856</v>
      </c>
      <c r="B157" t="s">
        <v>393</v>
      </c>
      <c r="C157" t="str">
        <f t="shared" si="2"/>
        <v>USC TROJANSBasketball</v>
      </c>
      <c r="D157" t="s">
        <v>2754</v>
      </c>
      <c r="E157" t="s">
        <v>2711</v>
      </c>
      <c r="F157" t="s">
        <v>2697</v>
      </c>
      <c r="G157" t="s">
        <v>3005</v>
      </c>
      <c r="H157" t="s">
        <v>3006</v>
      </c>
      <c r="I157" t="s">
        <v>3007</v>
      </c>
      <c r="J157">
        <v>176.2</v>
      </c>
      <c r="K157">
        <v>20</v>
      </c>
      <c r="L157">
        <v>76367</v>
      </c>
      <c r="M157">
        <v>76.367000000000004</v>
      </c>
      <c r="N157">
        <v>4.3355506656879683</v>
      </c>
      <c r="Q157" t="str">
        <f>VLOOKUP(A157,[2]Sheet5!$A$2:$O$163,4, FALSE)</f>
        <v>University of Southern California</v>
      </c>
      <c r="R157" t="str">
        <f>VLOOKUP(A157,[2]Sheet5!$A$2:$O$163,6, FALSE)</f>
        <v>Los Angeles</v>
      </c>
      <c r="S157" t="str">
        <f>VLOOKUP(A157,[2]Sheet5!$A$2:$O$163,7, FALSE)</f>
        <v>CA</v>
      </c>
      <c r="T157" t="str">
        <f>VLOOKUP(A157,[2]Sheet5!$A$2:$O$163,8, FALSE)</f>
        <v>California</v>
      </c>
      <c r="U157" t="str">
        <f>VLOOKUP(A157,[2]Sheet5!$A$2:$O$163,9, FALSE)</f>
        <v>West</v>
      </c>
      <c r="V157" t="str">
        <f>VLOOKUP(A157,[2]Sheet5!$A$2:$O$163,10, FALSE)</f>
        <v>los angeles-ca</v>
      </c>
      <c r="W157">
        <f>VLOOKUP(A157,[2]Sheet5!$A$2:$O$163,11, FALSE)</f>
        <v>176.2</v>
      </c>
      <c r="X157">
        <f>VLOOKUP(A157,[2]Sheet5!$A$2:$O$163,12, FALSE)</f>
        <v>20</v>
      </c>
      <c r="Y157">
        <f>VLOOKUP(A157,[2]Sheet5!$A$2:$O$163,13, FALSE)</f>
        <v>76367</v>
      </c>
      <c r="Z157">
        <f>VLOOKUP(A157,[2]Sheet5!$A$2:$O$163,14, FALSE)</f>
        <v>76.367000000000004</v>
      </c>
      <c r="AA157">
        <f>VLOOKUP(A157,[2]Sheet5!$A$2:$O$163,15, FALSE)</f>
        <v>4.3355506656879683</v>
      </c>
      <c r="AC157" t="e">
        <f>VLOOKUP(C157, [2]Sheet5!$C$2:$O$163, 3, FALSE)</f>
        <v>#N/A</v>
      </c>
      <c r="AE157">
        <f>VLOOKUP(C157,[5]Basket!$C$1:$E$61,3, FALSE)</f>
        <v>55</v>
      </c>
    </row>
    <row r="158" spans="1:31" x14ac:dyDescent="0.2">
      <c r="A158" t="s">
        <v>2916</v>
      </c>
      <c r="B158" t="s">
        <v>393</v>
      </c>
      <c r="C158" t="str">
        <f t="shared" si="2"/>
        <v>KANSAS JAYHAWKSBasketball</v>
      </c>
      <c r="D158" t="s">
        <v>2760</v>
      </c>
      <c r="E158" t="s">
        <v>2761</v>
      </c>
      <c r="F158" t="s">
        <v>2762</v>
      </c>
      <c r="G158" t="s">
        <v>3074</v>
      </c>
      <c r="H158" t="s">
        <v>3017</v>
      </c>
      <c r="I158" t="s">
        <v>3091</v>
      </c>
      <c r="J158">
        <v>93.2</v>
      </c>
      <c r="K158">
        <v>121</v>
      </c>
      <c r="L158">
        <v>56536</v>
      </c>
      <c r="M158">
        <v>56.536000000000001</v>
      </c>
      <c r="N158">
        <v>4.0348776033885532</v>
      </c>
      <c r="O158">
        <v>9</v>
      </c>
      <c r="Q158" t="str">
        <f>VLOOKUP(A158,[2]Sheet5!$A$2:$O$163,4, FALSE)</f>
        <v>University of Kansas</v>
      </c>
      <c r="R158" t="str">
        <f>VLOOKUP(A158,[2]Sheet5!$A$2:$O$163,6, FALSE)</f>
        <v>Lawrence</v>
      </c>
      <c r="S158" t="str">
        <f>VLOOKUP(A158,[2]Sheet5!$A$2:$O$163,7, FALSE)</f>
        <v>KS</v>
      </c>
      <c r="T158" t="str">
        <f>VLOOKUP(A158,[2]Sheet5!$A$2:$O$163,8, FALSE)</f>
        <v>Kansas</v>
      </c>
      <c r="U158" t="str">
        <f>VLOOKUP(A158,[2]Sheet5!$A$2:$O$163,9, FALSE)</f>
        <v>Midwest</v>
      </c>
      <c r="V158" t="str">
        <f>VLOOKUP(A158,[2]Sheet5!$A$2:$O$163,10, FALSE)</f>
        <v>lawrence-ks</v>
      </c>
      <c r="W158">
        <f>VLOOKUP(A158,[2]Sheet5!$A$2:$O$163,11, FALSE)</f>
        <v>93.2</v>
      </c>
      <c r="X158">
        <f>VLOOKUP(A158,[2]Sheet5!$A$2:$O$163,12, FALSE)</f>
        <v>121</v>
      </c>
      <c r="Y158">
        <f>VLOOKUP(A158,[2]Sheet5!$A$2:$O$163,13, FALSE)</f>
        <v>56536</v>
      </c>
      <c r="Z158">
        <f>VLOOKUP(A158,[2]Sheet5!$A$2:$O$163,14, FALSE)</f>
        <v>56.536000000000001</v>
      </c>
      <c r="AA158">
        <f>VLOOKUP(A158,[2]Sheet5!$A$2:$O$163,15, FALSE)</f>
        <v>4.0348776033885532</v>
      </c>
      <c r="AC158">
        <f>VLOOKUP(C158, [2]Sheet5!$C$2:$O$163, 3, FALSE)</f>
        <v>9</v>
      </c>
      <c r="AE158">
        <f>VLOOKUP(C158,[5]Basket!$C$1:$E$61,3, FALSE)</f>
        <v>9</v>
      </c>
    </row>
    <row r="159" spans="1:31" x14ac:dyDescent="0.2">
      <c r="A159" t="s">
        <v>2862</v>
      </c>
      <c r="B159" t="s">
        <v>393</v>
      </c>
      <c r="C159" t="str">
        <f t="shared" si="2"/>
        <v>OHIO STATE BUCKEYESBasketball</v>
      </c>
      <c r="D159" t="s">
        <v>2733</v>
      </c>
      <c r="E159" t="s">
        <v>2734</v>
      </c>
      <c r="F159" t="s">
        <v>1117</v>
      </c>
      <c r="G159" t="s">
        <v>3016</v>
      </c>
      <c r="H159" t="s">
        <v>3017</v>
      </c>
      <c r="I159" t="s">
        <v>3018</v>
      </c>
      <c r="J159">
        <v>86.4</v>
      </c>
      <c r="K159">
        <v>49</v>
      </c>
      <c r="L159">
        <v>58575</v>
      </c>
      <c r="M159">
        <v>58.575000000000003</v>
      </c>
      <c r="N159">
        <v>4.0703079843938594</v>
      </c>
      <c r="Q159" t="str">
        <f>VLOOKUP(A159,[2]Sheet5!$A$2:$O$163,4, FALSE)</f>
        <v>Ohio State University</v>
      </c>
      <c r="R159" t="str">
        <f>VLOOKUP(A159,[2]Sheet5!$A$2:$O$163,6, FALSE)</f>
        <v>Columbus</v>
      </c>
      <c r="S159" t="str">
        <f>VLOOKUP(A159,[2]Sheet5!$A$2:$O$163,7, FALSE)</f>
        <v>OH</v>
      </c>
      <c r="T159" t="str">
        <f>VLOOKUP(A159,[2]Sheet5!$A$2:$O$163,8, FALSE)</f>
        <v>Ohio</v>
      </c>
      <c r="U159" t="str">
        <f>VLOOKUP(A159,[2]Sheet5!$A$2:$O$163,9, FALSE)</f>
        <v>Midwest</v>
      </c>
      <c r="V159" t="str">
        <f>VLOOKUP(A159,[2]Sheet5!$A$2:$O$163,10, FALSE)</f>
        <v>columbus-oh</v>
      </c>
      <c r="W159">
        <f>VLOOKUP(A159,[2]Sheet5!$A$2:$O$163,11, FALSE)</f>
        <v>86.4</v>
      </c>
      <c r="X159">
        <f>VLOOKUP(A159,[2]Sheet5!$A$2:$O$163,12, FALSE)</f>
        <v>49</v>
      </c>
      <c r="Y159">
        <f>VLOOKUP(A159,[2]Sheet5!$A$2:$O$163,13, FALSE)</f>
        <v>58575</v>
      </c>
      <c r="Z159">
        <f>VLOOKUP(A159,[2]Sheet5!$A$2:$O$163,14, FALSE)</f>
        <v>58.575000000000003</v>
      </c>
      <c r="AA159">
        <f>VLOOKUP(A159,[2]Sheet5!$A$2:$O$163,15, FALSE)</f>
        <v>4.0703079843938594</v>
      </c>
      <c r="AC159" t="e">
        <f>VLOOKUP(C159, [2]Sheet5!$C$2:$O$163, 3, FALSE)</f>
        <v>#N/A</v>
      </c>
      <c r="AE159">
        <f>VLOOKUP(C159,[5]Basket!$C$1:$E$61,3, FALSE)</f>
        <v>133</v>
      </c>
    </row>
    <row r="160" spans="1:31" x14ac:dyDescent="0.2">
      <c r="A160" t="s">
        <v>2893</v>
      </c>
      <c r="B160" t="s">
        <v>393</v>
      </c>
      <c r="C160" t="str">
        <f t="shared" si="2"/>
        <v>DUKE BLUE DEVILSBasketball</v>
      </c>
      <c r="D160" t="s">
        <v>2808</v>
      </c>
      <c r="E160" t="s">
        <v>2809</v>
      </c>
      <c r="F160" t="s">
        <v>2685</v>
      </c>
      <c r="G160" t="s">
        <v>3011</v>
      </c>
      <c r="H160" t="s">
        <v>3012</v>
      </c>
      <c r="I160" t="s">
        <v>3061</v>
      </c>
      <c r="J160">
        <v>97.5</v>
      </c>
      <c r="K160">
        <v>10</v>
      </c>
      <c r="L160">
        <v>107000</v>
      </c>
      <c r="M160">
        <v>107</v>
      </c>
      <c r="N160">
        <v>4.6728288344619058</v>
      </c>
      <c r="Q160" t="str">
        <f>VLOOKUP(A160,[2]Sheet5!$A$2:$O$163,4, FALSE)</f>
        <v>Duke University</v>
      </c>
      <c r="R160" t="str">
        <f>VLOOKUP(A160,[2]Sheet5!$A$2:$O$163,6, FALSE)</f>
        <v>Durham</v>
      </c>
      <c r="S160" t="str">
        <f>VLOOKUP(A160,[2]Sheet5!$A$2:$O$163,7, FALSE)</f>
        <v>NC</v>
      </c>
      <c r="T160" t="str">
        <f>VLOOKUP(A160,[2]Sheet5!$A$2:$O$163,8, FALSE)</f>
        <v>North Carolina</v>
      </c>
      <c r="U160" t="str">
        <f>VLOOKUP(A160,[2]Sheet5!$A$2:$O$163,9, FALSE)</f>
        <v>Southeast</v>
      </c>
      <c r="V160" t="str">
        <f>VLOOKUP(A160,[2]Sheet5!$A$2:$O$163,10, FALSE)</f>
        <v>durham-nc</v>
      </c>
      <c r="W160">
        <f>VLOOKUP(A160,[2]Sheet5!$A$2:$O$163,11, FALSE)</f>
        <v>97.5</v>
      </c>
      <c r="X160">
        <f>VLOOKUP(A160,[2]Sheet5!$A$2:$O$163,12, FALSE)</f>
        <v>10</v>
      </c>
      <c r="Y160">
        <f>VLOOKUP(A160,[2]Sheet5!$A$2:$O$163,13, FALSE)</f>
        <v>107000</v>
      </c>
      <c r="Z160">
        <f>VLOOKUP(A160,[2]Sheet5!$A$2:$O$163,14, FALSE)</f>
        <v>107</v>
      </c>
      <c r="AA160">
        <f>VLOOKUP(A160,[2]Sheet5!$A$2:$O$163,15, FALSE)</f>
        <v>4.6728288344619058</v>
      </c>
      <c r="AC160" t="e">
        <f>VLOOKUP(C160, [2]Sheet5!$C$2:$O$163, 3, FALSE)</f>
        <v>#N/A</v>
      </c>
      <c r="AE160">
        <f>VLOOKUP(C160,[5]Basket!$C$1:$E$61,3, FALSE)</f>
        <v>16</v>
      </c>
    </row>
    <row r="161" spans="1:31" x14ac:dyDescent="0.2">
      <c r="A161" t="s">
        <v>2961</v>
      </c>
      <c r="B161" t="s">
        <v>393</v>
      </c>
      <c r="C161" t="str">
        <f t="shared" si="2"/>
        <v>MICHIGAN STATE SPARTANSBasketball</v>
      </c>
      <c r="D161" t="s">
        <v>2962</v>
      </c>
      <c r="E161" t="s">
        <v>2960</v>
      </c>
      <c r="F161" t="s">
        <v>2787</v>
      </c>
      <c r="G161" t="s">
        <v>3025</v>
      </c>
      <c r="H161" t="s">
        <v>3017</v>
      </c>
      <c r="I161" t="s">
        <v>3124</v>
      </c>
      <c r="J161">
        <v>90.2</v>
      </c>
      <c r="K161">
        <v>77</v>
      </c>
      <c r="L161">
        <v>41117</v>
      </c>
      <c r="M161">
        <v>41.116999999999997</v>
      </c>
      <c r="N161">
        <v>3.7164216612869603</v>
      </c>
      <c r="O161">
        <v>33</v>
      </c>
      <c r="Q161" t="str">
        <f>VLOOKUP(A161,[2]Sheet5!$A$2:$O$163,4, FALSE)</f>
        <v>Michigan State University</v>
      </c>
      <c r="R161" t="str">
        <f>VLOOKUP(A161,[2]Sheet5!$A$2:$O$163,6, FALSE)</f>
        <v>East Lansing</v>
      </c>
      <c r="S161" t="str">
        <f>VLOOKUP(A161,[2]Sheet5!$A$2:$O$163,7, FALSE)</f>
        <v>MI</v>
      </c>
      <c r="T161" t="str">
        <f>VLOOKUP(A161,[2]Sheet5!$A$2:$O$163,8, FALSE)</f>
        <v>Michigan</v>
      </c>
      <c r="U161" t="str">
        <f>VLOOKUP(A161,[2]Sheet5!$A$2:$O$163,9, FALSE)</f>
        <v>Midwest</v>
      </c>
      <c r="V161" t="str">
        <f>VLOOKUP(A161,[2]Sheet5!$A$2:$O$163,10, FALSE)</f>
        <v>east lansing-mi</v>
      </c>
      <c r="W161">
        <f>VLOOKUP(A161,[2]Sheet5!$A$2:$O$163,11, FALSE)</f>
        <v>90.2</v>
      </c>
      <c r="X161">
        <f>VLOOKUP(A161,[2]Sheet5!$A$2:$O$163,12, FALSE)</f>
        <v>77</v>
      </c>
      <c r="Y161">
        <f>VLOOKUP(A161,[2]Sheet5!$A$2:$O$163,13, FALSE)</f>
        <v>41117</v>
      </c>
      <c r="Z161">
        <f>VLOOKUP(A161,[2]Sheet5!$A$2:$O$163,14, FALSE)</f>
        <v>41.116999999999997</v>
      </c>
      <c r="AA161">
        <f>VLOOKUP(A161,[2]Sheet5!$A$2:$O$163,15, FALSE)</f>
        <v>3.7164216612869603</v>
      </c>
      <c r="AC161">
        <f>VLOOKUP(C161, [2]Sheet5!$C$2:$O$163, 3, FALSE)</f>
        <v>33</v>
      </c>
      <c r="AE161">
        <f>VLOOKUP(C161,[5]Basket!$C$1:$E$61,3, FALSE)</f>
        <v>33</v>
      </c>
    </row>
    <row r="162" spans="1:31" x14ac:dyDescent="0.2">
      <c r="A162" t="s">
        <v>2963</v>
      </c>
      <c r="B162" t="s">
        <v>393</v>
      </c>
      <c r="C162" t="str">
        <f t="shared" si="2"/>
        <v>WEST VIRGINIA MOUNTAINEERSBasketball</v>
      </c>
      <c r="D162" t="s">
        <v>2819</v>
      </c>
      <c r="E162" t="s">
        <v>2820</v>
      </c>
      <c r="F162" t="s">
        <v>2821</v>
      </c>
      <c r="G162" t="s">
        <v>3096</v>
      </c>
      <c r="H162" t="s">
        <v>3012</v>
      </c>
      <c r="I162" t="s">
        <v>3097</v>
      </c>
      <c r="J162">
        <v>90.3</v>
      </c>
      <c r="K162">
        <v>234</v>
      </c>
      <c r="L162">
        <v>36991</v>
      </c>
      <c r="M162">
        <v>36.991</v>
      </c>
      <c r="N162">
        <v>3.6106746398125451</v>
      </c>
      <c r="O162">
        <v>24</v>
      </c>
      <c r="Q162" t="str">
        <f>VLOOKUP(A162,[2]Sheet5!$A$2:$O$163,4, FALSE)</f>
        <v>West Virginia University</v>
      </c>
      <c r="R162" t="str">
        <f>VLOOKUP(A162,[2]Sheet5!$A$2:$O$163,6, FALSE)</f>
        <v>Morgantown</v>
      </c>
      <c r="S162" t="str">
        <f>VLOOKUP(A162,[2]Sheet5!$A$2:$O$163,7, FALSE)</f>
        <v>WV</v>
      </c>
      <c r="T162" t="str">
        <f>VLOOKUP(A162,[2]Sheet5!$A$2:$O$163,8, FALSE)</f>
        <v>West Virginia</v>
      </c>
      <c r="U162" t="str">
        <f>VLOOKUP(A162,[2]Sheet5!$A$2:$O$163,9, FALSE)</f>
        <v>Southeast</v>
      </c>
      <c r="V162" t="str">
        <f>VLOOKUP(A162,[2]Sheet5!$A$2:$O$163,10, FALSE)</f>
        <v>morgantown-wv</v>
      </c>
      <c r="W162">
        <f>VLOOKUP(A162,[2]Sheet5!$A$2:$O$163,11, FALSE)</f>
        <v>90.3</v>
      </c>
      <c r="X162">
        <f>VLOOKUP(A162,[2]Sheet5!$A$2:$O$163,12, FALSE)</f>
        <v>234</v>
      </c>
      <c r="Y162">
        <f>VLOOKUP(A162,[2]Sheet5!$A$2:$O$163,13, FALSE)</f>
        <v>36991</v>
      </c>
      <c r="Z162">
        <f>VLOOKUP(A162,[2]Sheet5!$A$2:$O$163,14, FALSE)</f>
        <v>36.991</v>
      </c>
      <c r="AA162">
        <f>VLOOKUP(A162,[2]Sheet5!$A$2:$O$163,15, FALSE)</f>
        <v>3.6106746398125451</v>
      </c>
      <c r="AC162">
        <f>VLOOKUP(C162, [2]Sheet5!$C$2:$O$163, 3, FALSE)</f>
        <v>24</v>
      </c>
      <c r="AE162">
        <f>VLOOKUP(C162,[5]Basket!$C$1:$E$61,3, FALSE)</f>
        <v>24</v>
      </c>
    </row>
    <row r="163" spans="1:31" x14ac:dyDescent="0.2">
      <c r="A163" t="s">
        <v>2888</v>
      </c>
      <c r="B163" t="s">
        <v>393</v>
      </c>
      <c r="C163" t="str">
        <f t="shared" si="2"/>
        <v>KENTUCKY WILDCATSBasketball</v>
      </c>
      <c r="D163" t="s">
        <v>2731</v>
      </c>
      <c r="E163" t="s">
        <v>2732</v>
      </c>
      <c r="F163" t="s">
        <v>2592</v>
      </c>
      <c r="G163" t="s">
        <v>3056</v>
      </c>
      <c r="H163" t="s">
        <v>3012</v>
      </c>
      <c r="I163" t="s">
        <v>3057</v>
      </c>
      <c r="J163">
        <v>90.5</v>
      </c>
      <c r="K163">
        <v>137</v>
      </c>
      <c r="L163">
        <v>61526</v>
      </c>
      <c r="M163">
        <v>61.526000000000003</v>
      </c>
      <c r="N163">
        <v>4.1194598497004975</v>
      </c>
      <c r="Q163" t="str">
        <f>VLOOKUP(A163,[2]Sheet5!$A$2:$O$163,4, FALSE)</f>
        <v>University of Kentucky</v>
      </c>
      <c r="R163" t="str">
        <f>VLOOKUP(A163,[2]Sheet5!$A$2:$O$163,6, FALSE)</f>
        <v>Lexington</v>
      </c>
      <c r="S163" t="str">
        <f>VLOOKUP(A163,[2]Sheet5!$A$2:$O$163,7, FALSE)</f>
        <v>KY</v>
      </c>
      <c r="T163" t="str">
        <f>VLOOKUP(A163,[2]Sheet5!$A$2:$O$163,8, FALSE)</f>
        <v>Kentucky</v>
      </c>
      <c r="U163" t="str">
        <f>VLOOKUP(A163,[2]Sheet5!$A$2:$O$163,9, FALSE)</f>
        <v>Southeast</v>
      </c>
      <c r="V163" t="str">
        <f>VLOOKUP(A163,[2]Sheet5!$A$2:$O$163,10, FALSE)</f>
        <v>lexington-ky</v>
      </c>
      <c r="W163">
        <f>VLOOKUP(A163,[2]Sheet5!$A$2:$O$163,11, FALSE)</f>
        <v>90.5</v>
      </c>
      <c r="X163">
        <f>VLOOKUP(A163,[2]Sheet5!$A$2:$O$163,12, FALSE)</f>
        <v>137</v>
      </c>
      <c r="Y163">
        <f>VLOOKUP(A163,[2]Sheet5!$A$2:$O$163,13, FALSE)</f>
        <v>61526</v>
      </c>
      <c r="Z163">
        <f>VLOOKUP(A163,[2]Sheet5!$A$2:$O$163,14, FALSE)</f>
        <v>61.526000000000003</v>
      </c>
      <c r="AA163">
        <f>VLOOKUP(A163,[2]Sheet5!$A$2:$O$163,15, FALSE)</f>
        <v>4.1194598497004975</v>
      </c>
      <c r="AC163" t="e">
        <f>VLOOKUP(C163, [2]Sheet5!$C$2:$O$163, 3, FALSE)</f>
        <v>#N/A</v>
      </c>
      <c r="AE163">
        <f>VLOOKUP(C163,[5]Basket!$C$1:$E$61,3, FALSE)</f>
        <v>26</v>
      </c>
    </row>
    <row r="164" spans="1:31" x14ac:dyDescent="0.2">
      <c r="A164" t="s">
        <v>2964</v>
      </c>
      <c r="B164" t="s">
        <v>393</v>
      </c>
      <c r="C164" t="str">
        <f t="shared" si="2"/>
        <v>NC STATE WOLFPACKBasketball</v>
      </c>
      <c r="D164" t="s">
        <v>2683</v>
      </c>
      <c r="E164" t="s">
        <v>2684</v>
      </c>
      <c r="F164" t="s">
        <v>2685</v>
      </c>
      <c r="G164" t="s">
        <v>3011</v>
      </c>
      <c r="H164" t="s">
        <v>3012</v>
      </c>
      <c r="I164" t="s">
        <v>3125</v>
      </c>
      <c r="J164">
        <v>102.4</v>
      </c>
      <c r="K164">
        <v>72</v>
      </c>
      <c r="L164">
        <v>72966</v>
      </c>
      <c r="M164">
        <v>72.965999999999994</v>
      </c>
      <c r="N164">
        <v>4.289993579226917</v>
      </c>
      <c r="O164">
        <v>43</v>
      </c>
      <c r="Q164" t="str">
        <f>VLOOKUP(A164,[2]Sheet5!$A$2:$O$163,4, FALSE)</f>
        <v>North Carolina State University</v>
      </c>
      <c r="R164" t="str">
        <f>VLOOKUP(A164,[2]Sheet5!$A$2:$O$163,6, FALSE)</f>
        <v>Raleigh</v>
      </c>
      <c r="S164" t="str">
        <f>VLOOKUP(A164,[2]Sheet5!$A$2:$O$163,7, FALSE)</f>
        <v>NC</v>
      </c>
      <c r="T164" t="str">
        <f>VLOOKUP(A164,[2]Sheet5!$A$2:$O$163,8, FALSE)</f>
        <v>North Carolina</v>
      </c>
      <c r="U164" t="str">
        <f>VLOOKUP(A164,[2]Sheet5!$A$2:$O$163,9, FALSE)</f>
        <v>Southeast</v>
      </c>
      <c r="V164" t="str">
        <f>VLOOKUP(A164,[2]Sheet5!$A$2:$O$163,10, FALSE)</f>
        <v>raleigh-nc</v>
      </c>
      <c r="W164">
        <f>VLOOKUP(A164,[2]Sheet5!$A$2:$O$163,11, FALSE)</f>
        <v>102.4</v>
      </c>
      <c r="X164">
        <f>VLOOKUP(A164,[2]Sheet5!$A$2:$O$163,12, FALSE)</f>
        <v>72</v>
      </c>
      <c r="Y164">
        <f>VLOOKUP(A164,[2]Sheet5!$A$2:$O$163,13, FALSE)</f>
        <v>72966</v>
      </c>
      <c r="Z164">
        <f>VLOOKUP(A164,[2]Sheet5!$A$2:$O$163,14, FALSE)</f>
        <v>72.965999999999994</v>
      </c>
      <c r="AA164">
        <f>VLOOKUP(A164,[2]Sheet5!$A$2:$O$163,15, FALSE)</f>
        <v>4.289993579226917</v>
      </c>
      <c r="AC164">
        <f>VLOOKUP(C164, [2]Sheet5!$C$2:$O$163, 3, FALSE)</f>
        <v>43</v>
      </c>
      <c r="AE164">
        <f>VLOOKUP(C164,[5]Basket!$C$1:$E$61,3, FALSE)</f>
        <v>43</v>
      </c>
    </row>
    <row r="165" spans="1:31" x14ac:dyDescent="0.2">
      <c r="A165" t="s">
        <v>2989</v>
      </c>
      <c r="B165" t="s">
        <v>393</v>
      </c>
      <c r="C165" t="str">
        <f t="shared" si="2"/>
        <v>NORTH CAROLINA TAR HEELSBasketball</v>
      </c>
      <c r="D165" t="s">
        <v>3010</v>
      </c>
      <c r="E165" t="s">
        <v>2699</v>
      </c>
      <c r="F165" t="s">
        <v>2685</v>
      </c>
      <c r="G165" t="s">
        <v>3011</v>
      </c>
      <c r="H165" t="s">
        <v>3012</v>
      </c>
      <c r="I165" t="s">
        <v>3013</v>
      </c>
      <c r="J165">
        <v>116</v>
      </c>
      <c r="K165">
        <v>29</v>
      </c>
      <c r="L165">
        <v>77037</v>
      </c>
      <c r="M165">
        <v>77.037000000000006</v>
      </c>
      <c r="N165">
        <v>4.3442858259216885</v>
      </c>
      <c r="Q165" t="str">
        <f>VLOOKUP(A165,[2]Sheet5!$A$2:$O$163,4, FALSE)</f>
        <v>University of North Carolina at Chapel Hill</v>
      </c>
      <c r="R165" t="str">
        <f>VLOOKUP(A165,[2]Sheet5!$A$2:$O$163,6, FALSE)</f>
        <v>Chapel Hill</v>
      </c>
      <c r="S165" t="str">
        <f>VLOOKUP(A165,[2]Sheet5!$A$2:$O$163,7, FALSE)</f>
        <v>NC</v>
      </c>
      <c r="T165" t="str">
        <f>VLOOKUP(A165,[2]Sheet5!$A$2:$O$163,8, FALSE)</f>
        <v>North Carolina</v>
      </c>
      <c r="U165" t="str">
        <f>VLOOKUP(A165,[2]Sheet5!$A$2:$O$163,9, FALSE)</f>
        <v>Southeast</v>
      </c>
      <c r="V165" t="str">
        <f>VLOOKUP(A165,[2]Sheet5!$A$2:$O$163,10, FALSE)</f>
        <v>chapel hill-nc</v>
      </c>
      <c r="W165">
        <f>VLOOKUP(A165,[2]Sheet5!$A$2:$O$163,11, FALSE)</f>
        <v>116</v>
      </c>
      <c r="X165">
        <f>VLOOKUP(A165,[2]Sheet5!$A$2:$O$163,12, FALSE)</f>
        <v>29</v>
      </c>
      <c r="Y165">
        <f>VLOOKUP(A165,[2]Sheet5!$A$2:$O$163,13, FALSE)</f>
        <v>77037</v>
      </c>
      <c r="Z165">
        <f>VLOOKUP(A165,[2]Sheet5!$A$2:$O$163,14, FALSE)</f>
        <v>77.037000000000006</v>
      </c>
      <c r="AA165">
        <f>VLOOKUP(A165,[2]Sheet5!$A$2:$O$163,15, FALSE)</f>
        <v>4.3442858259216885</v>
      </c>
      <c r="AC165" t="e">
        <f>VLOOKUP(C165, [2]Sheet5!$C$2:$O$163, 3, FALSE)</f>
        <v>#N/A</v>
      </c>
      <c r="AE165">
        <f>VLOOKUP(C165,[5]Basket!$C$1:$E$61,3, FALSE)</f>
        <v>44</v>
      </c>
    </row>
    <row r="166" spans="1:31" x14ac:dyDescent="0.2">
      <c r="A166" t="s">
        <v>2912</v>
      </c>
      <c r="B166" t="s">
        <v>393</v>
      </c>
      <c r="C166" t="str">
        <f t="shared" si="2"/>
        <v>MISSOURI TIGERSBasketball</v>
      </c>
      <c r="D166" t="s">
        <v>2788</v>
      </c>
      <c r="E166" t="s">
        <v>2659</v>
      </c>
      <c r="F166" t="s">
        <v>2789</v>
      </c>
      <c r="G166" t="s">
        <v>3082</v>
      </c>
      <c r="H166" t="s">
        <v>3017</v>
      </c>
      <c r="I166" t="s">
        <v>3083</v>
      </c>
      <c r="J166">
        <v>89.8</v>
      </c>
      <c r="K166">
        <v>121</v>
      </c>
      <c r="L166">
        <v>56860</v>
      </c>
      <c r="M166">
        <v>56.86</v>
      </c>
      <c r="N166">
        <v>4.0405921062228538</v>
      </c>
      <c r="Q166" t="str">
        <f>VLOOKUP(A166,[2]Sheet5!$A$2:$O$163,4, FALSE)</f>
        <v>University of Missouri</v>
      </c>
      <c r="R166" t="str">
        <f>VLOOKUP(A166,[2]Sheet5!$A$2:$O$163,6, FALSE)</f>
        <v>Columbia</v>
      </c>
      <c r="S166" t="str">
        <f>VLOOKUP(A166,[2]Sheet5!$A$2:$O$163,7, FALSE)</f>
        <v>MO</v>
      </c>
      <c r="T166" t="str">
        <f>VLOOKUP(A166,[2]Sheet5!$A$2:$O$163,8, FALSE)</f>
        <v>Missouri</v>
      </c>
      <c r="U166" t="str">
        <f>VLOOKUP(A166,[2]Sheet5!$A$2:$O$163,9, FALSE)</f>
        <v>Midwest</v>
      </c>
      <c r="V166" t="str">
        <f>VLOOKUP(A166,[2]Sheet5!$A$2:$O$163,10, FALSE)</f>
        <v>columbia-mo</v>
      </c>
      <c r="W166">
        <f>VLOOKUP(A166,[2]Sheet5!$A$2:$O$163,11, FALSE)</f>
        <v>89.8</v>
      </c>
      <c r="X166">
        <f>VLOOKUP(A166,[2]Sheet5!$A$2:$O$163,12, FALSE)</f>
        <v>121</v>
      </c>
      <c r="Y166">
        <f>VLOOKUP(A166,[2]Sheet5!$A$2:$O$163,13, FALSE)</f>
        <v>56860</v>
      </c>
      <c r="Z166">
        <f>VLOOKUP(A166,[2]Sheet5!$A$2:$O$163,14, FALSE)</f>
        <v>56.86</v>
      </c>
      <c r="AA166">
        <f>VLOOKUP(A166,[2]Sheet5!$A$2:$O$163,15, FALSE)</f>
        <v>4.0405921062228538</v>
      </c>
      <c r="AC166" t="e">
        <f>VLOOKUP(C166, [2]Sheet5!$C$2:$O$163, 3, FALSE)</f>
        <v>#N/A</v>
      </c>
      <c r="AE166">
        <f>VLOOKUP(C166,[5]Basket!$C$1:$E$61,3, FALSE)</f>
        <v>47</v>
      </c>
    </row>
    <row r="167" spans="1:31" x14ac:dyDescent="0.2">
      <c r="A167" t="s">
        <v>3000</v>
      </c>
      <c r="B167" t="s">
        <v>393</v>
      </c>
      <c r="C167" t="str">
        <f t="shared" si="2"/>
        <v>ORAL ROBERTS GOLDEN EAGLESBasketball</v>
      </c>
      <c r="D167" t="s">
        <v>3126</v>
      </c>
      <c r="E167" t="s">
        <v>3127</v>
      </c>
      <c r="F167" t="s">
        <v>2663</v>
      </c>
      <c r="G167" t="s">
        <v>3039</v>
      </c>
      <c r="H167" t="s">
        <v>3003</v>
      </c>
      <c r="I167" t="s">
        <v>3128</v>
      </c>
      <c r="J167">
        <v>82.4</v>
      </c>
      <c r="L167">
        <v>60382</v>
      </c>
      <c r="M167">
        <v>60.381999999999998</v>
      </c>
      <c r="N167">
        <v>4.1006910472809643</v>
      </c>
      <c r="O167">
        <v>50</v>
      </c>
      <c r="Q167" t="str">
        <f>VLOOKUP(A167,[2]Sheet5!$A$2:$O$163,4, FALSE)</f>
        <v>Oral Roberts University</v>
      </c>
      <c r="R167" t="str">
        <f>VLOOKUP(A167,[2]Sheet5!$A$2:$O$163,6, FALSE)</f>
        <v>Tulsa</v>
      </c>
      <c r="S167" t="str">
        <f>VLOOKUP(A167,[2]Sheet5!$A$2:$O$163,7, FALSE)</f>
        <v>OK</v>
      </c>
      <c r="T167" t="str">
        <f>VLOOKUP(A167,[2]Sheet5!$A$2:$O$163,8, FALSE)</f>
        <v>Oklahoma</v>
      </c>
      <c r="U167" t="str">
        <f>VLOOKUP(A167,[2]Sheet5!$A$2:$O$163,9, FALSE)</f>
        <v>Southwest</v>
      </c>
      <c r="V167" t="str">
        <f>VLOOKUP(A167,[2]Sheet5!$A$2:$O$163,10, FALSE)</f>
        <v>tulsa-ok</v>
      </c>
      <c r="W167">
        <f>VLOOKUP(A167,[2]Sheet5!$A$2:$O$163,11, FALSE)</f>
        <v>82.4</v>
      </c>
      <c r="X167" t="e">
        <f>VLOOKUP(A167,[2]Sheet5!$A$2:$O$163,12, FALSE)</f>
        <v>#N/A</v>
      </c>
      <c r="Y167">
        <f>VLOOKUP(A167,[2]Sheet5!$A$2:$O$163,13, FALSE)</f>
        <v>60382</v>
      </c>
      <c r="Z167">
        <f>VLOOKUP(A167,[2]Sheet5!$A$2:$O$163,14, FALSE)</f>
        <v>60.381999999999998</v>
      </c>
      <c r="AA167">
        <f>VLOOKUP(A167,[2]Sheet5!$A$2:$O$163,15, FALSE)</f>
        <v>4.1006910472809643</v>
      </c>
      <c r="AC167">
        <f>VLOOKUP(C167, [2]Sheet5!$C$2:$O$163, 3, FALSE)</f>
        <v>50</v>
      </c>
      <c r="AE167">
        <f>VLOOKUP(C167,[5]Basket!$C$1:$E$61,3, FALSE)</f>
        <v>50</v>
      </c>
    </row>
    <row r="168" spans="1:31" x14ac:dyDescent="0.2">
      <c r="A168" t="s">
        <v>2868</v>
      </c>
      <c r="B168" t="s">
        <v>393</v>
      </c>
      <c r="C168" t="str">
        <f t="shared" si="2"/>
        <v>MICHIGAN WOLVERINESBasketball</v>
      </c>
      <c r="D168" t="s">
        <v>2785</v>
      </c>
      <c r="E168" t="s">
        <v>2786</v>
      </c>
      <c r="F168" t="s">
        <v>2787</v>
      </c>
      <c r="G168" t="s">
        <v>3025</v>
      </c>
      <c r="H168" t="s">
        <v>3017</v>
      </c>
      <c r="I168" t="s">
        <v>3026</v>
      </c>
      <c r="J168">
        <v>110.7</v>
      </c>
      <c r="K168">
        <v>25</v>
      </c>
      <c r="L168">
        <v>73276</v>
      </c>
      <c r="M168">
        <v>73.275999999999996</v>
      </c>
      <c r="N168">
        <v>4.2942331337232122</v>
      </c>
      <c r="Q168" t="str">
        <f>VLOOKUP(A168,[2]Sheet5!$A$2:$O$163,4, FALSE)</f>
        <v>University of Michigan</v>
      </c>
      <c r="R168" t="str">
        <f>VLOOKUP(A168,[2]Sheet5!$A$2:$O$163,6, FALSE)</f>
        <v>Ann Arbor</v>
      </c>
      <c r="S168" t="str">
        <f>VLOOKUP(A168,[2]Sheet5!$A$2:$O$163,7, FALSE)</f>
        <v>MI</v>
      </c>
      <c r="T168" t="str">
        <f>VLOOKUP(A168,[2]Sheet5!$A$2:$O$163,8, FALSE)</f>
        <v>Michigan</v>
      </c>
      <c r="U168" t="str">
        <f>VLOOKUP(A168,[2]Sheet5!$A$2:$O$163,9, FALSE)</f>
        <v>Midwest</v>
      </c>
      <c r="V168" t="str">
        <f>VLOOKUP(A168,[2]Sheet5!$A$2:$O$163,10, FALSE)</f>
        <v>ann arbor-mi</v>
      </c>
      <c r="W168">
        <f>VLOOKUP(A168,[2]Sheet5!$A$2:$O$163,11, FALSE)</f>
        <v>110.7</v>
      </c>
      <c r="X168">
        <f>VLOOKUP(A168,[2]Sheet5!$A$2:$O$163,12, FALSE)</f>
        <v>25</v>
      </c>
      <c r="Y168">
        <f>VLOOKUP(A168,[2]Sheet5!$A$2:$O$163,13, FALSE)</f>
        <v>73276</v>
      </c>
      <c r="Z168">
        <f>VLOOKUP(A168,[2]Sheet5!$A$2:$O$163,14, FALSE)</f>
        <v>73.275999999999996</v>
      </c>
      <c r="AA168">
        <f>VLOOKUP(A168,[2]Sheet5!$A$2:$O$163,15, FALSE)</f>
        <v>4.2942331337232122</v>
      </c>
      <c r="AC168" t="e">
        <f>VLOOKUP(C168, [2]Sheet5!$C$2:$O$163, 3, FALSE)</f>
        <v>#N/A</v>
      </c>
      <c r="AE168">
        <f>VLOOKUP(C168,[5]Basket!$C$1:$E$61,3, FALSE)</f>
        <v>57</v>
      </c>
    </row>
    <row r="169" spans="1:31" x14ac:dyDescent="0.2">
      <c r="A169" t="s">
        <v>2884</v>
      </c>
      <c r="B169" t="s">
        <v>393</v>
      </c>
      <c r="C169" t="str">
        <f t="shared" si="2"/>
        <v>GEORGIA BULLDOGSBasketball</v>
      </c>
      <c r="D169" t="s">
        <v>2832</v>
      </c>
      <c r="E169" t="s">
        <v>2833</v>
      </c>
      <c r="F169" t="s">
        <v>2750</v>
      </c>
      <c r="G169" t="s">
        <v>3047</v>
      </c>
      <c r="H169" t="s">
        <v>3012</v>
      </c>
      <c r="I169" t="s">
        <v>3048</v>
      </c>
      <c r="J169">
        <v>88.1</v>
      </c>
      <c r="K169">
        <v>49</v>
      </c>
      <c r="L169">
        <v>43466</v>
      </c>
      <c r="M169">
        <v>43.466000000000001</v>
      </c>
      <c r="N169">
        <v>3.7719790232835106</v>
      </c>
      <c r="Q169" t="str">
        <f>VLOOKUP(A169,[2]Sheet5!$A$2:$O$163,4, FALSE)</f>
        <v>University of Georgia</v>
      </c>
      <c r="R169" t="str">
        <f>VLOOKUP(A169,[2]Sheet5!$A$2:$O$163,6, FALSE)</f>
        <v>Athens</v>
      </c>
      <c r="S169" t="str">
        <f>VLOOKUP(A169,[2]Sheet5!$A$2:$O$163,7, FALSE)</f>
        <v>GA</v>
      </c>
      <c r="T169" t="str">
        <f>VLOOKUP(A169,[2]Sheet5!$A$2:$O$163,8, FALSE)</f>
        <v>Georgia</v>
      </c>
      <c r="U169" t="str">
        <f>VLOOKUP(A169,[2]Sheet5!$A$2:$O$163,9, FALSE)</f>
        <v>Southeast</v>
      </c>
      <c r="V169" t="str">
        <f>VLOOKUP(A169,[2]Sheet5!$A$2:$O$163,10, FALSE)</f>
        <v>athens-ga</v>
      </c>
      <c r="W169">
        <f>VLOOKUP(A169,[2]Sheet5!$A$2:$O$163,11, FALSE)</f>
        <v>88.1</v>
      </c>
      <c r="X169">
        <f>VLOOKUP(A169,[2]Sheet5!$A$2:$O$163,12, FALSE)</f>
        <v>49</v>
      </c>
      <c r="Y169">
        <f>VLOOKUP(A169,[2]Sheet5!$A$2:$O$163,13, FALSE)</f>
        <v>43466</v>
      </c>
      <c r="Z169">
        <f>VLOOKUP(A169,[2]Sheet5!$A$2:$O$163,14, FALSE)</f>
        <v>43.466000000000001</v>
      </c>
      <c r="AA169">
        <f>VLOOKUP(A169,[2]Sheet5!$A$2:$O$163,15, FALSE)</f>
        <v>3.7719790232835106</v>
      </c>
      <c r="AC169" t="e">
        <f>VLOOKUP(C169, [2]Sheet5!$C$2:$O$163, 3, FALSE)</f>
        <v>#N/A</v>
      </c>
      <c r="AE169">
        <f>VLOOKUP(C169,[5]Basket!$C$1:$E$61,3, FALSE)</f>
        <v>157</v>
      </c>
    </row>
    <row r="170" spans="1:31" x14ac:dyDescent="0.2">
      <c r="A170" t="s">
        <v>2893</v>
      </c>
      <c r="B170" t="s">
        <v>393</v>
      </c>
      <c r="C170" t="str">
        <f t="shared" si="2"/>
        <v>DUKE BLUE DEVILSBasketball</v>
      </c>
      <c r="D170" t="s">
        <v>2808</v>
      </c>
      <c r="E170" t="s">
        <v>2809</v>
      </c>
      <c r="F170" t="s">
        <v>2685</v>
      </c>
      <c r="G170" t="s">
        <v>3011</v>
      </c>
      <c r="H170" t="s">
        <v>3012</v>
      </c>
      <c r="I170" t="s">
        <v>3061</v>
      </c>
      <c r="J170">
        <v>97.5</v>
      </c>
      <c r="K170">
        <v>10</v>
      </c>
      <c r="L170">
        <v>107000</v>
      </c>
      <c r="M170">
        <v>107</v>
      </c>
      <c r="N170">
        <v>4.6728288344619058</v>
      </c>
      <c r="Q170" t="str">
        <f>VLOOKUP(A170,[2]Sheet5!$A$2:$O$163,4, FALSE)</f>
        <v>Duke University</v>
      </c>
      <c r="R170" t="str">
        <f>VLOOKUP(A170,[2]Sheet5!$A$2:$O$163,6, FALSE)</f>
        <v>Durham</v>
      </c>
      <c r="S170" t="str">
        <f>VLOOKUP(A170,[2]Sheet5!$A$2:$O$163,7, FALSE)</f>
        <v>NC</v>
      </c>
      <c r="T170" t="str">
        <f>VLOOKUP(A170,[2]Sheet5!$A$2:$O$163,8, FALSE)</f>
        <v>North Carolina</v>
      </c>
      <c r="U170" t="str">
        <f>VLOOKUP(A170,[2]Sheet5!$A$2:$O$163,9, FALSE)</f>
        <v>Southeast</v>
      </c>
      <c r="V170" t="str">
        <f>VLOOKUP(A170,[2]Sheet5!$A$2:$O$163,10, FALSE)</f>
        <v>durham-nc</v>
      </c>
      <c r="W170">
        <f>VLOOKUP(A170,[2]Sheet5!$A$2:$O$163,11, FALSE)</f>
        <v>97.5</v>
      </c>
      <c r="X170">
        <f>VLOOKUP(A170,[2]Sheet5!$A$2:$O$163,12, FALSE)</f>
        <v>10</v>
      </c>
      <c r="Y170">
        <f>VLOOKUP(A170,[2]Sheet5!$A$2:$O$163,13, FALSE)</f>
        <v>107000</v>
      </c>
      <c r="Z170">
        <f>VLOOKUP(A170,[2]Sheet5!$A$2:$O$163,14, FALSE)</f>
        <v>107</v>
      </c>
      <c r="AA170">
        <f>VLOOKUP(A170,[2]Sheet5!$A$2:$O$163,15, FALSE)</f>
        <v>4.6728288344619058</v>
      </c>
      <c r="AC170" t="e">
        <f>VLOOKUP(C170, [2]Sheet5!$C$2:$O$163, 3, FALSE)</f>
        <v>#N/A</v>
      </c>
      <c r="AE170">
        <f>VLOOKUP(C170,[5]Basket!$C$1:$E$61,3, FALSE)</f>
        <v>16</v>
      </c>
    </row>
    <row r="171" spans="1:31" x14ac:dyDescent="0.2">
      <c r="A171" t="s">
        <v>2967</v>
      </c>
      <c r="B171" t="s">
        <v>393</v>
      </c>
      <c r="C171" t="str">
        <f t="shared" si="2"/>
        <v>SYRACUSE ORANGEBasketball</v>
      </c>
      <c r="D171" t="s">
        <v>2968</v>
      </c>
      <c r="E171" t="s">
        <v>2965</v>
      </c>
      <c r="F171" t="s">
        <v>2966</v>
      </c>
      <c r="G171" t="s">
        <v>3116</v>
      </c>
      <c r="H171" t="s">
        <v>3034</v>
      </c>
      <c r="I171" t="s">
        <v>3129</v>
      </c>
      <c r="J171">
        <v>84.1</v>
      </c>
      <c r="K171">
        <v>62</v>
      </c>
      <c r="L171">
        <v>40490</v>
      </c>
      <c r="M171">
        <v>40.49</v>
      </c>
      <c r="N171">
        <v>3.7010550300440697</v>
      </c>
      <c r="O171">
        <v>121</v>
      </c>
      <c r="Q171" t="str">
        <f>VLOOKUP(A171,[2]Sheet5!$A$2:$O$163,4, FALSE)</f>
        <v>Syracuse University</v>
      </c>
      <c r="R171" t="str">
        <f>VLOOKUP(A171,[2]Sheet5!$A$2:$O$163,6, FALSE)</f>
        <v>Syracuse</v>
      </c>
      <c r="S171" t="str">
        <f>VLOOKUP(A171,[2]Sheet5!$A$2:$O$163,7, FALSE)</f>
        <v>NY</v>
      </c>
      <c r="T171" t="str">
        <f>VLOOKUP(A171,[2]Sheet5!$A$2:$O$163,8, FALSE)</f>
        <v>New York</v>
      </c>
      <c r="U171" t="str">
        <f>VLOOKUP(A171,[2]Sheet5!$A$2:$O$163,9, FALSE)</f>
        <v>Northeast</v>
      </c>
      <c r="V171" t="str">
        <f>VLOOKUP(A171,[2]Sheet5!$A$2:$O$163,10, FALSE)</f>
        <v>syracuse-ny</v>
      </c>
      <c r="W171">
        <f>VLOOKUP(A171,[2]Sheet5!$A$2:$O$163,11, FALSE)</f>
        <v>84.1</v>
      </c>
      <c r="X171">
        <f>VLOOKUP(A171,[2]Sheet5!$A$2:$O$163,12, FALSE)</f>
        <v>62</v>
      </c>
      <c r="Y171">
        <f>VLOOKUP(A171,[2]Sheet5!$A$2:$O$163,13, FALSE)</f>
        <v>40490</v>
      </c>
      <c r="Z171">
        <f>VLOOKUP(A171,[2]Sheet5!$A$2:$O$163,14, FALSE)</f>
        <v>40.49</v>
      </c>
      <c r="AA171">
        <f>VLOOKUP(A171,[2]Sheet5!$A$2:$O$163,15, FALSE)</f>
        <v>3.7010550300440697</v>
      </c>
      <c r="AC171">
        <f>VLOOKUP(C171, [2]Sheet5!$C$2:$O$163, 3, FALSE)</f>
        <v>121</v>
      </c>
      <c r="AE171">
        <f>VLOOKUP(C171,[5]Basket!$C$1:$E$61,3, FALSE)</f>
        <v>121</v>
      </c>
    </row>
    <row r="172" spans="1:31" x14ac:dyDescent="0.2">
      <c r="A172" t="s">
        <v>2916</v>
      </c>
      <c r="B172" t="s">
        <v>393</v>
      </c>
      <c r="C172" t="str">
        <f t="shared" si="2"/>
        <v>KANSAS JAYHAWKSBasketball</v>
      </c>
      <c r="D172" t="s">
        <v>2760</v>
      </c>
      <c r="E172" t="s">
        <v>2761</v>
      </c>
      <c r="F172" t="s">
        <v>2762</v>
      </c>
      <c r="G172" t="s">
        <v>3074</v>
      </c>
      <c r="H172" t="s">
        <v>3017</v>
      </c>
      <c r="I172" t="s">
        <v>3091</v>
      </c>
      <c r="J172">
        <v>93.2</v>
      </c>
      <c r="K172">
        <v>121</v>
      </c>
      <c r="L172">
        <v>56536</v>
      </c>
      <c r="M172">
        <v>56.536000000000001</v>
      </c>
      <c r="N172">
        <v>4.0348776033885532</v>
      </c>
      <c r="O172">
        <v>9</v>
      </c>
      <c r="Q172" t="str">
        <f>VLOOKUP(A172,[2]Sheet5!$A$2:$O$163,4, FALSE)</f>
        <v>University of Kansas</v>
      </c>
      <c r="R172" t="str">
        <f>VLOOKUP(A172,[2]Sheet5!$A$2:$O$163,6, FALSE)</f>
        <v>Lawrence</v>
      </c>
      <c r="S172" t="str">
        <f>VLOOKUP(A172,[2]Sheet5!$A$2:$O$163,7, FALSE)</f>
        <v>KS</v>
      </c>
      <c r="T172" t="str">
        <f>VLOOKUP(A172,[2]Sheet5!$A$2:$O$163,8, FALSE)</f>
        <v>Kansas</v>
      </c>
      <c r="U172" t="str">
        <f>VLOOKUP(A172,[2]Sheet5!$A$2:$O$163,9, FALSE)</f>
        <v>Midwest</v>
      </c>
      <c r="V172" t="str">
        <f>VLOOKUP(A172,[2]Sheet5!$A$2:$O$163,10, FALSE)</f>
        <v>lawrence-ks</v>
      </c>
      <c r="W172">
        <f>VLOOKUP(A172,[2]Sheet5!$A$2:$O$163,11, FALSE)</f>
        <v>93.2</v>
      </c>
      <c r="X172">
        <f>VLOOKUP(A172,[2]Sheet5!$A$2:$O$163,12, FALSE)</f>
        <v>121</v>
      </c>
      <c r="Y172">
        <f>VLOOKUP(A172,[2]Sheet5!$A$2:$O$163,13, FALSE)</f>
        <v>56536</v>
      </c>
      <c r="Z172">
        <f>VLOOKUP(A172,[2]Sheet5!$A$2:$O$163,14, FALSE)</f>
        <v>56.536000000000001</v>
      </c>
      <c r="AA172">
        <f>VLOOKUP(A172,[2]Sheet5!$A$2:$O$163,15, FALSE)</f>
        <v>4.0348776033885532</v>
      </c>
      <c r="AC172">
        <f>VLOOKUP(C172, [2]Sheet5!$C$2:$O$163, 3, FALSE)</f>
        <v>9</v>
      </c>
      <c r="AE172">
        <f>VLOOKUP(C172,[5]Basket!$C$1:$E$61,3, FALSE)</f>
        <v>9</v>
      </c>
    </row>
    <row r="173" spans="1:31" x14ac:dyDescent="0.2">
      <c r="A173" t="s">
        <v>2874</v>
      </c>
      <c r="B173" t="s">
        <v>393</v>
      </c>
      <c r="C173" t="str">
        <f t="shared" si="2"/>
        <v>UCLA BRUINSBasketball</v>
      </c>
      <c r="D173" t="s">
        <v>3032</v>
      </c>
      <c r="E173" t="s">
        <v>2711</v>
      </c>
      <c r="F173" t="s">
        <v>2697</v>
      </c>
      <c r="G173" t="s">
        <v>3005</v>
      </c>
      <c r="H173" t="s">
        <v>3006</v>
      </c>
      <c r="I173" t="s">
        <v>3007</v>
      </c>
      <c r="J173">
        <v>176.2</v>
      </c>
      <c r="K173">
        <v>20</v>
      </c>
      <c r="L173">
        <v>76367</v>
      </c>
      <c r="M173">
        <v>76.367000000000004</v>
      </c>
      <c r="N173">
        <v>4.3355506656879683</v>
      </c>
      <c r="Q173" t="str">
        <f>VLOOKUP(A173,[2]Sheet5!$A$2:$O$163,4, FALSE)</f>
        <v>University of California, Los Angeles</v>
      </c>
      <c r="R173" t="str">
        <f>VLOOKUP(A173,[2]Sheet5!$A$2:$O$163,6, FALSE)</f>
        <v>Los Angeles</v>
      </c>
      <c r="S173" t="str">
        <f>VLOOKUP(A173,[2]Sheet5!$A$2:$O$163,7, FALSE)</f>
        <v>CA</v>
      </c>
      <c r="T173" t="str">
        <f>VLOOKUP(A173,[2]Sheet5!$A$2:$O$163,8, FALSE)</f>
        <v>California</v>
      </c>
      <c r="U173" t="str">
        <f>VLOOKUP(A173,[2]Sheet5!$A$2:$O$163,9, FALSE)</f>
        <v>West</v>
      </c>
      <c r="V173" t="str">
        <f>VLOOKUP(A173,[2]Sheet5!$A$2:$O$163,10, FALSE)</f>
        <v>los angeles-ca</v>
      </c>
      <c r="W173">
        <f>VLOOKUP(A173,[2]Sheet5!$A$2:$O$163,11, FALSE)</f>
        <v>176.2</v>
      </c>
      <c r="X173">
        <f>VLOOKUP(A173,[2]Sheet5!$A$2:$O$163,12, FALSE)</f>
        <v>20</v>
      </c>
      <c r="Y173">
        <f>VLOOKUP(A173,[2]Sheet5!$A$2:$O$163,13, FALSE)</f>
        <v>76367</v>
      </c>
      <c r="Z173">
        <f>VLOOKUP(A173,[2]Sheet5!$A$2:$O$163,14, FALSE)</f>
        <v>76.367000000000004</v>
      </c>
      <c r="AA173">
        <f>VLOOKUP(A173,[2]Sheet5!$A$2:$O$163,15, FALSE)</f>
        <v>4.3355506656879683</v>
      </c>
      <c r="AC173" t="e">
        <f>VLOOKUP(C173, [2]Sheet5!$C$2:$O$163, 3, FALSE)</f>
        <v>#N/A</v>
      </c>
      <c r="AE173">
        <f>VLOOKUP(C173,[5]Basket!$C$1:$E$61,3, FALSE)</f>
        <v>4</v>
      </c>
    </row>
    <row r="174" spans="1:31" x14ac:dyDescent="0.2">
      <c r="A174" t="s">
        <v>2872</v>
      </c>
      <c r="B174" t="s">
        <v>393</v>
      </c>
      <c r="C174" t="str">
        <f t="shared" si="2"/>
        <v>TEXAS AM AGGIESBasketball</v>
      </c>
      <c r="D174" t="s">
        <v>2716</v>
      </c>
      <c r="E174" t="s">
        <v>2871</v>
      </c>
      <c r="F174" t="s">
        <v>2688</v>
      </c>
      <c r="G174" t="s">
        <v>3002</v>
      </c>
      <c r="H174" t="s">
        <v>3003</v>
      </c>
      <c r="I174" t="s">
        <v>3031</v>
      </c>
      <c r="J174">
        <v>88.5</v>
      </c>
      <c r="K174">
        <v>67</v>
      </c>
      <c r="L174">
        <v>50089</v>
      </c>
      <c r="M174">
        <v>50.088999999999999</v>
      </c>
      <c r="N174">
        <v>3.9138014231055571</v>
      </c>
      <c r="Q174" t="str">
        <f>VLOOKUP(A174,[2]Sheet5!$A$2:$O$163,4, FALSE)</f>
        <v>Texas A&amp;M University</v>
      </c>
      <c r="R174" t="str">
        <f>VLOOKUP(A174,[2]Sheet5!$A$2:$O$163,6, FALSE)</f>
        <v xml:space="preserve">College Station </v>
      </c>
      <c r="S174" t="str">
        <f>VLOOKUP(A174,[2]Sheet5!$A$2:$O$163,7, FALSE)</f>
        <v>TX</v>
      </c>
      <c r="T174" t="str">
        <f>VLOOKUP(A174,[2]Sheet5!$A$2:$O$163,8, FALSE)</f>
        <v>Texas</v>
      </c>
      <c r="U174" t="str">
        <f>VLOOKUP(A174,[2]Sheet5!$A$2:$O$163,9, FALSE)</f>
        <v>Southwest</v>
      </c>
      <c r="V174" t="str">
        <f>VLOOKUP(A174,[2]Sheet5!$A$2:$O$163,10, FALSE)</f>
        <v>college station -tx</v>
      </c>
      <c r="W174">
        <f>VLOOKUP(A174,[2]Sheet5!$A$2:$O$163,11, FALSE)</f>
        <v>88.5</v>
      </c>
      <c r="X174">
        <f>VLOOKUP(A174,[2]Sheet5!$A$2:$O$163,12, FALSE)</f>
        <v>67</v>
      </c>
      <c r="Y174">
        <f>VLOOKUP(A174,[2]Sheet5!$A$2:$O$163,13, FALSE)</f>
        <v>50089</v>
      </c>
      <c r="Z174">
        <f>VLOOKUP(A174,[2]Sheet5!$A$2:$O$163,14, FALSE)</f>
        <v>50.088999999999999</v>
      </c>
      <c r="AA174">
        <f>VLOOKUP(A174,[2]Sheet5!$A$2:$O$163,15, FALSE)</f>
        <v>3.9138014231055571</v>
      </c>
      <c r="AC174" t="e">
        <f>VLOOKUP(C174, [2]Sheet5!$C$2:$O$163, 3, FALSE)</f>
        <v>#N/A</v>
      </c>
      <c r="AE174">
        <f>VLOOKUP(C174,[5]Basket!$C$1:$E$61,3, FALSE)</f>
        <v>28</v>
      </c>
    </row>
    <row r="175" spans="1:31" x14ac:dyDescent="0.2">
      <c r="A175" t="s">
        <v>2970</v>
      </c>
      <c r="B175" t="s">
        <v>393</v>
      </c>
      <c r="C175" t="str">
        <f t="shared" si="2"/>
        <v>BRYANT BULLDOGSBasketball</v>
      </c>
      <c r="D175" t="s">
        <v>2971</v>
      </c>
      <c r="E175" t="s">
        <v>2969</v>
      </c>
      <c r="F175" t="s">
        <v>2802</v>
      </c>
      <c r="G175" t="s">
        <v>3130</v>
      </c>
      <c r="H175" t="s">
        <v>3034</v>
      </c>
      <c r="I175" t="s">
        <v>3131</v>
      </c>
      <c r="J175">
        <v>113.9</v>
      </c>
      <c r="L175">
        <v>87819</v>
      </c>
      <c r="M175">
        <v>87.819000000000003</v>
      </c>
      <c r="N175">
        <v>4.4752778781409326</v>
      </c>
      <c r="O175">
        <v>179</v>
      </c>
      <c r="Q175" t="str">
        <f>VLOOKUP(A175,[2]Sheet5!$A$2:$O$163,4, FALSE)</f>
        <v>Bryant University</v>
      </c>
      <c r="R175" t="str">
        <f>VLOOKUP(A175,[2]Sheet5!$A$2:$O$163,6, FALSE)</f>
        <v>Smithfield</v>
      </c>
      <c r="S175" t="str">
        <f>VLOOKUP(A175,[2]Sheet5!$A$2:$O$163,7, FALSE)</f>
        <v>RI</v>
      </c>
      <c r="T175" t="str">
        <f>VLOOKUP(A175,[2]Sheet5!$A$2:$O$163,8, FALSE)</f>
        <v>Rhode Island</v>
      </c>
      <c r="U175" t="str">
        <f>VLOOKUP(A175,[2]Sheet5!$A$2:$O$163,9, FALSE)</f>
        <v>Northeast</v>
      </c>
      <c r="V175" t="str">
        <f>VLOOKUP(A175,[2]Sheet5!$A$2:$O$163,10, FALSE)</f>
        <v>smithfield-ri</v>
      </c>
      <c r="W175">
        <f>VLOOKUP(A175,[2]Sheet5!$A$2:$O$163,11, FALSE)</f>
        <v>113.9</v>
      </c>
      <c r="X175" t="e">
        <f>VLOOKUP(A175,[2]Sheet5!$A$2:$O$163,12, FALSE)</f>
        <v>#N/A</v>
      </c>
      <c r="Y175">
        <f>VLOOKUP(A175,[2]Sheet5!$A$2:$O$163,13, FALSE)</f>
        <v>87819</v>
      </c>
      <c r="Z175">
        <f>VLOOKUP(A175,[2]Sheet5!$A$2:$O$163,14, FALSE)</f>
        <v>87.819000000000003</v>
      </c>
      <c r="AA175">
        <f>VLOOKUP(A175,[2]Sheet5!$A$2:$O$163,15, FALSE)</f>
        <v>4.4752778781409326</v>
      </c>
      <c r="AC175">
        <f>VLOOKUP(C175, [2]Sheet5!$C$2:$O$163, 3, FALSE)</f>
        <v>179</v>
      </c>
      <c r="AE175">
        <f>VLOOKUP(C175,[5]Basket!$C$1:$E$61,3, FALSE)</f>
        <v>179</v>
      </c>
    </row>
    <row r="176" spans="1:31" x14ac:dyDescent="0.2">
      <c r="A176" t="s">
        <v>2920</v>
      </c>
      <c r="B176" t="s">
        <v>393</v>
      </c>
      <c r="C176" t="str">
        <f t="shared" si="2"/>
        <v>GONZAGA BULLDOGSBasketball</v>
      </c>
      <c r="D176" t="s">
        <v>2921</v>
      </c>
      <c r="E176" t="s">
        <v>2919</v>
      </c>
      <c r="F176" t="s">
        <v>2799</v>
      </c>
      <c r="G176" t="s">
        <v>3019</v>
      </c>
      <c r="H176" t="s">
        <v>3006</v>
      </c>
      <c r="I176" t="s">
        <v>3098</v>
      </c>
      <c r="J176">
        <v>98.6</v>
      </c>
      <c r="K176">
        <v>83</v>
      </c>
      <c r="L176">
        <v>56977</v>
      </c>
      <c r="M176">
        <v>56.976999999999997</v>
      </c>
      <c r="N176">
        <v>4.0426476776310496</v>
      </c>
      <c r="O176">
        <v>8</v>
      </c>
      <c r="Q176" t="str">
        <f>VLOOKUP(A176,[2]Sheet5!$A$2:$O$163,4, FALSE)</f>
        <v>Gonzaga University</v>
      </c>
      <c r="R176" t="str">
        <f>VLOOKUP(A176,[2]Sheet5!$A$2:$O$163,6, FALSE)</f>
        <v>Spokane</v>
      </c>
      <c r="S176" t="str">
        <f>VLOOKUP(A176,[2]Sheet5!$A$2:$O$163,7, FALSE)</f>
        <v>WA</v>
      </c>
      <c r="T176" t="str">
        <f>VLOOKUP(A176,[2]Sheet5!$A$2:$O$163,8, FALSE)</f>
        <v>Washington</v>
      </c>
      <c r="U176" t="str">
        <f>VLOOKUP(A176,[2]Sheet5!$A$2:$O$163,9, FALSE)</f>
        <v>West</v>
      </c>
      <c r="V176" t="str">
        <f>VLOOKUP(A176,[2]Sheet5!$A$2:$O$163,10, FALSE)</f>
        <v>spokane-wa</v>
      </c>
      <c r="W176">
        <f>VLOOKUP(A176,[2]Sheet5!$A$2:$O$163,11, FALSE)</f>
        <v>98.6</v>
      </c>
      <c r="X176">
        <f>VLOOKUP(A176,[2]Sheet5!$A$2:$O$163,12, FALSE)</f>
        <v>83</v>
      </c>
      <c r="Y176">
        <f>VLOOKUP(A176,[2]Sheet5!$A$2:$O$163,13, FALSE)</f>
        <v>56977</v>
      </c>
      <c r="Z176">
        <f>VLOOKUP(A176,[2]Sheet5!$A$2:$O$163,14, FALSE)</f>
        <v>56.976999999999997</v>
      </c>
      <c r="AA176">
        <f>VLOOKUP(A176,[2]Sheet5!$A$2:$O$163,15, FALSE)</f>
        <v>4.0426476776310496</v>
      </c>
      <c r="AC176">
        <f>VLOOKUP(C176, [2]Sheet5!$C$2:$O$163, 3, FALSE)</f>
        <v>8</v>
      </c>
      <c r="AE176">
        <f>VLOOKUP(C176,[5]Basket!$C$1:$E$61,3, FALSE)</f>
        <v>8</v>
      </c>
    </row>
    <row r="177" spans="1:31" x14ac:dyDescent="0.2">
      <c r="A177" t="s">
        <v>2972</v>
      </c>
      <c r="B177" t="s">
        <v>393</v>
      </c>
      <c r="C177" t="str">
        <f t="shared" si="2"/>
        <v>CREIGHTON BLUEJAYSBasketball</v>
      </c>
      <c r="D177" t="s">
        <v>2763</v>
      </c>
      <c r="E177" t="s">
        <v>2764</v>
      </c>
      <c r="F177" t="s">
        <v>2742</v>
      </c>
      <c r="G177" t="s">
        <v>3132</v>
      </c>
      <c r="H177" t="s">
        <v>3017</v>
      </c>
      <c r="I177" t="s">
        <v>3133</v>
      </c>
      <c r="J177">
        <v>89.8</v>
      </c>
      <c r="K177">
        <v>115</v>
      </c>
      <c r="L177">
        <v>65359</v>
      </c>
      <c r="M177">
        <v>65.358999999999995</v>
      </c>
      <c r="N177">
        <v>4.179895150557102</v>
      </c>
      <c r="O177">
        <v>14</v>
      </c>
      <c r="Q177" t="str">
        <f>VLOOKUP(A177,[2]Sheet5!$A$2:$O$163,4, FALSE)</f>
        <v>Creighton University</v>
      </c>
      <c r="R177" t="str">
        <f>VLOOKUP(A177,[2]Sheet5!$A$2:$O$163,6, FALSE)</f>
        <v>Omaha</v>
      </c>
      <c r="S177" t="str">
        <f>VLOOKUP(A177,[2]Sheet5!$A$2:$O$163,7, FALSE)</f>
        <v>NE</v>
      </c>
      <c r="T177" t="str">
        <f>VLOOKUP(A177,[2]Sheet5!$A$2:$O$163,8, FALSE)</f>
        <v>Nebraska</v>
      </c>
      <c r="U177" t="str">
        <f>VLOOKUP(A177,[2]Sheet5!$A$2:$O$163,9, FALSE)</f>
        <v>Midwest</v>
      </c>
      <c r="V177" t="str">
        <f>VLOOKUP(A177,[2]Sheet5!$A$2:$O$163,10, FALSE)</f>
        <v>omaha-ne</v>
      </c>
      <c r="W177">
        <f>VLOOKUP(A177,[2]Sheet5!$A$2:$O$163,11, FALSE)</f>
        <v>89.8</v>
      </c>
      <c r="X177">
        <f>VLOOKUP(A177,[2]Sheet5!$A$2:$O$163,12, FALSE)</f>
        <v>115</v>
      </c>
      <c r="Y177">
        <f>VLOOKUP(A177,[2]Sheet5!$A$2:$O$163,13, FALSE)</f>
        <v>65359</v>
      </c>
      <c r="Z177">
        <f>VLOOKUP(A177,[2]Sheet5!$A$2:$O$163,14, FALSE)</f>
        <v>65.358999999999995</v>
      </c>
      <c r="AA177">
        <f>VLOOKUP(A177,[2]Sheet5!$A$2:$O$163,15, FALSE)</f>
        <v>4.179895150557102</v>
      </c>
      <c r="AC177">
        <f>VLOOKUP(C177, [2]Sheet5!$C$2:$O$163, 3, FALSE)</f>
        <v>14</v>
      </c>
      <c r="AE177">
        <f>VLOOKUP(C177,[5]Basket!$C$1:$E$61,3, FALSE)</f>
        <v>14</v>
      </c>
    </row>
    <row r="178" spans="1:31" x14ac:dyDescent="0.2">
      <c r="A178" t="s">
        <v>2994</v>
      </c>
      <c r="B178" t="s">
        <v>393</v>
      </c>
      <c r="C178" t="str">
        <f t="shared" si="2"/>
        <v>LOUISVILLE CARDINALSBasketball</v>
      </c>
      <c r="D178" t="s">
        <v>2664</v>
      </c>
      <c r="E178" t="s">
        <v>2665</v>
      </c>
      <c r="F178" t="s">
        <v>2592</v>
      </c>
      <c r="G178" t="s">
        <v>3056</v>
      </c>
      <c r="H178" t="s">
        <v>3012</v>
      </c>
      <c r="I178" t="s">
        <v>3086</v>
      </c>
      <c r="J178">
        <v>89.7</v>
      </c>
      <c r="K178">
        <v>182</v>
      </c>
      <c r="Q178" t="str">
        <f>VLOOKUP(A178,[2]Sheet5!$A$2:$O$163,4, FALSE)</f>
        <v>University of Louisville</v>
      </c>
      <c r="R178" t="str">
        <f>VLOOKUP(A178,[2]Sheet5!$A$2:$O$163,6, FALSE)</f>
        <v>Louisville</v>
      </c>
      <c r="S178" t="str">
        <f>VLOOKUP(A178,[2]Sheet5!$A$2:$O$163,7, FALSE)</f>
        <v>KY</v>
      </c>
      <c r="T178" t="str">
        <f>VLOOKUP(A178,[2]Sheet5!$A$2:$O$163,8, FALSE)</f>
        <v>Kentucky</v>
      </c>
      <c r="U178" t="str">
        <f>VLOOKUP(A178,[2]Sheet5!$A$2:$O$163,9, FALSE)</f>
        <v>Southeast</v>
      </c>
      <c r="V178" t="str">
        <f>VLOOKUP(A178,[2]Sheet5!$A$2:$O$163,10, FALSE)</f>
        <v>louisville-ky</v>
      </c>
      <c r="W178">
        <f>VLOOKUP(A178,[2]Sheet5!$A$2:$O$163,11, FALSE)</f>
        <v>89.7</v>
      </c>
      <c r="X178">
        <f>VLOOKUP(A178,[2]Sheet5!$A$2:$O$163,12, FALSE)</f>
        <v>182</v>
      </c>
      <c r="Y178" t="e">
        <f>VLOOKUP(A178,[2]Sheet5!$A$2:$O$163,13, FALSE)</f>
        <v>#N/A</v>
      </c>
      <c r="Z178" t="e">
        <f>VLOOKUP(A178,[2]Sheet5!$A$2:$O$163,14, FALSE)</f>
        <v>#N/A</v>
      </c>
      <c r="AA178" t="e">
        <f>VLOOKUP(A178,[2]Sheet5!$A$2:$O$163,15, FALSE)</f>
        <v>#N/A</v>
      </c>
      <c r="AC178" t="e">
        <f>VLOOKUP(C178, [2]Sheet5!$C$2:$O$163, 3, FALSE)</f>
        <v>#N/A</v>
      </c>
      <c r="AE178">
        <f>VLOOKUP(C178,[5]Basket!$C$1:$E$61,3, FALSE)</f>
        <v>314</v>
      </c>
    </row>
    <row r="179" spans="1:31" x14ac:dyDescent="0.2">
      <c r="A179" t="s">
        <v>2920</v>
      </c>
      <c r="B179" t="s">
        <v>393</v>
      </c>
      <c r="C179" t="str">
        <f t="shared" si="2"/>
        <v>GONZAGA BULLDOGSBasketball</v>
      </c>
      <c r="D179" t="s">
        <v>2921</v>
      </c>
      <c r="E179" t="s">
        <v>2919</v>
      </c>
      <c r="F179" t="s">
        <v>2799</v>
      </c>
      <c r="G179" t="s">
        <v>3019</v>
      </c>
      <c r="H179" t="s">
        <v>3006</v>
      </c>
      <c r="I179" t="s">
        <v>3098</v>
      </c>
      <c r="J179">
        <v>98.6</v>
      </c>
      <c r="K179">
        <v>83</v>
      </c>
      <c r="L179">
        <v>56977</v>
      </c>
      <c r="M179">
        <v>56.976999999999997</v>
      </c>
      <c r="N179">
        <v>4.0426476776310496</v>
      </c>
      <c r="O179">
        <v>8</v>
      </c>
      <c r="Q179" t="str">
        <f>VLOOKUP(A179,[2]Sheet5!$A$2:$O$163,4, FALSE)</f>
        <v>Gonzaga University</v>
      </c>
      <c r="R179" t="str">
        <f>VLOOKUP(A179,[2]Sheet5!$A$2:$O$163,6, FALSE)</f>
        <v>Spokane</v>
      </c>
      <c r="S179" t="str">
        <f>VLOOKUP(A179,[2]Sheet5!$A$2:$O$163,7, FALSE)</f>
        <v>WA</v>
      </c>
      <c r="T179" t="str">
        <f>VLOOKUP(A179,[2]Sheet5!$A$2:$O$163,8, FALSE)</f>
        <v>Washington</v>
      </c>
      <c r="U179" t="str">
        <f>VLOOKUP(A179,[2]Sheet5!$A$2:$O$163,9, FALSE)</f>
        <v>West</v>
      </c>
      <c r="V179" t="str">
        <f>VLOOKUP(A179,[2]Sheet5!$A$2:$O$163,10, FALSE)</f>
        <v>spokane-wa</v>
      </c>
      <c r="W179">
        <f>VLOOKUP(A179,[2]Sheet5!$A$2:$O$163,11, FALSE)</f>
        <v>98.6</v>
      </c>
      <c r="X179">
        <f>VLOOKUP(A179,[2]Sheet5!$A$2:$O$163,12, FALSE)</f>
        <v>83</v>
      </c>
      <c r="Y179">
        <f>VLOOKUP(A179,[2]Sheet5!$A$2:$O$163,13, FALSE)</f>
        <v>56977</v>
      </c>
      <c r="Z179">
        <f>VLOOKUP(A179,[2]Sheet5!$A$2:$O$163,14, FALSE)</f>
        <v>56.976999999999997</v>
      </c>
      <c r="AA179">
        <f>VLOOKUP(A179,[2]Sheet5!$A$2:$O$163,15, FALSE)</f>
        <v>4.0426476776310496</v>
      </c>
      <c r="AC179">
        <f>VLOOKUP(C179, [2]Sheet5!$C$2:$O$163, 3, FALSE)</f>
        <v>8</v>
      </c>
      <c r="AE179">
        <f>VLOOKUP(C179,[5]Basket!$C$1:$E$61,3, FALSE)</f>
        <v>8</v>
      </c>
    </row>
    <row r="180" spans="1:31" x14ac:dyDescent="0.2">
      <c r="A180" t="s">
        <v>2865</v>
      </c>
      <c r="B180" t="s">
        <v>393</v>
      </c>
      <c r="C180" t="str">
        <f t="shared" si="2"/>
        <v>FLORIDA STATE SEMINOLESBasketball</v>
      </c>
      <c r="D180" t="s">
        <v>2669</v>
      </c>
      <c r="E180" t="s">
        <v>2670</v>
      </c>
      <c r="F180" t="s">
        <v>2671</v>
      </c>
      <c r="G180" t="s">
        <v>3021</v>
      </c>
      <c r="H180" t="s">
        <v>3012</v>
      </c>
      <c r="I180" t="s">
        <v>3022</v>
      </c>
      <c r="J180">
        <v>90.6</v>
      </c>
      <c r="K180">
        <v>55</v>
      </c>
      <c r="L180">
        <v>49077</v>
      </c>
      <c r="M180">
        <v>49.076999999999998</v>
      </c>
      <c r="N180">
        <v>3.893390493280144</v>
      </c>
      <c r="Q180" t="str">
        <f>VLOOKUP(A180,[2]Sheet5!$A$2:$O$163,4, FALSE)</f>
        <v>Florida State University</v>
      </c>
      <c r="R180" t="str">
        <f>VLOOKUP(A180,[2]Sheet5!$A$2:$O$163,6, FALSE)</f>
        <v>Tallahassee</v>
      </c>
      <c r="S180" t="str">
        <f>VLOOKUP(A180,[2]Sheet5!$A$2:$O$163,7, FALSE)</f>
        <v>FL</v>
      </c>
      <c r="T180" t="str">
        <f>VLOOKUP(A180,[2]Sheet5!$A$2:$O$163,8, FALSE)</f>
        <v>Florida</v>
      </c>
      <c r="U180" t="str">
        <f>VLOOKUP(A180,[2]Sheet5!$A$2:$O$163,9, FALSE)</f>
        <v>Southeast</v>
      </c>
      <c r="V180" t="str">
        <f>VLOOKUP(A180,[2]Sheet5!$A$2:$O$163,10, FALSE)</f>
        <v>tallahassee-fl</v>
      </c>
      <c r="W180">
        <f>VLOOKUP(A180,[2]Sheet5!$A$2:$O$163,11, FALSE)</f>
        <v>90.6</v>
      </c>
      <c r="X180">
        <f>VLOOKUP(A180,[2]Sheet5!$A$2:$O$163,12, FALSE)</f>
        <v>55</v>
      </c>
      <c r="Y180">
        <f>VLOOKUP(A180,[2]Sheet5!$A$2:$O$163,13, FALSE)</f>
        <v>49077</v>
      </c>
      <c r="Z180">
        <f>VLOOKUP(A180,[2]Sheet5!$A$2:$O$163,14, FALSE)</f>
        <v>49.076999999999998</v>
      </c>
      <c r="AA180">
        <f>VLOOKUP(A180,[2]Sheet5!$A$2:$O$163,15, FALSE)</f>
        <v>3.893390493280144</v>
      </c>
      <c r="AC180" t="e">
        <f>VLOOKUP(C180, [2]Sheet5!$C$2:$O$163, 3, FALSE)</f>
        <v>#N/A</v>
      </c>
      <c r="AE180">
        <f>VLOOKUP(C180,[5]Basket!$C$1:$E$61,3, FALSE)</f>
        <v>220</v>
      </c>
    </row>
    <row r="181" spans="1:31" x14ac:dyDescent="0.2">
      <c r="A181" t="s">
        <v>2882</v>
      </c>
      <c r="B181" t="s">
        <v>393</v>
      </c>
      <c r="C181" t="str">
        <f t="shared" si="2"/>
        <v>ARKANSAS RAZORBACKSBasketball</v>
      </c>
      <c r="D181" t="s">
        <v>2666</v>
      </c>
      <c r="E181" t="s">
        <v>2667</v>
      </c>
      <c r="F181" t="s">
        <v>2668</v>
      </c>
      <c r="G181" t="s">
        <v>3044</v>
      </c>
      <c r="H181" t="s">
        <v>3012</v>
      </c>
      <c r="I181" t="s">
        <v>3045</v>
      </c>
      <c r="J181">
        <v>91.8</v>
      </c>
      <c r="K181">
        <v>176</v>
      </c>
      <c r="L181">
        <v>52111</v>
      </c>
      <c r="M181">
        <v>52.110999999999997</v>
      </c>
      <c r="N181">
        <v>3.9533760589116249</v>
      </c>
      <c r="Q181" t="str">
        <f>VLOOKUP(A181,[2]Sheet5!$A$2:$O$163,4, FALSE)</f>
        <v>University of Arkansas</v>
      </c>
      <c r="R181" t="str">
        <f>VLOOKUP(A181,[2]Sheet5!$A$2:$O$163,6, FALSE)</f>
        <v>Fayetteville</v>
      </c>
      <c r="S181" t="str">
        <f>VLOOKUP(A181,[2]Sheet5!$A$2:$O$163,7, FALSE)</f>
        <v>AR</v>
      </c>
      <c r="T181" t="str">
        <f>VLOOKUP(A181,[2]Sheet5!$A$2:$O$163,8, FALSE)</f>
        <v>Arkansas</v>
      </c>
      <c r="U181" t="str">
        <f>VLOOKUP(A181,[2]Sheet5!$A$2:$O$163,9, FALSE)</f>
        <v>Southeast</v>
      </c>
      <c r="V181" t="str">
        <f>VLOOKUP(A181,[2]Sheet5!$A$2:$O$163,10, FALSE)</f>
        <v>fayetteville-ar</v>
      </c>
      <c r="W181">
        <f>VLOOKUP(A181,[2]Sheet5!$A$2:$O$163,11, FALSE)</f>
        <v>91.8</v>
      </c>
      <c r="X181">
        <f>VLOOKUP(A181,[2]Sheet5!$A$2:$O$163,12, FALSE)</f>
        <v>176</v>
      </c>
      <c r="Y181">
        <f>VLOOKUP(A181,[2]Sheet5!$A$2:$O$163,13, FALSE)</f>
        <v>52111</v>
      </c>
      <c r="Z181">
        <f>VLOOKUP(A181,[2]Sheet5!$A$2:$O$163,14, FALSE)</f>
        <v>52.110999999999997</v>
      </c>
      <c r="AA181">
        <f>VLOOKUP(A181,[2]Sheet5!$A$2:$O$163,15, FALSE)</f>
        <v>3.9533760589116249</v>
      </c>
      <c r="AC181" t="e">
        <f>VLOOKUP(C181, [2]Sheet5!$C$2:$O$163, 3, FALSE)</f>
        <v>#N/A</v>
      </c>
      <c r="AE181">
        <f>VLOOKUP(C181,[5]Basket!$C$1:$E$61,3, FALSE)</f>
        <v>20</v>
      </c>
    </row>
    <row r="182" spans="1:31" x14ac:dyDescent="0.2">
      <c r="A182" t="s">
        <v>2896</v>
      </c>
      <c r="B182" t="s">
        <v>393</v>
      </c>
      <c r="C182" t="str">
        <f t="shared" si="2"/>
        <v>ILLINOIS FIGHTING ILLINIBasketball</v>
      </c>
      <c r="D182" t="s">
        <v>3064</v>
      </c>
      <c r="E182" t="s">
        <v>2895</v>
      </c>
      <c r="F182" t="s">
        <v>2812</v>
      </c>
      <c r="G182" t="s">
        <v>3065</v>
      </c>
      <c r="H182" t="s">
        <v>3017</v>
      </c>
      <c r="I182" t="s">
        <v>3066</v>
      </c>
      <c r="J182">
        <v>77.7</v>
      </c>
      <c r="K182">
        <v>41</v>
      </c>
      <c r="L182">
        <v>37701</v>
      </c>
      <c r="M182">
        <v>37.701000000000001</v>
      </c>
      <c r="N182">
        <v>3.629686619301117</v>
      </c>
      <c r="Q182" t="str">
        <f>VLOOKUP(A182,[2]Sheet5!$A$2:$O$163,4, FALSE)</f>
        <v>University of Illinois Urbana-Champaign</v>
      </c>
      <c r="R182" t="str">
        <f>VLOOKUP(A182,[2]Sheet5!$A$2:$O$163,6, FALSE)</f>
        <v>Urbana and Champaign</v>
      </c>
      <c r="S182" t="str">
        <f>VLOOKUP(A182,[2]Sheet5!$A$2:$O$163,7, FALSE)</f>
        <v>IL</v>
      </c>
      <c r="T182" t="str">
        <f>VLOOKUP(A182,[2]Sheet5!$A$2:$O$163,8, FALSE)</f>
        <v>Illinois</v>
      </c>
      <c r="U182" t="str">
        <f>VLOOKUP(A182,[2]Sheet5!$A$2:$O$163,9, FALSE)</f>
        <v>Midwest</v>
      </c>
      <c r="V182" t="str">
        <f>VLOOKUP(A182,[2]Sheet5!$A$2:$O$163,10, FALSE)</f>
        <v>urbana and champaign-il</v>
      </c>
      <c r="W182">
        <f>VLOOKUP(A182,[2]Sheet5!$A$2:$O$163,11, FALSE)</f>
        <v>77.7</v>
      </c>
      <c r="X182">
        <f>VLOOKUP(A182,[2]Sheet5!$A$2:$O$163,12, FALSE)</f>
        <v>41</v>
      </c>
      <c r="Y182">
        <f>VLOOKUP(A182,[2]Sheet5!$A$2:$O$163,13, FALSE)</f>
        <v>37701</v>
      </c>
      <c r="Z182">
        <f>VLOOKUP(A182,[2]Sheet5!$A$2:$O$163,14, FALSE)</f>
        <v>37.701000000000001</v>
      </c>
      <c r="AA182">
        <f>VLOOKUP(A182,[2]Sheet5!$A$2:$O$163,15, FALSE)</f>
        <v>3.629686619301117</v>
      </c>
      <c r="AC182" t="e">
        <f>VLOOKUP(C182, [2]Sheet5!$C$2:$O$163, 3, FALSE)</f>
        <v>#N/A</v>
      </c>
      <c r="AE182">
        <f>VLOOKUP(C182,[5]Basket!$C$1:$E$61,3, FALSE)</f>
        <v>36</v>
      </c>
    </row>
    <row r="183" spans="1:31" x14ac:dyDescent="0.2">
      <c r="A183" t="s">
        <v>2868</v>
      </c>
      <c r="B183" t="s">
        <v>393</v>
      </c>
      <c r="C183" t="str">
        <f t="shared" si="2"/>
        <v>MICHIGAN WOLVERINESBasketball</v>
      </c>
      <c r="D183" t="s">
        <v>2785</v>
      </c>
      <c r="E183" t="s">
        <v>2786</v>
      </c>
      <c r="F183" t="s">
        <v>2787</v>
      </c>
      <c r="G183" t="s">
        <v>3025</v>
      </c>
      <c r="H183" t="s">
        <v>3017</v>
      </c>
      <c r="I183" t="s">
        <v>3026</v>
      </c>
      <c r="J183">
        <v>110.7</v>
      </c>
      <c r="K183">
        <v>25</v>
      </c>
      <c r="L183">
        <v>73276</v>
      </c>
      <c r="M183">
        <v>73.275999999999996</v>
      </c>
      <c r="N183">
        <v>4.2942331337232122</v>
      </c>
      <c r="Q183" t="str">
        <f>VLOOKUP(A183,[2]Sheet5!$A$2:$O$163,4, FALSE)</f>
        <v>University of Michigan</v>
      </c>
      <c r="R183" t="str">
        <f>VLOOKUP(A183,[2]Sheet5!$A$2:$O$163,6, FALSE)</f>
        <v>Ann Arbor</v>
      </c>
      <c r="S183" t="str">
        <f>VLOOKUP(A183,[2]Sheet5!$A$2:$O$163,7, FALSE)</f>
        <v>MI</v>
      </c>
      <c r="T183" t="str">
        <f>VLOOKUP(A183,[2]Sheet5!$A$2:$O$163,8, FALSE)</f>
        <v>Michigan</v>
      </c>
      <c r="U183" t="str">
        <f>VLOOKUP(A183,[2]Sheet5!$A$2:$O$163,9, FALSE)</f>
        <v>Midwest</v>
      </c>
      <c r="V183" t="str">
        <f>VLOOKUP(A183,[2]Sheet5!$A$2:$O$163,10, FALSE)</f>
        <v>ann arbor-mi</v>
      </c>
      <c r="W183">
        <f>VLOOKUP(A183,[2]Sheet5!$A$2:$O$163,11, FALSE)</f>
        <v>110.7</v>
      </c>
      <c r="X183">
        <f>VLOOKUP(A183,[2]Sheet5!$A$2:$O$163,12, FALSE)</f>
        <v>25</v>
      </c>
      <c r="Y183">
        <f>VLOOKUP(A183,[2]Sheet5!$A$2:$O$163,13, FALSE)</f>
        <v>73276</v>
      </c>
      <c r="Z183">
        <f>VLOOKUP(A183,[2]Sheet5!$A$2:$O$163,14, FALSE)</f>
        <v>73.275999999999996</v>
      </c>
      <c r="AA183">
        <f>VLOOKUP(A183,[2]Sheet5!$A$2:$O$163,15, FALSE)</f>
        <v>4.2942331337232122</v>
      </c>
      <c r="AC183" t="e">
        <f>VLOOKUP(C183, [2]Sheet5!$C$2:$O$163, 3, FALSE)</f>
        <v>#N/A</v>
      </c>
      <c r="AE183">
        <f>VLOOKUP(C183,[5]Basket!$C$1:$E$61,3, FALSE)</f>
        <v>57</v>
      </c>
    </row>
    <row r="184" spans="1:31" x14ac:dyDescent="0.2">
      <c r="A184" t="s">
        <v>2894</v>
      </c>
      <c r="B184" t="s">
        <v>393</v>
      </c>
      <c r="C184" t="str">
        <f t="shared" si="2"/>
        <v>TENNESSEE VOLUNTEERSBasketball</v>
      </c>
      <c r="D184" t="s">
        <v>2674</v>
      </c>
      <c r="E184" t="s">
        <v>2675</v>
      </c>
      <c r="F184" t="s">
        <v>2655</v>
      </c>
      <c r="G184" t="s">
        <v>3062</v>
      </c>
      <c r="H184" t="s">
        <v>3012</v>
      </c>
      <c r="I184" t="s">
        <v>3063</v>
      </c>
      <c r="J184">
        <v>89.6</v>
      </c>
      <c r="K184">
        <v>115</v>
      </c>
      <c r="L184">
        <v>44308</v>
      </c>
      <c r="M184">
        <v>44.308</v>
      </c>
      <c r="N184">
        <v>3.7911652476546864</v>
      </c>
      <c r="Q184" t="str">
        <f>VLOOKUP(A184,[2]Sheet5!$A$2:$O$163,4, FALSE)</f>
        <v>University of Tennessee</v>
      </c>
      <c r="R184" t="str">
        <f>VLOOKUP(A184,[2]Sheet5!$A$2:$O$163,6, FALSE)</f>
        <v>Knoxville</v>
      </c>
      <c r="S184" t="str">
        <f>VLOOKUP(A184,[2]Sheet5!$A$2:$O$163,7, FALSE)</f>
        <v>TN</v>
      </c>
      <c r="T184" t="str">
        <f>VLOOKUP(A184,[2]Sheet5!$A$2:$O$163,8, FALSE)</f>
        <v>Tennessee</v>
      </c>
      <c r="U184" t="str">
        <f>VLOOKUP(A184,[2]Sheet5!$A$2:$O$163,9, FALSE)</f>
        <v>Southeast</v>
      </c>
      <c r="V184" t="str">
        <f>VLOOKUP(A184,[2]Sheet5!$A$2:$O$163,10, FALSE)</f>
        <v>knoxville-tn</v>
      </c>
      <c r="W184">
        <f>VLOOKUP(A184,[2]Sheet5!$A$2:$O$163,11, FALSE)</f>
        <v>89.6</v>
      </c>
      <c r="X184">
        <f>VLOOKUP(A184,[2]Sheet5!$A$2:$O$163,12, FALSE)</f>
        <v>115</v>
      </c>
      <c r="Y184">
        <f>VLOOKUP(A184,[2]Sheet5!$A$2:$O$163,13, FALSE)</f>
        <v>44308</v>
      </c>
      <c r="Z184">
        <f>VLOOKUP(A184,[2]Sheet5!$A$2:$O$163,14, FALSE)</f>
        <v>44.308</v>
      </c>
      <c r="AA184">
        <f>VLOOKUP(A184,[2]Sheet5!$A$2:$O$163,15, FALSE)</f>
        <v>3.7911652476546864</v>
      </c>
      <c r="AC184" t="e">
        <f>VLOOKUP(C184, [2]Sheet5!$C$2:$O$163, 3, FALSE)</f>
        <v>#N/A</v>
      </c>
      <c r="AE184">
        <f>VLOOKUP(C184,[5]Basket!$C$1:$E$61,3, FALSE)</f>
        <v>5</v>
      </c>
    </row>
    <row r="185" spans="1:31" x14ac:dyDescent="0.2">
      <c r="A185" t="s">
        <v>2990</v>
      </c>
      <c r="B185" t="s">
        <v>393</v>
      </c>
      <c r="C185" t="str">
        <f t="shared" si="2"/>
        <v>SOUTH CAROLINA GAMECOCKSBasketball</v>
      </c>
      <c r="D185" t="s">
        <v>2658</v>
      </c>
      <c r="E185" t="s">
        <v>2659</v>
      </c>
      <c r="F185" t="s">
        <v>2660</v>
      </c>
      <c r="G185" t="s">
        <v>3027</v>
      </c>
      <c r="H185" t="s">
        <v>3012</v>
      </c>
      <c r="I185" t="s">
        <v>3028</v>
      </c>
      <c r="J185">
        <v>84.5</v>
      </c>
      <c r="K185">
        <v>115</v>
      </c>
      <c r="L185">
        <v>48791</v>
      </c>
      <c r="M185">
        <v>48.790999999999997</v>
      </c>
      <c r="N185">
        <v>3.8875458696209848</v>
      </c>
      <c r="Q185" t="str">
        <f>VLOOKUP(A185,[2]Sheet5!$A$2:$O$163,4, FALSE)</f>
        <v>University of South Carolina</v>
      </c>
      <c r="R185" t="str">
        <f>VLOOKUP(A185,[2]Sheet5!$A$2:$O$163,6, FALSE)</f>
        <v>Columbia</v>
      </c>
      <c r="S185" t="str">
        <f>VLOOKUP(A185,[2]Sheet5!$A$2:$O$163,7, FALSE)</f>
        <v>SC</v>
      </c>
      <c r="T185" t="str">
        <f>VLOOKUP(A185,[2]Sheet5!$A$2:$O$163,8, FALSE)</f>
        <v>South Carolina</v>
      </c>
      <c r="U185" t="str">
        <f>VLOOKUP(A185,[2]Sheet5!$A$2:$O$163,9, FALSE)</f>
        <v>Southeast</v>
      </c>
      <c r="V185" t="str">
        <f>VLOOKUP(A185,[2]Sheet5!$A$2:$O$163,10, FALSE)</f>
        <v>columbia-sc</v>
      </c>
      <c r="W185">
        <f>VLOOKUP(A185,[2]Sheet5!$A$2:$O$163,11, FALSE)</f>
        <v>84.5</v>
      </c>
      <c r="X185">
        <f>VLOOKUP(A185,[2]Sheet5!$A$2:$O$163,12, FALSE)</f>
        <v>115</v>
      </c>
      <c r="Y185">
        <f>VLOOKUP(A185,[2]Sheet5!$A$2:$O$163,13, FALSE)</f>
        <v>48791</v>
      </c>
      <c r="Z185">
        <f>VLOOKUP(A185,[2]Sheet5!$A$2:$O$163,14, FALSE)</f>
        <v>48.790999999999997</v>
      </c>
      <c r="AA185">
        <f>VLOOKUP(A185,[2]Sheet5!$A$2:$O$163,15, FALSE)</f>
        <v>3.8875458696209848</v>
      </c>
      <c r="AC185" t="e">
        <f>VLOOKUP(C185, [2]Sheet5!$C$2:$O$163, 3, FALSE)</f>
        <v>#N/A</v>
      </c>
      <c r="AE185">
        <f>VLOOKUP(C185,[5]Basket!$C$1:$E$61,3, FALSE)</f>
        <v>235</v>
      </c>
    </row>
    <row r="186" spans="1:31" x14ac:dyDescent="0.2">
      <c r="A186" t="s">
        <v>2974</v>
      </c>
      <c r="B186" t="s">
        <v>393</v>
      </c>
      <c r="C186" t="str">
        <f t="shared" si="2"/>
        <v>WAKE FOREST DEMON DEACONSBasketball</v>
      </c>
      <c r="D186" t="s">
        <v>2975</v>
      </c>
      <c r="E186" t="s">
        <v>2973</v>
      </c>
      <c r="F186" t="s">
        <v>2685</v>
      </c>
      <c r="G186" t="s">
        <v>3011</v>
      </c>
      <c r="H186" t="s">
        <v>3012</v>
      </c>
      <c r="I186" t="s">
        <v>3134</v>
      </c>
      <c r="K186">
        <v>29</v>
      </c>
      <c r="L186">
        <v>50204</v>
      </c>
      <c r="M186">
        <v>50.204000000000001</v>
      </c>
      <c r="N186">
        <v>3.9160947047981995</v>
      </c>
      <c r="O186">
        <v>89</v>
      </c>
      <c r="Q186" t="str">
        <f>VLOOKUP(A186,[2]Sheet5!$A$2:$O$163,4, FALSE)</f>
        <v>Wake Forest University</v>
      </c>
      <c r="R186" t="str">
        <f>VLOOKUP(A186,[2]Sheet5!$A$2:$O$163,6, FALSE)</f>
        <v>Winston-Salem</v>
      </c>
      <c r="S186" t="str">
        <f>VLOOKUP(A186,[2]Sheet5!$A$2:$O$163,7, FALSE)</f>
        <v>NC</v>
      </c>
      <c r="T186" t="str">
        <f>VLOOKUP(A186,[2]Sheet5!$A$2:$O$163,8, FALSE)</f>
        <v>North Carolina</v>
      </c>
      <c r="U186" t="str">
        <f>VLOOKUP(A186,[2]Sheet5!$A$2:$O$163,9, FALSE)</f>
        <v>Southeast</v>
      </c>
      <c r="V186" t="str">
        <f>VLOOKUP(A186,[2]Sheet5!$A$2:$O$163,10, FALSE)</f>
        <v>winston-salem-nc</v>
      </c>
      <c r="W186" t="e">
        <f>VLOOKUP(A186,[2]Sheet5!$A$2:$O$163,11, FALSE)</f>
        <v>#N/A</v>
      </c>
      <c r="X186">
        <f>VLOOKUP(A186,[2]Sheet5!$A$2:$O$163,12, FALSE)</f>
        <v>29</v>
      </c>
      <c r="Y186">
        <f>VLOOKUP(A186,[2]Sheet5!$A$2:$O$163,13, FALSE)</f>
        <v>50204</v>
      </c>
      <c r="Z186">
        <f>VLOOKUP(A186,[2]Sheet5!$A$2:$O$163,14, FALSE)</f>
        <v>50.204000000000001</v>
      </c>
      <c r="AA186">
        <f>VLOOKUP(A186,[2]Sheet5!$A$2:$O$163,15, FALSE)</f>
        <v>3.9160947047981995</v>
      </c>
      <c r="AC186">
        <f>VLOOKUP(C186, [2]Sheet5!$C$2:$O$163, 3, FALSE)</f>
        <v>89</v>
      </c>
      <c r="AE186">
        <f>VLOOKUP(C186,[5]Basket!$C$1:$E$61,3, FALSE)</f>
        <v>89</v>
      </c>
    </row>
    <row r="187" spans="1:31" x14ac:dyDescent="0.2">
      <c r="A187" t="s">
        <v>2976</v>
      </c>
      <c r="B187" t="s">
        <v>393</v>
      </c>
      <c r="C187" t="str">
        <f t="shared" si="2"/>
        <v>VIRGINIA CAVALIERSBasketball</v>
      </c>
      <c r="D187" t="s">
        <v>2795</v>
      </c>
      <c r="E187" t="s">
        <v>2796</v>
      </c>
      <c r="F187" t="s">
        <v>2728</v>
      </c>
      <c r="G187" t="s">
        <v>3135</v>
      </c>
      <c r="H187" t="s">
        <v>3012</v>
      </c>
      <c r="I187" t="s">
        <v>3136</v>
      </c>
      <c r="J187">
        <v>107.3</v>
      </c>
      <c r="K187">
        <v>25</v>
      </c>
      <c r="L187">
        <v>63470</v>
      </c>
      <c r="M187">
        <v>63.47</v>
      </c>
      <c r="N187">
        <v>4.1505673533183787</v>
      </c>
      <c r="O187">
        <v>29</v>
      </c>
      <c r="Q187" t="str">
        <f>VLOOKUP(A187,[2]Sheet5!$A$2:$O$163,4, FALSE)</f>
        <v>University of Virginia</v>
      </c>
      <c r="R187" t="str">
        <f>VLOOKUP(A187,[2]Sheet5!$A$2:$O$163,6, FALSE)</f>
        <v>Charlottesville</v>
      </c>
      <c r="S187" t="str">
        <f>VLOOKUP(A187,[2]Sheet5!$A$2:$O$163,7, FALSE)</f>
        <v>VA</v>
      </c>
      <c r="T187" t="str">
        <f>VLOOKUP(A187,[2]Sheet5!$A$2:$O$163,8, FALSE)</f>
        <v>Virginia</v>
      </c>
      <c r="U187" t="str">
        <f>VLOOKUP(A187,[2]Sheet5!$A$2:$O$163,9, FALSE)</f>
        <v>Southeast</v>
      </c>
      <c r="V187" t="str">
        <f>VLOOKUP(A187,[2]Sheet5!$A$2:$O$163,10, FALSE)</f>
        <v>charlottesville-va</v>
      </c>
      <c r="W187">
        <f>VLOOKUP(A187,[2]Sheet5!$A$2:$O$163,11, FALSE)</f>
        <v>107.3</v>
      </c>
      <c r="X187">
        <f>VLOOKUP(A187,[2]Sheet5!$A$2:$O$163,12, FALSE)</f>
        <v>25</v>
      </c>
      <c r="Y187">
        <f>VLOOKUP(A187,[2]Sheet5!$A$2:$O$163,13, FALSE)</f>
        <v>63470</v>
      </c>
      <c r="Z187">
        <f>VLOOKUP(A187,[2]Sheet5!$A$2:$O$163,14, FALSE)</f>
        <v>63.47</v>
      </c>
      <c r="AA187">
        <f>VLOOKUP(A187,[2]Sheet5!$A$2:$O$163,15, FALSE)</f>
        <v>4.1505673533183787</v>
      </c>
      <c r="AC187">
        <f>VLOOKUP(C187, [2]Sheet5!$C$2:$O$163, 3, FALSE)</f>
        <v>29</v>
      </c>
      <c r="AE187">
        <f>VLOOKUP(C187,[5]Basket!$C$1:$E$61,3, FALSE)</f>
        <v>29</v>
      </c>
    </row>
    <row r="188" spans="1:31" x14ac:dyDescent="0.2">
      <c r="A188" t="s">
        <v>2967</v>
      </c>
      <c r="B188" t="s">
        <v>393</v>
      </c>
      <c r="C188" t="str">
        <f t="shared" si="2"/>
        <v>SYRACUSE ORANGEBasketball</v>
      </c>
      <c r="D188" t="s">
        <v>2968</v>
      </c>
      <c r="E188" t="s">
        <v>2965</v>
      </c>
      <c r="F188" t="s">
        <v>2966</v>
      </c>
      <c r="G188" t="s">
        <v>3116</v>
      </c>
      <c r="H188" t="s">
        <v>3034</v>
      </c>
      <c r="I188" t="s">
        <v>3129</v>
      </c>
      <c r="J188">
        <v>84.1</v>
      </c>
      <c r="K188">
        <v>62</v>
      </c>
      <c r="L188">
        <v>40490</v>
      </c>
      <c r="M188">
        <v>40.49</v>
      </c>
      <c r="N188">
        <v>3.7010550300440697</v>
      </c>
      <c r="O188">
        <v>121</v>
      </c>
      <c r="Q188" t="str">
        <f>VLOOKUP(A188,[2]Sheet5!$A$2:$O$163,4, FALSE)</f>
        <v>Syracuse University</v>
      </c>
      <c r="R188" t="str">
        <f>VLOOKUP(A188,[2]Sheet5!$A$2:$O$163,6, FALSE)</f>
        <v>Syracuse</v>
      </c>
      <c r="S188" t="str">
        <f>VLOOKUP(A188,[2]Sheet5!$A$2:$O$163,7, FALSE)</f>
        <v>NY</v>
      </c>
      <c r="T188" t="str">
        <f>VLOOKUP(A188,[2]Sheet5!$A$2:$O$163,8, FALSE)</f>
        <v>New York</v>
      </c>
      <c r="U188" t="str">
        <f>VLOOKUP(A188,[2]Sheet5!$A$2:$O$163,9, FALSE)</f>
        <v>Northeast</v>
      </c>
      <c r="V188" t="str">
        <f>VLOOKUP(A188,[2]Sheet5!$A$2:$O$163,10, FALSE)</f>
        <v>syracuse-ny</v>
      </c>
      <c r="W188">
        <f>VLOOKUP(A188,[2]Sheet5!$A$2:$O$163,11, FALSE)</f>
        <v>84.1</v>
      </c>
      <c r="X188">
        <f>VLOOKUP(A188,[2]Sheet5!$A$2:$O$163,12, FALSE)</f>
        <v>62</v>
      </c>
      <c r="Y188">
        <f>VLOOKUP(A188,[2]Sheet5!$A$2:$O$163,13, FALSE)</f>
        <v>40490</v>
      </c>
      <c r="Z188">
        <f>VLOOKUP(A188,[2]Sheet5!$A$2:$O$163,14, FALSE)</f>
        <v>40.49</v>
      </c>
      <c r="AA188">
        <f>VLOOKUP(A188,[2]Sheet5!$A$2:$O$163,15, FALSE)</f>
        <v>3.7010550300440697</v>
      </c>
      <c r="AC188">
        <f>VLOOKUP(C188, [2]Sheet5!$C$2:$O$163, 3, FALSE)</f>
        <v>121</v>
      </c>
      <c r="AE188">
        <f>VLOOKUP(C188,[5]Basket!$C$1:$E$61,3, FALSE)</f>
        <v>121</v>
      </c>
    </row>
    <row r="189" spans="1:31" x14ac:dyDescent="0.2">
      <c r="A189" t="s">
        <v>2881</v>
      </c>
      <c r="B189" t="s">
        <v>393</v>
      </c>
      <c r="C189" t="str">
        <f t="shared" si="2"/>
        <v>ALABAMA CRIMSON TIDEBasketball</v>
      </c>
      <c r="D189" t="s">
        <v>3041</v>
      </c>
      <c r="E189" t="s">
        <v>2721</v>
      </c>
      <c r="F189" t="s">
        <v>2722</v>
      </c>
      <c r="G189" t="s">
        <v>3042</v>
      </c>
      <c r="H189" t="s">
        <v>3012</v>
      </c>
      <c r="I189" t="s">
        <v>3043</v>
      </c>
      <c r="J189">
        <v>87.5</v>
      </c>
      <c r="K189">
        <v>137</v>
      </c>
      <c r="L189">
        <v>44880</v>
      </c>
      <c r="M189">
        <v>44.88</v>
      </c>
      <c r="N189">
        <v>3.8039922612144408</v>
      </c>
      <c r="Q189" t="str">
        <f>VLOOKUP(A189,[2]Sheet5!$A$2:$O$163,4, FALSE)</f>
        <v>University of Alabama</v>
      </c>
      <c r="R189" t="str">
        <f>VLOOKUP(A189,[2]Sheet5!$A$2:$O$163,6, FALSE)</f>
        <v>Tuscaloosa</v>
      </c>
      <c r="S189" t="str">
        <f>VLOOKUP(A189,[2]Sheet5!$A$2:$O$163,7, FALSE)</f>
        <v>AL</v>
      </c>
      <c r="T189" t="str">
        <f>VLOOKUP(A189,[2]Sheet5!$A$2:$O$163,8, FALSE)</f>
        <v>Alabama</v>
      </c>
      <c r="U189" t="str">
        <f>VLOOKUP(A189,[2]Sheet5!$A$2:$O$163,9, FALSE)</f>
        <v>Southeast</v>
      </c>
      <c r="V189" t="str">
        <f>VLOOKUP(A189,[2]Sheet5!$A$2:$O$163,10, FALSE)</f>
        <v>tuscaloosa-al</v>
      </c>
      <c r="W189">
        <f>VLOOKUP(A189,[2]Sheet5!$A$2:$O$163,11, FALSE)</f>
        <v>87.5</v>
      </c>
      <c r="X189">
        <f>VLOOKUP(A189,[2]Sheet5!$A$2:$O$163,12, FALSE)</f>
        <v>137</v>
      </c>
      <c r="Y189">
        <f>VLOOKUP(A189,[2]Sheet5!$A$2:$O$163,13, FALSE)</f>
        <v>44880</v>
      </c>
      <c r="Z189">
        <f>VLOOKUP(A189,[2]Sheet5!$A$2:$O$163,14, FALSE)</f>
        <v>44.88</v>
      </c>
      <c r="AA189">
        <f>VLOOKUP(A189,[2]Sheet5!$A$2:$O$163,15, FALSE)</f>
        <v>3.8039922612144408</v>
      </c>
      <c r="AC189" t="e">
        <f>VLOOKUP(C189, [2]Sheet5!$C$2:$O$163, 3, FALSE)</f>
        <v>#N/A</v>
      </c>
      <c r="AE189">
        <f>VLOOKUP(C189,[5]Basket!$C$1:$E$61,3, FALSE)</f>
        <v>2</v>
      </c>
    </row>
    <row r="190" spans="1:31" x14ac:dyDescent="0.2">
      <c r="A190" t="s">
        <v>2953</v>
      </c>
      <c r="B190" t="s">
        <v>393</v>
      </c>
      <c r="C190" t="str">
        <f t="shared" si="2"/>
        <v>FLORIDA ATLANTIC OWLSBasketball</v>
      </c>
      <c r="D190" t="s">
        <v>2954</v>
      </c>
      <c r="E190" t="s">
        <v>2952</v>
      </c>
      <c r="F190" t="s">
        <v>2671</v>
      </c>
      <c r="G190" t="s">
        <v>3021</v>
      </c>
      <c r="H190" t="s">
        <v>3012</v>
      </c>
      <c r="I190" t="s">
        <v>3120</v>
      </c>
      <c r="J190">
        <v>120.8</v>
      </c>
      <c r="K190">
        <v>263</v>
      </c>
      <c r="L190">
        <v>89776</v>
      </c>
      <c r="M190">
        <v>89.775999999999996</v>
      </c>
      <c r="N190">
        <v>4.4973176790086162</v>
      </c>
      <c r="O190">
        <v>13</v>
      </c>
      <c r="Q190" t="str">
        <f>VLOOKUP(A190,[2]Sheet5!$A$2:$O$163,4, FALSE)</f>
        <v>Florida Atlantic University</v>
      </c>
      <c r="R190" t="str">
        <f>VLOOKUP(A190,[2]Sheet5!$A$2:$O$163,6, FALSE)</f>
        <v>Boca Raton</v>
      </c>
      <c r="S190" t="str">
        <f>VLOOKUP(A190,[2]Sheet5!$A$2:$O$163,7, FALSE)</f>
        <v>FL</v>
      </c>
      <c r="T190" t="str">
        <f>VLOOKUP(A190,[2]Sheet5!$A$2:$O$163,8, FALSE)</f>
        <v>Florida</v>
      </c>
      <c r="U190" t="str">
        <f>VLOOKUP(A190,[2]Sheet5!$A$2:$O$163,9, FALSE)</f>
        <v>Southeast</v>
      </c>
      <c r="V190" t="str">
        <f>VLOOKUP(A190,[2]Sheet5!$A$2:$O$163,10, FALSE)</f>
        <v>boca raton-fl</v>
      </c>
      <c r="W190">
        <f>VLOOKUP(A190,[2]Sheet5!$A$2:$O$163,11, FALSE)</f>
        <v>120.8</v>
      </c>
      <c r="X190">
        <f>VLOOKUP(A190,[2]Sheet5!$A$2:$O$163,12, FALSE)</f>
        <v>263</v>
      </c>
      <c r="Y190">
        <f>VLOOKUP(A190,[2]Sheet5!$A$2:$O$163,13, FALSE)</f>
        <v>89776</v>
      </c>
      <c r="Z190">
        <f>VLOOKUP(A190,[2]Sheet5!$A$2:$O$163,14, FALSE)</f>
        <v>89.775999999999996</v>
      </c>
      <c r="AA190">
        <f>VLOOKUP(A190,[2]Sheet5!$A$2:$O$163,15, FALSE)</f>
        <v>4.4973176790086162</v>
      </c>
      <c r="AC190">
        <f>VLOOKUP(C190, [2]Sheet5!$C$2:$O$163, 3, FALSE)</f>
        <v>13</v>
      </c>
      <c r="AE190">
        <f>VLOOKUP(C190,[5]Basket!$C$1:$E$61,3, FALSE)</f>
        <v>13</v>
      </c>
    </row>
    <row r="191" spans="1:31" x14ac:dyDescent="0.2">
      <c r="A191" t="s">
        <v>2883</v>
      </c>
      <c r="B191" t="s">
        <v>393</v>
      </c>
      <c r="C191" t="str">
        <f t="shared" si="2"/>
        <v>AUBURN TIGERSBasketball</v>
      </c>
      <c r="D191" t="s">
        <v>2776</v>
      </c>
      <c r="E191" t="s">
        <v>2777</v>
      </c>
      <c r="F191" t="s">
        <v>2722</v>
      </c>
      <c r="G191" t="s">
        <v>3042</v>
      </c>
      <c r="H191" t="s">
        <v>3012</v>
      </c>
      <c r="I191" t="s">
        <v>3046</v>
      </c>
      <c r="J191">
        <v>97.6</v>
      </c>
      <c r="K191">
        <v>97</v>
      </c>
      <c r="L191">
        <v>54700</v>
      </c>
      <c r="M191">
        <v>54.7</v>
      </c>
      <c r="N191">
        <v>4.0018637094279352</v>
      </c>
      <c r="Q191" t="str">
        <f>VLOOKUP(A191,[2]Sheet5!$A$2:$O$163,4, FALSE)</f>
        <v>Auburn University</v>
      </c>
      <c r="R191" t="str">
        <f>VLOOKUP(A191,[2]Sheet5!$A$2:$O$163,6, FALSE)</f>
        <v>Auburn</v>
      </c>
      <c r="S191" t="str">
        <f>VLOOKUP(A191,[2]Sheet5!$A$2:$O$163,7, FALSE)</f>
        <v>AL</v>
      </c>
      <c r="T191" t="str">
        <f>VLOOKUP(A191,[2]Sheet5!$A$2:$O$163,8, FALSE)</f>
        <v>Alabama</v>
      </c>
      <c r="U191" t="str">
        <f>VLOOKUP(A191,[2]Sheet5!$A$2:$O$163,9, FALSE)</f>
        <v>Southeast</v>
      </c>
      <c r="V191" t="str">
        <f>VLOOKUP(A191,[2]Sheet5!$A$2:$O$163,10, FALSE)</f>
        <v>auburn-al</v>
      </c>
      <c r="W191">
        <f>VLOOKUP(A191,[2]Sheet5!$A$2:$O$163,11, FALSE)</f>
        <v>97.6</v>
      </c>
      <c r="X191">
        <f>VLOOKUP(A191,[2]Sheet5!$A$2:$O$163,12, FALSE)</f>
        <v>97</v>
      </c>
      <c r="Y191">
        <f>VLOOKUP(A191,[2]Sheet5!$A$2:$O$163,13, FALSE)</f>
        <v>54700</v>
      </c>
      <c r="Z191">
        <f>VLOOKUP(A191,[2]Sheet5!$A$2:$O$163,14, FALSE)</f>
        <v>54.7</v>
      </c>
      <c r="AA191">
        <f>VLOOKUP(A191,[2]Sheet5!$A$2:$O$163,15, FALSE)</f>
        <v>4.0018637094279352</v>
      </c>
      <c r="AC191" t="e">
        <f>VLOOKUP(C191, [2]Sheet5!$C$2:$O$163, 3, FALSE)</f>
        <v>#N/A</v>
      </c>
      <c r="AE191">
        <f>VLOOKUP(C191,[5]Basket!$C$1:$E$61,3, FALSE)</f>
        <v>35</v>
      </c>
    </row>
    <row r="192" spans="1:31" x14ac:dyDescent="0.2">
      <c r="A192" t="s">
        <v>2902</v>
      </c>
      <c r="B192" t="s">
        <v>393</v>
      </c>
      <c r="C192" t="str">
        <f t="shared" si="2"/>
        <v>MIAMI HURRICANESBasketball</v>
      </c>
      <c r="D192" t="s">
        <v>2681</v>
      </c>
      <c r="E192" t="s">
        <v>2682</v>
      </c>
      <c r="F192" t="s">
        <v>2671</v>
      </c>
      <c r="G192" t="s">
        <v>3021</v>
      </c>
      <c r="H192" t="s">
        <v>3012</v>
      </c>
      <c r="I192" t="s">
        <v>3073</v>
      </c>
      <c r="J192">
        <v>173.6</v>
      </c>
      <c r="K192">
        <v>55</v>
      </c>
      <c r="L192">
        <v>113623</v>
      </c>
      <c r="M192">
        <v>113.623</v>
      </c>
      <c r="N192">
        <v>4.7328859505825545</v>
      </c>
      <c r="Q192" t="str">
        <f>VLOOKUP(A192,[2]Sheet5!$A$2:$O$163,4, FALSE)</f>
        <v>University of Miami</v>
      </c>
      <c r="R192" t="str">
        <f>VLOOKUP(A192,[2]Sheet5!$A$2:$O$163,6, FALSE)</f>
        <v>Coral Gables</v>
      </c>
      <c r="S192" t="str">
        <f>VLOOKUP(A192,[2]Sheet5!$A$2:$O$163,7, FALSE)</f>
        <v>FL</v>
      </c>
      <c r="T192" t="str">
        <f>VLOOKUP(A192,[2]Sheet5!$A$2:$O$163,8, FALSE)</f>
        <v>Florida</v>
      </c>
      <c r="U192" t="str">
        <f>VLOOKUP(A192,[2]Sheet5!$A$2:$O$163,9, FALSE)</f>
        <v>Southeast</v>
      </c>
      <c r="V192" t="str">
        <f>VLOOKUP(A192,[2]Sheet5!$A$2:$O$163,10, FALSE)</f>
        <v>coral gables-fl</v>
      </c>
      <c r="W192">
        <f>VLOOKUP(A192,[2]Sheet5!$A$2:$O$163,11, FALSE)</f>
        <v>173.6</v>
      </c>
      <c r="X192">
        <f>VLOOKUP(A192,[2]Sheet5!$A$2:$O$163,12, FALSE)</f>
        <v>55</v>
      </c>
      <c r="Y192">
        <f>VLOOKUP(A192,[2]Sheet5!$A$2:$O$163,13, FALSE)</f>
        <v>113623</v>
      </c>
      <c r="Z192">
        <f>VLOOKUP(A192,[2]Sheet5!$A$2:$O$163,14, FALSE)</f>
        <v>113.623</v>
      </c>
      <c r="AA192">
        <f>VLOOKUP(A192,[2]Sheet5!$A$2:$O$163,15, FALSE)</f>
        <v>4.7328859505825545</v>
      </c>
      <c r="AC192" t="e">
        <f>VLOOKUP(C192, [2]Sheet5!$C$2:$O$163, 3, FALSE)</f>
        <v>#N/A</v>
      </c>
      <c r="AE192">
        <f>VLOOKUP(C192,[5]Basket!$C$1:$E$61,3, FALSE)</f>
        <v>21</v>
      </c>
    </row>
    <row r="193" spans="1:31" x14ac:dyDescent="0.2">
      <c r="A193" t="s">
        <v>2902</v>
      </c>
      <c r="B193" t="s">
        <v>393</v>
      </c>
      <c r="C193" t="str">
        <f t="shared" si="2"/>
        <v>MIAMI HURRICANESBasketball</v>
      </c>
      <c r="D193" t="s">
        <v>2681</v>
      </c>
      <c r="E193" t="s">
        <v>2682</v>
      </c>
      <c r="F193" t="s">
        <v>2671</v>
      </c>
      <c r="G193" t="s">
        <v>3021</v>
      </c>
      <c r="H193" t="s">
        <v>3012</v>
      </c>
      <c r="I193" t="s">
        <v>3073</v>
      </c>
      <c r="J193">
        <v>173.6</v>
      </c>
      <c r="K193">
        <v>55</v>
      </c>
      <c r="L193">
        <v>113623</v>
      </c>
      <c r="M193">
        <v>113.623</v>
      </c>
      <c r="N193">
        <v>4.7328859505825545</v>
      </c>
      <c r="Q193" t="str">
        <f>VLOOKUP(A193,[2]Sheet5!$A$2:$O$163,4, FALSE)</f>
        <v>University of Miami</v>
      </c>
      <c r="R193" t="str">
        <f>VLOOKUP(A193,[2]Sheet5!$A$2:$O$163,6, FALSE)</f>
        <v>Coral Gables</v>
      </c>
      <c r="S193" t="str">
        <f>VLOOKUP(A193,[2]Sheet5!$A$2:$O$163,7, FALSE)</f>
        <v>FL</v>
      </c>
      <c r="T193" t="str">
        <f>VLOOKUP(A193,[2]Sheet5!$A$2:$O$163,8, FALSE)</f>
        <v>Florida</v>
      </c>
      <c r="U193" t="str">
        <f>VLOOKUP(A193,[2]Sheet5!$A$2:$O$163,9, FALSE)</f>
        <v>Southeast</v>
      </c>
      <c r="V193" t="str">
        <f>VLOOKUP(A193,[2]Sheet5!$A$2:$O$163,10, FALSE)</f>
        <v>coral gables-fl</v>
      </c>
      <c r="W193">
        <f>VLOOKUP(A193,[2]Sheet5!$A$2:$O$163,11, FALSE)</f>
        <v>173.6</v>
      </c>
      <c r="X193">
        <f>VLOOKUP(A193,[2]Sheet5!$A$2:$O$163,12, FALSE)</f>
        <v>55</v>
      </c>
      <c r="Y193">
        <f>VLOOKUP(A193,[2]Sheet5!$A$2:$O$163,13, FALSE)</f>
        <v>113623</v>
      </c>
      <c r="Z193">
        <f>VLOOKUP(A193,[2]Sheet5!$A$2:$O$163,14, FALSE)</f>
        <v>113.623</v>
      </c>
      <c r="AA193">
        <f>VLOOKUP(A193,[2]Sheet5!$A$2:$O$163,15, FALSE)</f>
        <v>4.7328859505825545</v>
      </c>
      <c r="AC193" t="e">
        <f>VLOOKUP(C193, [2]Sheet5!$C$2:$O$163, 3, FALSE)</f>
        <v>#N/A</v>
      </c>
      <c r="AE193">
        <f>VLOOKUP(C193,[5]Basket!$C$1:$E$61,3, FALSE)</f>
        <v>21</v>
      </c>
    </row>
    <row r="194" spans="1:31" x14ac:dyDescent="0.2">
      <c r="A194" t="s">
        <v>3001</v>
      </c>
      <c r="B194" t="s">
        <v>393</v>
      </c>
      <c r="C194" t="str">
        <f t="shared" si="2"/>
        <v>WESTERN KENTUCKY HILLTOPPERSBasketball</v>
      </c>
      <c r="D194" t="s">
        <v>3137</v>
      </c>
      <c r="E194" t="s">
        <v>3138</v>
      </c>
      <c r="F194" t="s">
        <v>2592</v>
      </c>
      <c r="G194" t="s">
        <v>3056</v>
      </c>
      <c r="H194" t="s">
        <v>3012</v>
      </c>
      <c r="I194" t="s">
        <v>3139</v>
      </c>
      <c r="J194">
        <v>81.3</v>
      </c>
      <c r="L194">
        <v>42633</v>
      </c>
      <c r="M194">
        <v>42.633000000000003</v>
      </c>
      <c r="N194">
        <v>3.7526286012778343</v>
      </c>
      <c r="O194">
        <v>169</v>
      </c>
      <c r="Q194" t="str">
        <f>VLOOKUP(A194,[2]Sheet5!$A$2:$O$163,4, FALSE)</f>
        <v>Western Kentucky University</v>
      </c>
      <c r="R194" t="str">
        <f>VLOOKUP(A194,[2]Sheet5!$A$2:$O$163,6, FALSE)</f>
        <v>Bowling Green</v>
      </c>
      <c r="S194" t="str">
        <f>VLOOKUP(A194,[2]Sheet5!$A$2:$O$163,7, FALSE)</f>
        <v>KY</v>
      </c>
      <c r="T194" t="str">
        <f>VLOOKUP(A194,[2]Sheet5!$A$2:$O$163,8, FALSE)</f>
        <v>Kentucky</v>
      </c>
      <c r="U194" t="str">
        <f>VLOOKUP(A194,[2]Sheet5!$A$2:$O$163,9, FALSE)</f>
        <v>Southeast</v>
      </c>
      <c r="V194" t="str">
        <f>VLOOKUP(A194,[2]Sheet5!$A$2:$O$163,10, FALSE)</f>
        <v>bowling green-ky</v>
      </c>
      <c r="W194">
        <f>VLOOKUP(A194,[2]Sheet5!$A$2:$O$163,11, FALSE)</f>
        <v>81.3</v>
      </c>
      <c r="X194" t="e">
        <f>VLOOKUP(A194,[2]Sheet5!$A$2:$O$163,12, FALSE)</f>
        <v>#N/A</v>
      </c>
      <c r="Y194">
        <f>VLOOKUP(A194,[2]Sheet5!$A$2:$O$163,13, FALSE)</f>
        <v>42633</v>
      </c>
      <c r="Z194">
        <f>VLOOKUP(A194,[2]Sheet5!$A$2:$O$163,14, FALSE)</f>
        <v>42.633000000000003</v>
      </c>
      <c r="AA194">
        <f>VLOOKUP(A194,[2]Sheet5!$A$2:$O$163,15, FALSE)</f>
        <v>3.7526286012778343</v>
      </c>
      <c r="AC194">
        <f>VLOOKUP(C194, [2]Sheet5!$C$2:$O$163, 3, FALSE)</f>
        <v>169</v>
      </c>
      <c r="AE194">
        <f>VLOOKUP(C194,[5]Basket!$C$1:$E$61,3, FALSE)</f>
        <v>169</v>
      </c>
    </row>
    <row r="195" spans="1:31" x14ac:dyDescent="0.2">
      <c r="A195" t="s">
        <v>2978</v>
      </c>
      <c r="B195" t="s">
        <v>393</v>
      </c>
      <c r="C195" t="str">
        <f t="shared" ref="C195:C258" si="3">_xlfn.CONCAT(A195,B195)</f>
        <v>DAYTON FLYERSBasketball</v>
      </c>
      <c r="D195" t="s">
        <v>3140</v>
      </c>
      <c r="E195" t="s">
        <v>2977</v>
      </c>
      <c r="F195" t="s">
        <v>1117</v>
      </c>
      <c r="G195" t="s">
        <v>3016</v>
      </c>
      <c r="H195" t="s">
        <v>3017</v>
      </c>
      <c r="I195" t="s">
        <v>3141</v>
      </c>
      <c r="J195">
        <v>84.6</v>
      </c>
      <c r="K195">
        <v>127</v>
      </c>
      <c r="L195">
        <v>37536</v>
      </c>
      <c r="M195">
        <v>37.536000000000001</v>
      </c>
      <c r="N195">
        <v>3.6253004724710651</v>
      </c>
      <c r="O195">
        <v>77</v>
      </c>
      <c r="Q195" t="str">
        <f>VLOOKUP(A195,[2]Sheet5!$A$2:$O$163,4, FALSE)</f>
        <v>University Of Dayton</v>
      </c>
      <c r="R195" t="str">
        <f>VLOOKUP(A195,[2]Sheet5!$A$2:$O$163,6, FALSE)</f>
        <v xml:space="preserve">Dayton </v>
      </c>
      <c r="S195" t="str">
        <f>VLOOKUP(A195,[2]Sheet5!$A$2:$O$163,7, FALSE)</f>
        <v>OH</v>
      </c>
      <c r="T195" t="str">
        <f>VLOOKUP(A195,[2]Sheet5!$A$2:$O$163,8, FALSE)</f>
        <v>Ohio</v>
      </c>
      <c r="U195" t="str">
        <f>VLOOKUP(A195,[2]Sheet5!$A$2:$O$163,9, FALSE)</f>
        <v>Midwest</v>
      </c>
      <c r="V195" t="str">
        <f>VLOOKUP(A195,[2]Sheet5!$A$2:$O$163,10, FALSE)</f>
        <v>dayton -oh</v>
      </c>
      <c r="W195">
        <f>VLOOKUP(A195,[2]Sheet5!$A$2:$O$163,11, FALSE)</f>
        <v>84.6</v>
      </c>
      <c r="X195">
        <f>VLOOKUP(A195,[2]Sheet5!$A$2:$O$163,12, FALSE)</f>
        <v>127</v>
      </c>
      <c r="Y195">
        <f>VLOOKUP(A195,[2]Sheet5!$A$2:$O$163,13, FALSE)</f>
        <v>37536</v>
      </c>
      <c r="Z195">
        <f>VLOOKUP(A195,[2]Sheet5!$A$2:$O$163,14, FALSE)</f>
        <v>37.536000000000001</v>
      </c>
      <c r="AA195">
        <f>VLOOKUP(A195,[2]Sheet5!$A$2:$O$163,15, FALSE)</f>
        <v>3.6253004724710651</v>
      </c>
      <c r="AC195">
        <f>VLOOKUP(C195, [2]Sheet5!$C$2:$O$163, 3, FALSE)</f>
        <v>77</v>
      </c>
      <c r="AE195">
        <f>VLOOKUP(C195,[5]Basket!$C$1:$E$61,3, FALSE)</f>
        <v>77</v>
      </c>
    </row>
    <row r="196" spans="1:31" x14ac:dyDescent="0.2">
      <c r="A196" t="s">
        <v>2891</v>
      </c>
      <c r="B196" t="s">
        <v>393</v>
      </c>
      <c r="C196" t="str">
        <f t="shared" si="3"/>
        <v>GEORGIA TECH YELLOW JACKETSBasketball</v>
      </c>
      <c r="D196" t="s">
        <v>2748</v>
      </c>
      <c r="E196" t="s">
        <v>2749</v>
      </c>
      <c r="F196" t="s">
        <v>2750</v>
      </c>
      <c r="G196" t="s">
        <v>3047</v>
      </c>
      <c r="H196" t="s">
        <v>3012</v>
      </c>
      <c r="I196" t="s">
        <v>3060</v>
      </c>
      <c r="J196">
        <v>109.4</v>
      </c>
      <c r="K196">
        <v>44</v>
      </c>
      <c r="L196">
        <v>69164</v>
      </c>
      <c r="M196">
        <v>69.164000000000001</v>
      </c>
      <c r="N196">
        <v>4.2364804960425433</v>
      </c>
      <c r="Q196" t="str">
        <f>VLOOKUP(A196,[2]Sheet5!$A$2:$O$163,4, FALSE)</f>
        <v>Georgia Tech</v>
      </c>
      <c r="R196" t="str">
        <f>VLOOKUP(A196,[2]Sheet5!$A$2:$O$163,6, FALSE)</f>
        <v>Atlanta</v>
      </c>
      <c r="S196" t="str">
        <f>VLOOKUP(A196,[2]Sheet5!$A$2:$O$163,7, FALSE)</f>
        <v>GA</v>
      </c>
      <c r="T196" t="str">
        <f>VLOOKUP(A196,[2]Sheet5!$A$2:$O$163,8, FALSE)</f>
        <v>Georgia</v>
      </c>
      <c r="U196" t="str">
        <f>VLOOKUP(A196,[2]Sheet5!$A$2:$O$163,9, FALSE)</f>
        <v>Southeast</v>
      </c>
      <c r="V196" t="str">
        <f>VLOOKUP(A196,[2]Sheet5!$A$2:$O$163,10, FALSE)</f>
        <v>atlanta-ga</v>
      </c>
      <c r="W196">
        <f>VLOOKUP(A196,[2]Sheet5!$A$2:$O$163,11, FALSE)</f>
        <v>109.4</v>
      </c>
      <c r="X196">
        <f>VLOOKUP(A196,[2]Sheet5!$A$2:$O$163,12, FALSE)</f>
        <v>44</v>
      </c>
      <c r="Y196">
        <f>VLOOKUP(A196,[2]Sheet5!$A$2:$O$163,13, FALSE)</f>
        <v>69164</v>
      </c>
      <c r="Z196">
        <f>VLOOKUP(A196,[2]Sheet5!$A$2:$O$163,14, FALSE)</f>
        <v>69.164000000000001</v>
      </c>
      <c r="AA196">
        <f>VLOOKUP(A196,[2]Sheet5!$A$2:$O$163,15, FALSE)</f>
        <v>4.2364804960425433</v>
      </c>
      <c r="AC196" t="e">
        <f>VLOOKUP(C196, [2]Sheet5!$C$2:$O$163, 3, FALSE)</f>
        <v>#N/A</v>
      </c>
      <c r="AE196">
        <f>VLOOKUP(C196,[5]Basket!$C$1:$E$61,3, FALSE)</f>
        <v>177</v>
      </c>
    </row>
    <row r="197" spans="1:31" x14ac:dyDescent="0.2">
      <c r="A197" t="s">
        <v>2870</v>
      </c>
      <c r="B197" t="s">
        <v>393</v>
      </c>
      <c r="C197" t="str">
        <f t="shared" si="3"/>
        <v>OLE MISS REBELSBasketball</v>
      </c>
      <c r="D197" t="s">
        <v>2678</v>
      </c>
      <c r="E197" t="s">
        <v>2679</v>
      </c>
      <c r="F197" t="s">
        <v>2680</v>
      </c>
      <c r="G197" t="s">
        <v>3029</v>
      </c>
      <c r="H197" t="s">
        <v>3012</v>
      </c>
      <c r="I197" t="s">
        <v>3030</v>
      </c>
      <c r="J197">
        <v>82.7</v>
      </c>
      <c r="K197">
        <v>151</v>
      </c>
      <c r="L197">
        <v>84957</v>
      </c>
      <c r="M197">
        <v>84.956999999999994</v>
      </c>
      <c r="N197">
        <v>4.4421452461357269</v>
      </c>
      <c r="Q197" t="str">
        <f>VLOOKUP(A197,[2]Sheet5!$A$2:$O$163,4, FALSE)</f>
        <v>University of Mississippi</v>
      </c>
      <c r="R197" t="str">
        <f>VLOOKUP(A197,[2]Sheet5!$A$2:$O$163,6, FALSE)</f>
        <v>Oxford</v>
      </c>
      <c r="S197" t="str">
        <f>VLOOKUP(A197,[2]Sheet5!$A$2:$O$163,7, FALSE)</f>
        <v>MS</v>
      </c>
      <c r="T197" t="str">
        <f>VLOOKUP(A197,[2]Sheet5!$A$2:$O$163,8, FALSE)</f>
        <v>Mississippi</v>
      </c>
      <c r="U197" t="str">
        <f>VLOOKUP(A197,[2]Sheet5!$A$2:$O$163,9, FALSE)</f>
        <v>Southeast</v>
      </c>
      <c r="V197" t="str">
        <f>VLOOKUP(A197,[2]Sheet5!$A$2:$O$163,10, FALSE)</f>
        <v>oxford-ms</v>
      </c>
      <c r="W197">
        <f>VLOOKUP(A197,[2]Sheet5!$A$2:$O$163,11, FALSE)</f>
        <v>82.7</v>
      </c>
      <c r="X197">
        <f>VLOOKUP(A197,[2]Sheet5!$A$2:$O$163,12, FALSE)</f>
        <v>151</v>
      </c>
      <c r="Y197">
        <f>VLOOKUP(A197,[2]Sheet5!$A$2:$O$163,13, FALSE)</f>
        <v>84957</v>
      </c>
      <c r="Z197">
        <f>VLOOKUP(A197,[2]Sheet5!$A$2:$O$163,14, FALSE)</f>
        <v>84.956999999999994</v>
      </c>
      <c r="AA197">
        <f>VLOOKUP(A197,[2]Sheet5!$A$2:$O$163,15, FALSE)</f>
        <v>4.4421452461357269</v>
      </c>
      <c r="AC197" t="e">
        <f>VLOOKUP(C197, [2]Sheet5!$C$2:$O$163, 3, FALSE)</f>
        <v>#N/A</v>
      </c>
      <c r="AE197">
        <f>VLOOKUP(C197,[5]Basket!$C$1:$E$61,3, FALSE)</f>
        <v>129</v>
      </c>
    </row>
    <row r="198" spans="1:31" x14ac:dyDescent="0.2">
      <c r="A198" t="s">
        <v>2964</v>
      </c>
      <c r="B198" t="s">
        <v>393</v>
      </c>
      <c r="C198" t="str">
        <f t="shared" si="3"/>
        <v>NC STATE WOLFPACKBasketball</v>
      </c>
      <c r="D198" t="s">
        <v>2683</v>
      </c>
      <c r="E198" t="s">
        <v>2684</v>
      </c>
      <c r="F198" t="s">
        <v>2685</v>
      </c>
      <c r="G198" t="s">
        <v>3011</v>
      </c>
      <c r="H198" t="s">
        <v>3012</v>
      </c>
      <c r="I198" t="s">
        <v>3125</v>
      </c>
      <c r="J198">
        <v>102.4</v>
      </c>
      <c r="K198">
        <v>72</v>
      </c>
      <c r="L198">
        <v>72966</v>
      </c>
      <c r="M198">
        <v>72.965999999999994</v>
      </c>
      <c r="N198">
        <v>4.289993579226917</v>
      </c>
      <c r="O198">
        <v>43</v>
      </c>
      <c r="Q198" t="str">
        <f>VLOOKUP(A198,[2]Sheet5!$A$2:$O$163,4, FALSE)</f>
        <v>North Carolina State University</v>
      </c>
      <c r="R198" t="str">
        <f>VLOOKUP(A198,[2]Sheet5!$A$2:$O$163,6, FALSE)</f>
        <v>Raleigh</v>
      </c>
      <c r="S198" t="str">
        <f>VLOOKUP(A198,[2]Sheet5!$A$2:$O$163,7, FALSE)</f>
        <v>NC</v>
      </c>
      <c r="T198" t="str">
        <f>VLOOKUP(A198,[2]Sheet5!$A$2:$O$163,8, FALSE)</f>
        <v>North Carolina</v>
      </c>
      <c r="U198" t="str">
        <f>VLOOKUP(A198,[2]Sheet5!$A$2:$O$163,9, FALSE)</f>
        <v>Southeast</v>
      </c>
      <c r="V198" t="str">
        <f>VLOOKUP(A198,[2]Sheet5!$A$2:$O$163,10, FALSE)</f>
        <v>raleigh-nc</v>
      </c>
      <c r="W198">
        <f>VLOOKUP(A198,[2]Sheet5!$A$2:$O$163,11, FALSE)</f>
        <v>102.4</v>
      </c>
      <c r="X198">
        <f>VLOOKUP(A198,[2]Sheet5!$A$2:$O$163,12, FALSE)</f>
        <v>72</v>
      </c>
      <c r="Y198">
        <f>VLOOKUP(A198,[2]Sheet5!$A$2:$O$163,13, FALSE)</f>
        <v>72966</v>
      </c>
      <c r="Z198">
        <f>VLOOKUP(A198,[2]Sheet5!$A$2:$O$163,14, FALSE)</f>
        <v>72.965999999999994</v>
      </c>
      <c r="AA198">
        <f>VLOOKUP(A198,[2]Sheet5!$A$2:$O$163,15, FALSE)</f>
        <v>4.289993579226917</v>
      </c>
      <c r="AC198">
        <f>VLOOKUP(C198, [2]Sheet5!$C$2:$O$163, 3, FALSE)</f>
        <v>43</v>
      </c>
      <c r="AE198">
        <f>VLOOKUP(C198,[5]Basket!$C$1:$E$61,3, FALSE)</f>
        <v>43</v>
      </c>
    </row>
    <row r="199" spans="1:31" x14ac:dyDescent="0.2">
      <c r="A199" t="s">
        <v>2944</v>
      </c>
      <c r="B199" t="s">
        <v>393</v>
      </c>
      <c r="C199" t="str">
        <f t="shared" si="3"/>
        <v>MEMPHIS TIGERSBasketball</v>
      </c>
      <c r="D199" t="s">
        <v>2945</v>
      </c>
      <c r="E199" t="s">
        <v>2943</v>
      </c>
      <c r="F199" t="s">
        <v>2655</v>
      </c>
      <c r="G199" t="s">
        <v>3062</v>
      </c>
      <c r="H199" t="s">
        <v>3012</v>
      </c>
      <c r="I199" t="s">
        <v>3113</v>
      </c>
      <c r="J199">
        <v>77.5</v>
      </c>
      <c r="K199">
        <v>263</v>
      </c>
      <c r="L199">
        <v>43981</v>
      </c>
      <c r="M199">
        <v>43.981000000000002</v>
      </c>
      <c r="N199">
        <v>3.7837577224761234</v>
      </c>
      <c r="O199">
        <v>22</v>
      </c>
      <c r="Q199" t="str">
        <f>VLOOKUP(A199,[2]Sheet5!$A$2:$O$163,4, FALSE)</f>
        <v>University of Memphis</v>
      </c>
      <c r="R199" t="str">
        <f>VLOOKUP(A199,[2]Sheet5!$A$2:$O$163,6, FALSE)</f>
        <v>Memphis</v>
      </c>
      <c r="S199" t="str">
        <f>VLOOKUP(A199,[2]Sheet5!$A$2:$O$163,7, FALSE)</f>
        <v>TN</v>
      </c>
      <c r="T199" t="str">
        <f>VLOOKUP(A199,[2]Sheet5!$A$2:$O$163,8, FALSE)</f>
        <v>Tennessee</v>
      </c>
      <c r="U199" t="str">
        <f>VLOOKUP(A199,[2]Sheet5!$A$2:$O$163,9, FALSE)</f>
        <v>Southeast</v>
      </c>
      <c r="V199" t="str">
        <f>VLOOKUP(A199,[2]Sheet5!$A$2:$O$163,10, FALSE)</f>
        <v>memphis-tn</v>
      </c>
      <c r="W199">
        <f>VLOOKUP(A199,[2]Sheet5!$A$2:$O$163,11, FALSE)</f>
        <v>77.5</v>
      </c>
      <c r="X199">
        <f>VLOOKUP(A199,[2]Sheet5!$A$2:$O$163,12, FALSE)</f>
        <v>263</v>
      </c>
      <c r="Y199">
        <f>VLOOKUP(A199,[2]Sheet5!$A$2:$O$163,13, FALSE)</f>
        <v>43981</v>
      </c>
      <c r="Z199">
        <f>VLOOKUP(A199,[2]Sheet5!$A$2:$O$163,14, FALSE)</f>
        <v>43.981000000000002</v>
      </c>
      <c r="AA199">
        <f>VLOOKUP(A199,[2]Sheet5!$A$2:$O$163,15, FALSE)</f>
        <v>3.7837577224761234</v>
      </c>
      <c r="AC199">
        <f>VLOOKUP(C199, [2]Sheet5!$C$2:$O$163, 3, FALSE)</f>
        <v>22</v>
      </c>
      <c r="AE199">
        <f>VLOOKUP(C199,[5]Basket!$C$1:$E$61,3, FALSE)</f>
        <v>22</v>
      </c>
    </row>
    <row r="200" spans="1:31" x14ac:dyDescent="0.2">
      <c r="A200" t="s">
        <v>2997</v>
      </c>
      <c r="B200" t="s">
        <v>393</v>
      </c>
      <c r="C200" t="str">
        <f t="shared" si="3"/>
        <v>MARQUETTE GOLDEN EAGLESBasketball</v>
      </c>
      <c r="D200" t="s">
        <v>3102</v>
      </c>
      <c r="E200" t="s">
        <v>3103</v>
      </c>
      <c r="F200" t="s">
        <v>2753</v>
      </c>
      <c r="G200" t="s">
        <v>3050</v>
      </c>
      <c r="H200" t="s">
        <v>3017</v>
      </c>
      <c r="I200" t="s">
        <v>3104</v>
      </c>
      <c r="J200">
        <v>84.7</v>
      </c>
      <c r="K200">
        <v>83</v>
      </c>
      <c r="L200">
        <v>45318</v>
      </c>
      <c r="M200">
        <v>45.317999999999998</v>
      </c>
      <c r="N200">
        <v>3.8137043045593657</v>
      </c>
      <c r="O200">
        <v>12</v>
      </c>
      <c r="Q200" t="str">
        <f>VLOOKUP(A200,[2]Sheet5!$A$2:$O$163,4, FALSE)</f>
        <v>Marquette University</v>
      </c>
      <c r="R200" t="str">
        <f>VLOOKUP(A200,[2]Sheet5!$A$2:$O$163,6, FALSE)</f>
        <v>Milwuakee</v>
      </c>
      <c r="S200" t="str">
        <f>VLOOKUP(A200,[2]Sheet5!$A$2:$O$163,7, FALSE)</f>
        <v>WI</v>
      </c>
      <c r="T200" t="str">
        <f>VLOOKUP(A200,[2]Sheet5!$A$2:$O$163,8, FALSE)</f>
        <v>Wisconsin</v>
      </c>
      <c r="U200" t="str">
        <f>VLOOKUP(A200,[2]Sheet5!$A$2:$O$163,9, FALSE)</f>
        <v>Midwest</v>
      </c>
      <c r="V200" t="str">
        <f>VLOOKUP(A200,[2]Sheet5!$A$2:$O$163,10, FALSE)</f>
        <v>milwuakee-wi</v>
      </c>
      <c r="W200">
        <f>VLOOKUP(A200,[2]Sheet5!$A$2:$O$163,11, FALSE)</f>
        <v>84.7</v>
      </c>
      <c r="X200">
        <f>VLOOKUP(A200,[2]Sheet5!$A$2:$O$163,12, FALSE)</f>
        <v>83</v>
      </c>
      <c r="Y200">
        <f>VLOOKUP(A200,[2]Sheet5!$A$2:$O$163,13, FALSE)</f>
        <v>45318</v>
      </c>
      <c r="Z200">
        <f>VLOOKUP(A200,[2]Sheet5!$A$2:$O$163,14, FALSE)</f>
        <v>45.317999999999998</v>
      </c>
      <c r="AA200">
        <f>VLOOKUP(A200,[2]Sheet5!$A$2:$O$163,15, FALSE)</f>
        <v>3.8137043045593657</v>
      </c>
      <c r="AC200">
        <f>VLOOKUP(C200, [2]Sheet5!$C$2:$O$163, 3, FALSE)</f>
        <v>12</v>
      </c>
      <c r="AE200">
        <f>VLOOKUP(C200,[5]Basket!$C$1:$E$61,3, FALSE)</f>
        <v>12</v>
      </c>
    </row>
    <row r="201" spans="1:31" x14ac:dyDescent="0.2">
      <c r="A201" t="s">
        <v>2918</v>
      </c>
      <c r="B201" t="s">
        <v>393</v>
      </c>
      <c r="C201" t="str">
        <f t="shared" si="3"/>
        <v>CONNECTICUT HUSKIESBasketball</v>
      </c>
      <c r="D201" t="s">
        <v>2692</v>
      </c>
      <c r="E201" t="s">
        <v>2693</v>
      </c>
      <c r="F201" t="s">
        <v>2694</v>
      </c>
      <c r="G201" t="s">
        <v>3094</v>
      </c>
      <c r="H201" t="s">
        <v>3034</v>
      </c>
      <c r="I201" t="s">
        <v>3095</v>
      </c>
      <c r="J201">
        <v>95.8</v>
      </c>
      <c r="K201">
        <v>67</v>
      </c>
      <c r="L201">
        <v>23964</v>
      </c>
      <c r="M201">
        <v>23.963999999999999</v>
      </c>
      <c r="N201">
        <v>3.1765527042216783</v>
      </c>
      <c r="O201">
        <v>3</v>
      </c>
      <c r="Q201" t="str">
        <f>VLOOKUP(A201,[2]Sheet5!$A$2:$O$163,4, FALSE)</f>
        <v>University of Connecticut</v>
      </c>
      <c r="R201" t="str">
        <f>VLOOKUP(A201,[2]Sheet5!$A$2:$O$163,6, FALSE)</f>
        <v>Storrs</v>
      </c>
      <c r="S201" t="str">
        <f>VLOOKUP(A201,[2]Sheet5!$A$2:$O$163,7, FALSE)</f>
        <v>CT</v>
      </c>
      <c r="T201" t="str">
        <f>VLOOKUP(A201,[2]Sheet5!$A$2:$O$163,8, FALSE)</f>
        <v>Connecticut</v>
      </c>
      <c r="U201" t="str">
        <f>VLOOKUP(A201,[2]Sheet5!$A$2:$O$163,9, FALSE)</f>
        <v>Northeast</v>
      </c>
      <c r="V201" t="str">
        <f>VLOOKUP(A201,[2]Sheet5!$A$2:$O$163,10, FALSE)</f>
        <v>storrs-ct</v>
      </c>
      <c r="W201">
        <f>VLOOKUP(A201,[2]Sheet5!$A$2:$O$163,11, FALSE)</f>
        <v>95.8</v>
      </c>
      <c r="X201">
        <f>VLOOKUP(A201,[2]Sheet5!$A$2:$O$163,12, FALSE)</f>
        <v>67</v>
      </c>
      <c r="Y201">
        <f>VLOOKUP(A201,[2]Sheet5!$A$2:$O$163,13, FALSE)</f>
        <v>23964</v>
      </c>
      <c r="Z201">
        <f>VLOOKUP(A201,[2]Sheet5!$A$2:$O$163,14, FALSE)</f>
        <v>23.963999999999999</v>
      </c>
      <c r="AA201">
        <f>VLOOKUP(A201,[2]Sheet5!$A$2:$O$163,15, FALSE)</f>
        <v>3.1765527042216783</v>
      </c>
      <c r="AC201">
        <f>VLOOKUP(C201, [2]Sheet5!$C$2:$O$163, 3, FALSE)</f>
        <v>3</v>
      </c>
      <c r="AE201">
        <f>VLOOKUP(C201,[5]Basket!$C$1:$E$61,3, FALSE)</f>
        <v>3</v>
      </c>
    </row>
    <row r="202" spans="1:31" x14ac:dyDescent="0.2">
      <c r="A202" t="s">
        <v>2561</v>
      </c>
      <c r="B202" t="s">
        <v>734</v>
      </c>
      <c r="C202" t="str">
        <f t="shared" si="3"/>
        <v>VANBaseball</v>
      </c>
      <c r="D202" t="s">
        <v>2653</v>
      </c>
      <c r="E202" t="s">
        <v>2654</v>
      </c>
      <c r="F202" t="s">
        <v>2655</v>
      </c>
      <c r="G202" t="s">
        <v>3062</v>
      </c>
      <c r="H202" t="s">
        <v>3012</v>
      </c>
      <c r="I202" t="s">
        <v>3142</v>
      </c>
      <c r="J202">
        <v>103.1</v>
      </c>
      <c r="K202">
        <v>13</v>
      </c>
      <c r="L202">
        <v>65565</v>
      </c>
      <c r="M202">
        <v>65.564999999999998</v>
      </c>
      <c r="N202">
        <v>4.1830420169833875</v>
      </c>
      <c r="O202">
        <v>9</v>
      </c>
      <c r="Q202" t="str">
        <f>VLOOKUP(A202,[2]Sheet5!$A$2:$O$163,4, FALSE)</f>
        <v>Vanderbilt University</v>
      </c>
      <c r="R202" t="str">
        <f>VLOOKUP(A202,[2]Sheet5!$A$2:$O$163,6, FALSE)</f>
        <v>Nashville</v>
      </c>
      <c r="S202" t="str">
        <f>VLOOKUP(A202,[2]Sheet5!$A$2:$O$163,7, FALSE)</f>
        <v>TN</v>
      </c>
      <c r="T202" t="str">
        <f>VLOOKUP(A202,[2]Sheet5!$A$2:$O$163,8, FALSE)</f>
        <v>Tennessee</v>
      </c>
      <c r="U202" t="str">
        <f>VLOOKUP(A202,[2]Sheet5!$A$2:$O$163,9, FALSE)</f>
        <v>Southeast</v>
      </c>
      <c r="V202" t="str">
        <f>VLOOKUP(A202,[2]Sheet5!$A$2:$O$163,10, FALSE)</f>
        <v>nashville-tn</v>
      </c>
      <c r="W202">
        <f>VLOOKUP(A202,[2]Sheet5!$A$2:$O$163,11, FALSE)</f>
        <v>103.1</v>
      </c>
      <c r="X202">
        <f>VLOOKUP(A202,[2]Sheet5!$A$2:$O$163,12, FALSE)</f>
        <v>13</v>
      </c>
      <c r="Y202">
        <f>VLOOKUP(A202,[2]Sheet5!$A$2:$O$163,13, FALSE)</f>
        <v>65565</v>
      </c>
      <c r="Z202">
        <f>VLOOKUP(A202,[2]Sheet5!$A$2:$O$163,14, FALSE)</f>
        <v>65.564999999999998</v>
      </c>
      <c r="AA202">
        <f>VLOOKUP(A202,[2]Sheet5!$A$2:$O$163,15, FALSE)</f>
        <v>4.1830420169833875</v>
      </c>
      <c r="AC202">
        <f>VLOOKUP(C202, [2]Sheet5!$C$2:$O$163, 3, FALSE)</f>
        <v>9</v>
      </c>
      <c r="AE202">
        <f>VLOOKUP(C202,[5]BaseBall!$C$1:$E$15,3,FALSE)</f>
        <v>5</v>
      </c>
    </row>
    <row r="203" spans="1:31" x14ac:dyDescent="0.2">
      <c r="A203" t="s">
        <v>2562</v>
      </c>
      <c r="B203" t="s">
        <v>734</v>
      </c>
      <c r="C203" t="str">
        <f t="shared" si="3"/>
        <v>LSUBaseball</v>
      </c>
      <c r="D203" t="s">
        <v>2656</v>
      </c>
      <c r="E203" t="s">
        <v>2657</v>
      </c>
      <c r="F203" t="s">
        <v>2633</v>
      </c>
      <c r="G203" t="s">
        <v>3036</v>
      </c>
      <c r="H203" t="s">
        <v>3012</v>
      </c>
      <c r="I203" t="s">
        <v>3037</v>
      </c>
      <c r="J203">
        <v>91.7</v>
      </c>
      <c r="K203">
        <v>176</v>
      </c>
      <c r="L203">
        <v>46282</v>
      </c>
      <c r="M203">
        <v>46.281999999999996</v>
      </c>
      <c r="N203">
        <v>3.8347531166034798</v>
      </c>
      <c r="O203">
        <v>13</v>
      </c>
      <c r="Q203" t="str">
        <f>VLOOKUP(A203,[2]Sheet5!$A$2:$O$163,4, FALSE)</f>
        <v>Louisiana State University</v>
      </c>
      <c r="R203" t="str">
        <f>VLOOKUP(A203,[2]Sheet5!$A$2:$O$163,6, FALSE)</f>
        <v>Baton Rouge</v>
      </c>
      <c r="S203" t="str">
        <f>VLOOKUP(A203,[2]Sheet5!$A$2:$O$163,7, FALSE)</f>
        <v>LA</v>
      </c>
      <c r="T203" t="str">
        <f>VLOOKUP(A203,[2]Sheet5!$A$2:$O$163,8, FALSE)</f>
        <v>Louisiana</v>
      </c>
      <c r="U203" t="str">
        <f>VLOOKUP(A203,[2]Sheet5!$A$2:$O$163,9, FALSE)</f>
        <v>Southeast</v>
      </c>
      <c r="V203" t="str">
        <f>VLOOKUP(A203,[2]Sheet5!$A$2:$O$163,10, FALSE)</f>
        <v>baton rouge-la</v>
      </c>
      <c r="W203">
        <f>VLOOKUP(A203,[2]Sheet5!$A$2:$O$163,11, FALSE)</f>
        <v>91.7</v>
      </c>
      <c r="X203">
        <f>VLOOKUP(A203,[2]Sheet5!$A$2:$O$163,12, FALSE)</f>
        <v>176</v>
      </c>
      <c r="Y203">
        <f>VLOOKUP(A203,[2]Sheet5!$A$2:$O$163,13, FALSE)</f>
        <v>46282</v>
      </c>
      <c r="Z203">
        <f>VLOOKUP(A203,[2]Sheet5!$A$2:$O$163,14, FALSE)</f>
        <v>46.281999999999996</v>
      </c>
      <c r="AA203">
        <f>VLOOKUP(A203,[2]Sheet5!$A$2:$O$163,15, FALSE)</f>
        <v>3.8347531166034798</v>
      </c>
      <c r="AC203">
        <f>VLOOKUP(C203, [2]Sheet5!$C$2:$O$163, 3, FALSE)</f>
        <v>13</v>
      </c>
      <c r="AE203">
        <f>VLOOKUP(C203,[5]BaseBall!$C$1:$E$15,3,FALSE)</f>
        <v>1</v>
      </c>
    </row>
    <row r="204" spans="1:31" x14ac:dyDescent="0.2">
      <c r="A204" t="s">
        <v>2560</v>
      </c>
      <c r="B204" t="s">
        <v>734</v>
      </c>
      <c r="C204" t="str">
        <f t="shared" si="3"/>
        <v>NoURLBaseball</v>
      </c>
      <c r="Q204" t="e">
        <f>VLOOKUP(A204,[2]Sheet5!$A$2:$O$163,4, FALSE)</f>
        <v>#N/A</v>
      </c>
      <c r="R204" t="e">
        <f>VLOOKUP(A204,[2]Sheet5!$A$2:$O$163,6, FALSE)</f>
        <v>#N/A</v>
      </c>
      <c r="S204" t="e">
        <f>VLOOKUP(A204,[2]Sheet5!$A$2:$O$163,7, FALSE)</f>
        <v>#N/A</v>
      </c>
      <c r="T204" t="e">
        <f>VLOOKUP(A204,[2]Sheet5!$A$2:$O$163,8, FALSE)</f>
        <v>#N/A</v>
      </c>
      <c r="U204" t="e">
        <f>VLOOKUP(A204,[2]Sheet5!$A$2:$O$163,9, FALSE)</f>
        <v>#N/A</v>
      </c>
      <c r="V204" t="e">
        <f>VLOOKUP(A204,[2]Sheet5!$A$2:$O$163,10, FALSE)</f>
        <v>#N/A</v>
      </c>
      <c r="W204" t="e">
        <f>VLOOKUP(A204,[2]Sheet5!$A$2:$O$163,11, FALSE)</f>
        <v>#N/A</v>
      </c>
      <c r="X204" t="e">
        <f>VLOOKUP(A204,[2]Sheet5!$A$2:$O$163,12, FALSE)</f>
        <v>#N/A</v>
      </c>
      <c r="Y204" t="e">
        <f>VLOOKUP(A204,[2]Sheet5!$A$2:$O$163,13, FALSE)</f>
        <v>#N/A</v>
      </c>
      <c r="Z204" t="e">
        <f>VLOOKUP(A204,[2]Sheet5!$A$2:$O$163,14, FALSE)</f>
        <v>#N/A</v>
      </c>
      <c r="AA204" t="e">
        <f>VLOOKUP(A204,[2]Sheet5!$A$2:$O$163,15, FALSE)</f>
        <v>#N/A</v>
      </c>
      <c r="AC204" t="e">
        <f>VLOOKUP(C204, [2]Sheet5!$C$2:$O$163, 3, FALSE)</f>
        <v>#N/A</v>
      </c>
    </row>
    <row r="205" spans="1:31" x14ac:dyDescent="0.2">
      <c r="A205" t="s">
        <v>2563</v>
      </c>
      <c r="B205" t="s">
        <v>734</v>
      </c>
      <c r="C205" t="str">
        <f t="shared" si="3"/>
        <v>SCARBaseball</v>
      </c>
      <c r="D205" t="s">
        <v>2658</v>
      </c>
      <c r="E205" t="s">
        <v>2659</v>
      </c>
      <c r="F205" t="s">
        <v>2660</v>
      </c>
      <c r="G205" t="s">
        <v>3027</v>
      </c>
      <c r="H205" t="s">
        <v>3012</v>
      </c>
      <c r="I205" t="s">
        <v>3028</v>
      </c>
      <c r="J205">
        <v>84.5</v>
      </c>
      <c r="K205">
        <v>115</v>
      </c>
      <c r="L205">
        <v>48791</v>
      </c>
      <c r="M205">
        <v>48.790999999999997</v>
      </c>
      <c r="N205">
        <v>3.8875458696209848</v>
      </c>
      <c r="O205">
        <v>44</v>
      </c>
      <c r="Q205" t="str">
        <f>VLOOKUP(A205,[2]Sheet5!$A$2:$O$163,4, FALSE)</f>
        <v>University of South Carolina</v>
      </c>
      <c r="R205" t="str">
        <f>VLOOKUP(A205,[2]Sheet5!$A$2:$O$163,6, FALSE)</f>
        <v>Columbia</v>
      </c>
      <c r="S205" t="str">
        <f>VLOOKUP(A205,[2]Sheet5!$A$2:$O$163,7, FALSE)</f>
        <v>SC</v>
      </c>
      <c r="T205" t="str">
        <f>VLOOKUP(A205,[2]Sheet5!$A$2:$O$163,8, FALSE)</f>
        <v>South Carolina</v>
      </c>
      <c r="U205" t="str">
        <f>VLOOKUP(A205,[2]Sheet5!$A$2:$O$163,9, FALSE)</f>
        <v>Southeast</v>
      </c>
      <c r="V205" t="str">
        <f>VLOOKUP(A205,[2]Sheet5!$A$2:$O$163,10, FALSE)</f>
        <v>columbia-sc</v>
      </c>
      <c r="W205">
        <f>VLOOKUP(A205,[2]Sheet5!$A$2:$O$163,11, FALSE)</f>
        <v>84.5</v>
      </c>
      <c r="X205">
        <f>VLOOKUP(A205,[2]Sheet5!$A$2:$O$163,12, FALSE)</f>
        <v>115</v>
      </c>
      <c r="Y205">
        <f>VLOOKUP(A205,[2]Sheet5!$A$2:$O$163,13, FALSE)</f>
        <v>48791</v>
      </c>
      <c r="Z205">
        <f>VLOOKUP(A205,[2]Sheet5!$A$2:$O$163,14, FALSE)</f>
        <v>48.790999999999997</v>
      </c>
      <c r="AA205">
        <f>VLOOKUP(A205,[2]Sheet5!$A$2:$O$163,15, FALSE)</f>
        <v>3.8875458696209848</v>
      </c>
      <c r="AC205">
        <f>VLOOKUP(C205, [2]Sheet5!$C$2:$O$163, 3, FALSE)</f>
        <v>44</v>
      </c>
      <c r="AE205">
        <f>VLOOKUP(C205,[5]BaseBall!$C$1:$E$15,3,FALSE)</f>
        <v>3</v>
      </c>
    </row>
    <row r="206" spans="1:31" x14ac:dyDescent="0.2">
      <c r="A206" t="s">
        <v>2564</v>
      </c>
      <c r="B206" t="s">
        <v>734</v>
      </c>
      <c r="C206" t="str">
        <f t="shared" si="3"/>
        <v>OKLABaseball</v>
      </c>
      <c r="D206" t="s">
        <v>2661</v>
      </c>
      <c r="E206" t="s">
        <v>2662</v>
      </c>
      <c r="F206" t="s">
        <v>2663</v>
      </c>
      <c r="G206" t="s">
        <v>3039</v>
      </c>
      <c r="H206" t="s">
        <v>3003</v>
      </c>
      <c r="I206" t="s">
        <v>3040</v>
      </c>
      <c r="J206">
        <v>87</v>
      </c>
      <c r="K206">
        <v>127</v>
      </c>
      <c r="L206">
        <v>59866</v>
      </c>
      <c r="M206">
        <v>59.866</v>
      </c>
      <c r="N206">
        <v>4.0921087312805247</v>
      </c>
      <c r="O206">
        <v>45</v>
      </c>
      <c r="Q206" t="str">
        <f>VLOOKUP(A206,[2]Sheet5!$A$2:$O$163,4, FALSE)</f>
        <v>The University of Oklahoma</v>
      </c>
      <c r="R206" t="str">
        <f>VLOOKUP(A206,[2]Sheet5!$A$2:$O$163,6, FALSE)</f>
        <v>Norman</v>
      </c>
      <c r="S206" t="str">
        <f>VLOOKUP(A206,[2]Sheet5!$A$2:$O$163,7, FALSE)</f>
        <v>OK</v>
      </c>
      <c r="T206" t="str">
        <f>VLOOKUP(A206,[2]Sheet5!$A$2:$O$163,8, FALSE)</f>
        <v>Oklahoma</v>
      </c>
      <c r="U206" t="str">
        <f>VLOOKUP(A206,[2]Sheet5!$A$2:$O$163,9, FALSE)</f>
        <v>Southwest</v>
      </c>
      <c r="V206" t="str">
        <f>VLOOKUP(A206,[2]Sheet5!$A$2:$O$163,10, FALSE)</f>
        <v>norman-ok</v>
      </c>
      <c r="W206">
        <f>VLOOKUP(A206,[2]Sheet5!$A$2:$O$163,11, FALSE)</f>
        <v>87</v>
      </c>
      <c r="X206">
        <f>VLOOKUP(A206,[2]Sheet5!$A$2:$O$163,12, FALSE)</f>
        <v>127</v>
      </c>
      <c r="Y206">
        <f>VLOOKUP(A206,[2]Sheet5!$A$2:$O$163,13, FALSE)</f>
        <v>59866</v>
      </c>
      <c r="Z206">
        <f>VLOOKUP(A206,[2]Sheet5!$A$2:$O$163,14, FALSE)</f>
        <v>59.866</v>
      </c>
      <c r="AA206">
        <f>VLOOKUP(A206,[2]Sheet5!$A$2:$O$163,15, FALSE)</f>
        <v>4.0921087312805247</v>
      </c>
      <c r="AC206">
        <f>VLOOKUP(C206, [2]Sheet5!$C$2:$O$163, 3, FALSE)</f>
        <v>45</v>
      </c>
    </row>
    <row r="207" spans="1:31" x14ac:dyDescent="0.2">
      <c r="A207" t="s">
        <v>2565</v>
      </c>
      <c r="B207" t="s">
        <v>734</v>
      </c>
      <c r="C207" t="str">
        <f t="shared" si="3"/>
        <v>LOUBaseball</v>
      </c>
      <c r="D207" t="s">
        <v>2664</v>
      </c>
      <c r="E207" t="s">
        <v>2665</v>
      </c>
      <c r="F207" t="s">
        <v>2592</v>
      </c>
      <c r="G207" t="s">
        <v>3056</v>
      </c>
      <c r="H207" t="s">
        <v>3012</v>
      </c>
      <c r="I207" t="s">
        <v>3086</v>
      </c>
      <c r="J207">
        <v>89.7</v>
      </c>
      <c r="K207">
        <v>182</v>
      </c>
      <c r="O207">
        <v>26</v>
      </c>
      <c r="Q207" t="str">
        <f>VLOOKUP(A207,[2]Sheet5!$A$2:$O$163,4, FALSE)</f>
        <v>University of Louisville</v>
      </c>
      <c r="R207" t="str">
        <f>VLOOKUP(A207,[2]Sheet5!$A$2:$O$163,6, FALSE)</f>
        <v>Louisville</v>
      </c>
      <c r="S207" t="str">
        <f>VLOOKUP(A207,[2]Sheet5!$A$2:$O$163,7, FALSE)</f>
        <v>KY</v>
      </c>
      <c r="T207" t="str">
        <f>VLOOKUP(A207,[2]Sheet5!$A$2:$O$163,8, FALSE)</f>
        <v>Kentucky</v>
      </c>
      <c r="U207" t="str">
        <f>VLOOKUP(A207,[2]Sheet5!$A$2:$O$163,9, FALSE)</f>
        <v>Southeast</v>
      </c>
      <c r="V207" t="str">
        <f>VLOOKUP(A207,[2]Sheet5!$A$2:$O$163,10, FALSE)</f>
        <v>louisville-ky</v>
      </c>
      <c r="W207">
        <f>VLOOKUP(A207,[2]Sheet5!$A$2:$O$163,11, FALSE)</f>
        <v>89.7</v>
      </c>
      <c r="X207">
        <f>VLOOKUP(A207,[2]Sheet5!$A$2:$O$163,12, FALSE)</f>
        <v>182</v>
      </c>
      <c r="Y207" t="e">
        <f>VLOOKUP(A207,[2]Sheet5!$A$2:$O$163,13, FALSE)</f>
        <v>#N/A</v>
      </c>
      <c r="Z207" t="e">
        <f>VLOOKUP(A207,[2]Sheet5!$A$2:$O$163,14, FALSE)</f>
        <v>#N/A</v>
      </c>
      <c r="AA207" t="e">
        <f>VLOOKUP(A207,[2]Sheet5!$A$2:$O$163,15, FALSE)</f>
        <v>#N/A</v>
      </c>
      <c r="AC207">
        <f>VLOOKUP(C207, [2]Sheet5!$C$2:$O$163, 3, FALSE)</f>
        <v>26</v>
      </c>
      <c r="AE207">
        <f>VLOOKUP(C207,[5]BaseBall!$C$1:$E$15,3,FALSE)</f>
        <v>21</v>
      </c>
    </row>
    <row r="208" spans="1:31" x14ac:dyDescent="0.2">
      <c r="A208" t="s">
        <v>2566</v>
      </c>
      <c r="B208" t="s">
        <v>734</v>
      </c>
      <c r="C208" t="str">
        <f t="shared" si="3"/>
        <v>ARKBaseball</v>
      </c>
      <c r="D208" t="s">
        <v>2666</v>
      </c>
      <c r="E208" t="s">
        <v>2667</v>
      </c>
      <c r="F208" t="s">
        <v>2668</v>
      </c>
      <c r="G208" t="s">
        <v>3044</v>
      </c>
      <c r="H208" t="s">
        <v>3012</v>
      </c>
      <c r="I208" t="s">
        <v>3045</v>
      </c>
      <c r="J208">
        <v>91.8</v>
      </c>
      <c r="K208">
        <v>176</v>
      </c>
      <c r="L208">
        <v>52111</v>
      </c>
      <c r="M208">
        <v>52.110999999999997</v>
      </c>
      <c r="N208">
        <v>3.9533760589116249</v>
      </c>
      <c r="O208">
        <v>2</v>
      </c>
      <c r="Q208" t="str">
        <f>VLOOKUP(A208,[2]Sheet5!$A$2:$O$163,4, FALSE)</f>
        <v>University of Arkansas</v>
      </c>
      <c r="R208" t="str">
        <f>VLOOKUP(A208,[2]Sheet5!$A$2:$O$163,6, FALSE)</f>
        <v>Fayetteville</v>
      </c>
      <c r="S208" t="str">
        <f>VLOOKUP(A208,[2]Sheet5!$A$2:$O$163,7, FALSE)</f>
        <v>AR</v>
      </c>
      <c r="T208" t="str">
        <f>VLOOKUP(A208,[2]Sheet5!$A$2:$O$163,8, FALSE)</f>
        <v>Arkansas</v>
      </c>
      <c r="U208" t="str">
        <f>VLOOKUP(A208,[2]Sheet5!$A$2:$O$163,9, FALSE)</f>
        <v>Southeast</v>
      </c>
      <c r="V208" t="str">
        <f>VLOOKUP(A208,[2]Sheet5!$A$2:$O$163,10, FALSE)</f>
        <v>fayetteville-ar</v>
      </c>
      <c r="W208">
        <f>VLOOKUP(A208,[2]Sheet5!$A$2:$O$163,11, FALSE)</f>
        <v>91.8</v>
      </c>
      <c r="X208">
        <f>VLOOKUP(A208,[2]Sheet5!$A$2:$O$163,12, FALSE)</f>
        <v>176</v>
      </c>
      <c r="Y208">
        <f>VLOOKUP(A208,[2]Sheet5!$A$2:$O$163,13, FALSE)</f>
        <v>52111</v>
      </c>
      <c r="Z208">
        <f>VLOOKUP(A208,[2]Sheet5!$A$2:$O$163,14, FALSE)</f>
        <v>52.110999999999997</v>
      </c>
      <c r="AA208">
        <f>VLOOKUP(A208,[2]Sheet5!$A$2:$O$163,15, FALSE)</f>
        <v>3.9533760589116249</v>
      </c>
      <c r="AC208">
        <f>VLOOKUP(C208, [2]Sheet5!$C$2:$O$163, 3, FALSE)</f>
        <v>2</v>
      </c>
      <c r="AE208">
        <f>VLOOKUP(C208,[5]BaseBall!$C$1:$E$15,3,FALSE)</f>
        <v>7</v>
      </c>
    </row>
    <row r="209" spans="1:31" x14ac:dyDescent="0.2">
      <c r="A209" t="s">
        <v>2564</v>
      </c>
      <c r="B209" t="s">
        <v>734</v>
      </c>
      <c r="C209" t="str">
        <f t="shared" si="3"/>
        <v>OKLABaseball</v>
      </c>
      <c r="D209" t="s">
        <v>2661</v>
      </c>
      <c r="E209" t="s">
        <v>2662</v>
      </c>
      <c r="F209" t="s">
        <v>2663</v>
      </c>
      <c r="G209" t="s">
        <v>3039</v>
      </c>
      <c r="H209" t="s">
        <v>3003</v>
      </c>
      <c r="I209" t="s">
        <v>3040</v>
      </c>
      <c r="J209">
        <v>87</v>
      </c>
      <c r="K209">
        <v>127</v>
      </c>
      <c r="L209">
        <v>59866</v>
      </c>
      <c r="M209">
        <v>59.866</v>
      </c>
      <c r="N209">
        <v>4.0921087312805247</v>
      </c>
      <c r="O209">
        <v>45</v>
      </c>
      <c r="Q209" t="str">
        <f>VLOOKUP(A209,[2]Sheet5!$A$2:$O$163,4, FALSE)</f>
        <v>The University of Oklahoma</v>
      </c>
      <c r="R209" t="str">
        <f>VLOOKUP(A209,[2]Sheet5!$A$2:$O$163,6, FALSE)</f>
        <v>Norman</v>
      </c>
      <c r="S209" t="str">
        <f>VLOOKUP(A209,[2]Sheet5!$A$2:$O$163,7, FALSE)</f>
        <v>OK</v>
      </c>
      <c r="T209" t="str">
        <f>VLOOKUP(A209,[2]Sheet5!$A$2:$O$163,8, FALSE)</f>
        <v>Oklahoma</v>
      </c>
      <c r="U209" t="str">
        <f>VLOOKUP(A209,[2]Sheet5!$A$2:$O$163,9, FALSE)</f>
        <v>Southwest</v>
      </c>
      <c r="V209" t="str">
        <f>VLOOKUP(A209,[2]Sheet5!$A$2:$O$163,10, FALSE)</f>
        <v>norman-ok</v>
      </c>
      <c r="W209">
        <f>VLOOKUP(A209,[2]Sheet5!$A$2:$O$163,11, FALSE)</f>
        <v>87</v>
      </c>
      <c r="X209">
        <f>VLOOKUP(A209,[2]Sheet5!$A$2:$O$163,12, FALSE)</f>
        <v>127</v>
      </c>
      <c r="Y209">
        <f>VLOOKUP(A209,[2]Sheet5!$A$2:$O$163,13, FALSE)</f>
        <v>59866</v>
      </c>
      <c r="Z209">
        <f>VLOOKUP(A209,[2]Sheet5!$A$2:$O$163,14, FALSE)</f>
        <v>59.866</v>
      </c>
      <c r="AA209">
        <f>VLOOKUP(A209,[2]Sheet5!$A$2:$O$163,15, FALSE)</f>
        <v>4.0921087312805247</v>
      </c>
      <c r="AC209">
        <f>VLOOKUP(C209, [2]Sheet5!$C$2:$O$163, 3, FALSE)</f>
        <v>45</v>
      </c>
    </row>
    <row r="210" spans="1:31" x14ac:dyDescent="0.2">
      <c r="A210" t="s">
        <v>2567</v>
      </c>
      <c r="B210" t="s">
        <v>734</v>
      </c>
      <c r="C210" t="str">
        <f t="shared" si="3"/>
        <v>FSUBaseball</v>
      </c>
      <c r="D210" t="s">
        <v>2669</v>
      </c>
      <c r="E210" t="s">
        <v>2670</v>
      </c>
      <c r="F210" t="s">
        <v>2671</v>
      </c>
      <c r="G210" t="s">
        <v>3021</v>
      </c>
      <c r="H210" t="s">
        <v>3012</v>
      </c>
      <c r="I210" t="s">
        <v>3022</v>
      </c>
      <c r="J210">
        <v>90.6</v>
      </c>
      <c r="K210">
        <v>55</v>
      </c>
      <c r="L210">
        <v>49077</v>
      </c>
      <c r="M210">
        <v>49.076999999999998</v>
      </c>
      <c r="N210">
        <v>3.893390493280144</v>
      </c>
      <c r="O210">
        <v>14</v>
      </c>
      <c r="Q210" t="str">
        <f>VLOOKUP(A210,[2]Sheet5!$A$2:$O$163,4, FALSE)</f>
        <v>Florida State University</v>
      </c>
      <c r="R210" t="str">
        <f>VLOOKUP(A210,[2]Sheet5!$A$2:$O$163,6, FALSE)</f>
        <v>Tallahassee</v>
      </c>
      <c r="S210" t="str">
        <f>VLOOKUP(A210,[2]Sheet5!$A$2:$O$163,7, FALSE)</f>
        <v>FL</v>
      </c>
      <c r="T210" t="str">
        <f>VLOOKUP(A210,[2]Sheet5!$A$2:$O$163,8, FALSE)</f>
        <v>Florida</v>
      </c>
      <c r="U210" t="str">
        <f>VLOOKUP(A210,[2]Sheet5!$A$2:$O$163,9, FALSE)</f>
        <v>Southeast</v>
      </c>
      <c r="V210" t="str">
        <f>VLOOKUP(A210,[2]Sheet5!$A$2:$O$163,10, FALSE)</f>
        <v>tallahassee-fl</v>
      </c>
      <c r="W210">
        <f>VLOOKUP(A210,[2]Sheet5!$A$2:$O$163,11, FALSE)</f>
        <v>90.6</v>
      </c>
      <c r="X210">
        <f>VLOOKUP(A210,[2]Sheet5!$A$2:$O$163,12, FALSE)</f>
        <v>55</v>
      </c>
      <c r="Y210">
        <f>VLOOKUP(A210,[2]Sheet5!$A$2:$O$163,13, FALSE)</f>
        <v>49077</v>
      </c>
      <c r="Z210">
        <f>VLOOKUP(A210,[2]Sheet5!$A$2:$O$163,14, FALSE)</f>
        <v>49.076999999999998</v>
      </c>
      <c r="AA210">
        <f>VLOOKUP(A210,[2]Sheet5!$A$2:$O$163,15, FALSE)</f>
        <v>3.893390493280144</v>
      </c>
      <c r="AC210">
        <f>VLOOKUP(C210, [2]Sheet5!$C$2:$O$163, 3, FALSE)</f>
        <v>14</v>
      </c>
      <c r="AE210">
        <f>VLOOKUP(C210,[5]BaseBall!$C$1:$E$15,3,FALSE)</f>
        <v>4</v>
      </c>
    </row>
    <row r="211" spans="1:31" x14ac:dyDescent="0.2">
      <c r="A211" t="s">
        <v>2568</v>
      </c>
      <c r="B211" t="s">
        <v>734</v>
      </c>
      <c r="C211" t="str">
        <f t="shared" si="3"/>
        <v>CLEMBaseball</v>
      </c>
      <c r="D211" t="s">
        <v>2672</v>
      </c>
      <c r="E211" t="s">
        <v>2673</v>
      </c>
      <c r="F211" t="s">
        <v>2660</v>
      </c>
      <c r="G211" t="s">
        <v>3027</v>
      </c>
      <c r="H211" t="s">
        <v>3012</v>
      </c>
      <c r="I211" t="s">
        <v>3076</v>
      </c>
      <c r="J211">
        <v>93.9</v>
      </c>
      <c r="K211">
        <v>77</v>
      </c>
      <c r="L211">
        <v>48335</v>
      </c>
      <c r="M211">
        <v>48.335000000000001</v>
      </c>
      <c r="N211">
        <v>3.8781559359165687</v>
      </c>
      <c r="O211">
        <v>19</v>
      </c>
      <c r="Q211" t="str">
        <f>VLOOKUP(A211,[2]Sheet5!$A$2:$O$163,4, FALSE)</f>
        <v>Clemson University</v>
      </c>
      <c r="R211" t="str">
        <f>VLOOKUP(A211,[2]Sheet5!$A$2:$O$163,6, FALSE)</f>
        <v>Clemson</v>
      </c>
      <c r="S211" t="str">
        <f>VLOOKUP(A211,[2]Sheet5!$A$2:$O$163,7, FALSE)</f>
        <v>SC</v>
      </c>
      <c r="T211" t="str">
        <f>VLOOKUP(A211,[2]Sheet5!$A$2:$O$163,8, FALSE)</f>
        <v>South Carolina</v>
      </c>
      <c r="U211" t="str">
        <f>VLOOKUP(A211,[2]Sheet5!$A$2:$O$163,9, FALSE)</f>
        <v>Southeast</v>
      </c>
      <c r="V211" t="str">
        <f>VLOOKUP(A211,[2]Sheet5!$A$2:$O$163,10, FALSE)</f>
        <v>clemson-sc</v>
      </c>
      <c r="W211">
        <f>VLOOKUP(A211,[2]Sheet5!$A$2:$O$163,11, FALSE)</f>
        <v>93.9</v>
      </c>
      <c r="X211">
        <f>VLOOKUP(A211,[2]Sheet5!$A$2:$O$163,12, FALSE)</f>
        <v>77</v>
      </c>
      <c r="Y211">
        <f>VLOOKUP(A211,[2]Sheet5!$A$2:$O$163,13, FALSE)</f>
        <v>48335</v>
      </c>
      <c r="Z211">
        <f>VLOOKUP(A211,[2]Sheet5!$A$2:$O$163,14, FALSE)</f>
        <v>48.335000000000001</v>
      </c>
      <c r="AA211">
        <f>VLOOKUP(A211,[2]Sheet5!$A$2:$O$163,15, FALSE)</f>
        <v>3.8781559359165687</v>
      </c>
      <c r="AC211">
        <f>VLOOKUP(C211, [2]Sheet5!$C$2:$O$163, 3, FALSE)</f>
        <v>19</v>
      </c>
    </row>
    <row r="212" spans="1:31" x14ac:dyDescent="0.2">
      <c r="A212" t="s">
        <v>2569</v>
      </c>
      <c r="B212" t="s">
        <v>734</v>
      </c>
      <c r="C212" t="str">
        <f t="shared" si="3"/>
        <v>TENNBaseball</v>
      </c>
      <c r="D212" t="s">
        <v>2674</v>
      </c>
      <c r="E212" t="s">
        <v>2675</v>
      </c>
      <c r="F212" t="s">
        <v>2655</v>
      </c>
      <c r="G212" t="s">
        <v>3062</v>
      </c>
      <c r="H212" t="s">
        <v>3012</v>
      </c>
      <c r="I212" t="s">
        <v>3063</v>
      </c>
      <c r="J212">
        <v>89.6</v>
      </c>
      <c r="K212">
        <v>115</v>
      </c>
      <c r="L212">
        <v>44308</v>
      </c>
      <c r="M212">
        <v>44.308</v>
      </c>
      <c r="N212">
        <v>3.7911652476546864</v>
      </c>
      <c r="O212">
        <v>1</v>
      </c>
      <c r="Q212" t="str">
        <f>VLOOKUP(A212,[2]Sheet5!$A$2:$O$163,4, FALSE)</f>
        <v>University of Tennessee</v>
      </c>
      <c r="R212" t="str">
        <f>VLOOKUP(A212,[2]Sheet5!$A$2:$O$163,6, FALSE)</f>
        <v>Knoxville</v>
      </c>
      <c r="S212" t="str">
        <f>VLOOKUP(A212,[2]Sheet5!$A$2:$O$163,7, FALSE)</f>
        <v>TN</v>
      </c>
      <c r="T212" t="str">
        <f>VLOOKUP(A212,[2]Sheet5!$A$2:$O$163,8, FALSE)</f>
        <v>Tennessee</v>
      </c>
      <c r="U212" t="str">
        <f>VLOOKUP(A212,[2]Sheet5!$A$2:$O$163,9, FALSE)</f>
        <v>Southeast</v>
      </c>
      <c r="V212" t="str">
        <f>VLOOKUP(A212,[2]Sheet5!$A$2:$O$163,10, FALSE)</f>
        <v>knoxville-tn</v>
      </c>
      <c r="W212">
        <f>VLOOKUP(A212,[2]Sheet5!$A$2:$O$163,11, FALSE)</f>
        <v>89.6</v>
      </c>
      <c r="X212">
        <f>VLOOKUP(A212,[2]Sheet5!$A$2:$O$163,12, FALSE)</f>
        <v>115</v>
      </c>
      <c r="Y212">
        <f>VLOOKUP(A212,[2]Sheet5!$A$2:$O$163,13, FALSE)</f>
        <v>44308</v>
      </c>
      <c r="Z212">
        <f>VLOOKUP(A212,[2]Sheet5!$A$2:$O$163,14, FALSE)</f>
        <v>44.308</v>
      </c>
      <c r="AA212">
        <f>VLOOKUP(A212,[2]Sheet5!$A$2:$O$163,15, FALSE)</f>
        <v>3.7911652476546864</v>
      </c>
      <c r="AC212">
        <f>VLOOKUP(C212, [2]Sheet5!$C$2:$O$163, 3, FALSE)</f>
        <v>1</v>
      </c>
      <c r="AE212">
        <f>VLOOKUP(C212,[5]BaseBall!$C$1:$E$15,3,FALSE)</f>
        <v>24</v>
      </c>
    </row>
    <row r="213" spans="1:31" x14ac:dyDescent="0.2">
      <c r="A213" t="s">
        <v>2570</v>
      </c>
      <c r="B213" t="s">
        <v>734</v>
      </c>
      <c r="C213" t="str">
        <f t="shared" si="3"/>
        <v>ARPBBaseball</v>
      </c>
      <c r="D213" t="s">
        <v>2676</v>
      </c>
      <c r="E213" t="s">
        <v>2677</v>
      </c>
      <c r="F213" t="s">
        <v>2668</v>
      </c>
      <c r="G213" t="s">
        <v>3044</v>
      </c>
      <c r="H213" t="s">
        <v>3012</v>
      </c>
      <c r="I213" t="s">
        <v>3143</v>
      </c>
      <c r="J213">
        <v>68.2</v>
      </c>
      <c r="L213">
        <v>36940</v>
      </c>
      <c r="M213">
        <v>36.94</v>
      </c>
      <c r="N213">
        <v>3.6092949747710938</v>
      </c>
      <c r="O213">
        <v>2</v>
      </c>
      <c r="Q213" t="str">
        <f>VLOOKUP(A213,[2]Sheet5!$A$2:$O$163,4, FALSE)</f>
        <v>University of Arkansas Pine Bluff</v>
      </c>
      <c r="R213" t="str">
        <f>VLOOKUP(A213,[2]Sheet5!$A$2:$O$163,6, FALSE)</f>
        <v>Pine Bluff</v>
      </c>
      <c r="S213" t="str">
        <f>VLOOKUP(A213,[2]Sheet5!$A$2:$O$163,7, FALSE)</f>
        <v>AR</v>
      </c>
      <c r="T213" t="str">
        <f>VLOOKUP(A213,[2]Sheet5!$A$2:$O$163,8, FALSE)</f>
        <v>Arkansas</v>
      </c>
      <c r="U213" t="str">
        <f>VLOOKUP(A213,[2]Sheet5!$A$2:$O$163,9, FALSE)</f>
        <v>Southeast</v>
      </c>
      <c r="V213" t="str">
        <f>VLOOKUP(A213,[2]Sheet5!$A$2:$O$163,10, FALSE)</f>
        <v>pine bluff-ar</v>
      </c>
      <c r="W213">
        <f>VLOOKUP(A213,[2]Sheet5!$A$2:$O$163,11, FALSE)</f>
        <v>68.2</v>
      </c>
      <c r="X213" t="e">
        <f>VLOOKUP(A213,[2]Sheet5!$A$2:$O$163,12, FALSE)</f>
        <v>#N/A</v>
      </c>
      <c r="Y213">
        <f>VLOOKUP(A213,[2]Sheet5!$A$2:$O$163,13, FALSE)</f>
        <v>36940</v>
      </c>
      <c r="Z213">
        <f>VLOOKUP(A213,[2]Sheet5!$A$2:$O$163,14, FALSE)</f>
        <v>36.94</v>
      </c>
      <c r="AA213">
        <f>VLOOKUP(A213,[2]Sheet5!$A$2:$O$163,15, FALSE)</f>
        <v>3.6092949747710938</v>
      </c>
      <c r="AC213">
        <f>VLOOKUP(C213, [2]Sheet5!$C$2:$O$163, 3, FALSE)</f>
        <v>2</v>
      </c>
    </row>
    <row r="214" spans="1:31" x14ac:dyDescent="0.2">
      <c r="A214" t="s">
        <v>2571</v>
      </c>
      <c r="B214" t="s">
        <v>734</v>
      </c>
      <c r="C214" t="str">
        <f t="shared" si="3"/>
        <v>MISSBaseball</v>
      </c>
      <c r="D214" t="s">
        <v>2678</v>
      </c>
      <c r="E214" t="s">
        <v>2679</v>
      </c>
      <c r="F214" t="s">
        <v>2680</v>
      </c>
      <c r="G214" t="s">
        <v>3029</v>
      </c>
      <c r="H214" t="s">
        <v>3012</v>
      </c>
      <c r="I214" t="s">
        <v>3030</v>
      </c>
      <c r="J214">
        <v>82.7</v>
      </c>
      <c r="K214">
        <v>151</v>
      </c>
      <c r="L214">
        <v>84957</v>
      </c>
      <c r="M214">
        <v>84.956999999999994</v>
      </c>
      <c r="N214">
        <v>4.4421452461357269</v>
      </c>
      <c r="O214">
        <v>50</v>
      </c>
      <c r="Q214" t="str">
        <f>VLOOKUP(A214,[2]Sheet5!$A$2:$O$163,4, FALSE)</f>
        <v>University of Mississippi</v>
      </c>
      <c r="R214" t="str">
        <f>VLOOKUP(A214,[2]Sheet5!$A$2:$O$163,6, FALSE)</f>
        <v>Oxford</v>
      </c>
      <c r="S214" t="str">
        <f>VLOOKUP(A214,[2]Sheet5!$A$2:$O$163,7, FALSE)</f>
        <v>MS</v>
      </c>
      <c r="T214" t="str">
        <f>VLOOKUP(A214,[2]Sheet5!$A$2:$O$163,8, FALSE)</f>
        <v>Mississippi</v>
      </c>
      <c r="U214" t="str">
        <f>VLOOKUP(A214,[2]Sheet5!$A$2:$O$163,9, FALSE)</f>
        <v>Southeast</v>
      </c>
      <c r="V214" t="str">
        <f>VLOOKUP(A214,[2]Sheet5!$A$2:$O$163,10, FALSE)</f>
        <v>oxford-ms</v>
      </c>
      <c r="W214">
        <f>VLOOKUP(A214,[2]Sheet5!$A$2:$O$163,11, FALSE)</f>
        <v>82.7</v>
      </c>
      <c r="X214">
        <f>VLOOKUP(A214,[2]Sheet5!$A$2:$O$163,12, FALSE)</f>
        <v>151</v>
      </c>
      <c r="Y214">
        <f>VLOOKUP(A214,[2]Sheet5!$A$2:$O$163,13, FALSE)</f>
        <v>84957</v>
      </c>
      <c r="Z214">
        <f>VLOOKUP(A214,[2]Sheet5!$A$2:$O$163,14, FALSE)</f>
        <v>84.956999999999994</v>
      </c>
      <c r="AA214">
        <f>VLOOKUP(A214,[2]Sheet5!$A$2:$O$163,15, FALSE)</f>
        <v>4.4421452461357269</v>
      </c>
      <c r="AC214">
        <f>VLOOKUP(C214, [2]Sheet5!$C$2:$O$163, 3, FALSE)</f>
        <v>50</v>
      </c>
    </row>
    <row r="215" spans="1:31" x14ac:dyDescent="0.2">
      <c r="A215" t="s">
        <v>2561</v>
      </c>
      <c r="B215" t="s">
        <v>734</v>
      </c>
      <c r="C215" t="str">
        <f t="shared" si="3"/>
        <v>VANBaseball</v>
      </c>
      <c r="D215" t="s">
        <v>2653</v>
      </c>
      <c r="E215" t="s">
        <v>2654</v>
      </c>
      <c r="F215" t="s">
        <v>2655</v>
      </c>
      <c r="G215" t="s">
        <v>3062</v>
      </c>
      <c r="H215" t="s">
        <v>3012</v>
      </c>
      <c r="I215" t="s">
        <v>3142</v>
      </c>
      <c r="J215">
        <v>103.1</v>
      </c>
      <c r="K215">
        <v>13</v>
      </c>
      <c r="L215">
        <v>65565</v>
      </c>
      <c r="M215">
        <v>65.564999999999998</v>
      </c>
      <c r="N215">
        <v>4.1830420169833875</v>
      </c>
      <c r="O215">
        <v>9</v>
      </c>
      <c r="Q215" t="str">
        <f>VLOOKUP(A215,[2]Sheet5!$A$2:$O$163,4, FALSE)</f>
        <v>Vanderbilt University</v>
      </c>
      <c r="R215" t="str">
        <f>VLOOKUP(A215,[2]Sheet5!$A$2:$O$163,6, FALSE)</f>
        <v>Nashville</v>
      </c>
      <c r="S215" t="str">
        <f>VLOOKUP(A215,[2]Sheet5!$A$2:$O$163,7, FALSE)</f>
        <v>TN</v>
      </c>
      <c r="T215" t="str">
        <f>VLOOKUP(A215,[2]Sheet5!$A$2:$O$163,8, FALSE)</f>
        <v>Tennessee</v>
      </c>
      <c r="U215" t="str">
        <f>VLOOKUP(A215,[2]Sheet5!$A$2:$O$163,9, FALSE)</f>
        <v>Southeast</v>
      </c>
      <c r="V215" t="str">
        <f>VLOOKUP(A215,[2]Sheet5!$A$2:$O$163,10, FALSE)</f>
        <v>nashville-tn</v>
      </c>
      <c r="W215">
        <f>VLOOKUP(A215,[2]Sheet5!$A$2:$O$163,11, FALSE)</f>
        <v>103.1</v>
      </c>
      <c r="X215">
        <f>VLOOKUP(A215,[2]Sheet5!$A$2:$O$163,12, FALSE)</f>
        <v>13</v>
      </c>
      <c r="Y215">
        <f>VLOOKUP(A215,[2]Sheet5!$A$2:$O$163,13, FALSE)</f>
        <v>65565</v>
      </c>
      <c r="Z215">
        <f>VLOOKUP(A215,[2]Sheet5!$A$2:$O$163,14, FALSE)</f>
        <v>65.564999999999998</v>
      </c>
      <c r="AA215">
        <f>VLOOKUP(A215,[2]Sheet5!$A$2:$O$163,15, FALSE)</f>
        <v>4.1830420169833875</v>
      </c>
      <c r="AC215">
        <f>VLOOKUP(C215, [2]Sheet5!$C$2:$O$163, 3, FALSE)</f>
        <v>9</v>
      </c>
      <c r="AE215">
        <f>VLOOKUP(C215,[5]BaseBall!$C$1:$E$15,3,FALSE)</f>
        <v>5</v>
      </c>
    </row>
    <row r="216" spans="1:31" x14ac:dyDescent="0.2">
      <c r="A216" t="s">
        <v>2561</v>
      </c>
      <c r="B216" t="s">
        <v>734</v>
      </c>
      <c r="C216" t="str">
        <f t="shared" si="3"/>
        <v>VANBaseball</v>
      </c>
      <c r="D216" t="s">
        <v>2653</v>
      </c>
      <c r="E216" t="s">
        <v>2654</v>
      </c>
      <c r="F216" t="s">
        <v>2655</v>
      </c>
      <c r="G216" t="s">
        <v>3062</v>
      </c>
      <c r="H216" t="s">
        <v>3012</v>
      </c>
      <c r="I216" t="s">
        <v>3142</v>
      </c>
      <c r="J216">
        <v>103.1</v>
      </c>
      <c r="K216">
        <v>13</v>
      </c>
      <c r="L216">
        <v>65565</v>
      </c>
      <c r="M216">
        <v>65.564999999999998</v>
      </c>
      <c r="N216">
        <v>4.1830420169833875</v>
      </c>
      <c r="O216">
        <v>9</v>
      </c>
      <c r="Q216" t="str">
        <f>VLOOKUP(A216,[2]Sheet5!$A$2:$O$163,4, FALSE)</f>
        <v>Vanderbilt University</v>
      </c>
      <c r="R216" t="str">
        <f>VLOOKUP(A216,[2]Sheet5!$A$2:$O$163,6, FALSE)</f>
        <v>Nashville</v>
      </c>
      <c r="S216" t="str">
        <f>VLOOKUP(A216,[2]Sheet5!$A$2:$O$163,7, FALSE)</f>
        <v>TN</v>
      </c>
      <c r="T216" t="str">
        <f>VLOOKUP(A216,[2]Sheet5!$A$2:$O$163,8, FALSE)</f>
        <v>Tennessee</v>
      </c>
      <c r="U216" t="str">
        <f>VLOOKUP(A216,[2]Sheet5!$A$2:$O$163,9, FALSE)</f>
        <v>Southeast</v>
      </c>
      <c r="V216" t="str">
        <f>VLOOKUP(A216,[2]Sheet5!$A$2:$O$163,10, FALSE)</f>
        <v>nashville-tn</v>
      </c>
      <c r="W216">
        <f>VLOOKUP(A216,[2]Sheet5!$A$2:$O$163,11, FALSE)</f>
        <v>103.1</v>
      </c>
      <c r="X216">
        <f>VLOOKUP(A216,[2]Sheet5!$A$2:$O$163,12, FALSE)</f>
        <v>13</v>
      </c>
      <c r="Y216">
        <f>VLOOKUP(A216,[2]Sheet5!$A$2:$O$163,13, FALSE)</f>
        <v>65565</v>
      </c>
      <c r="Z216">
        <f>VLOOKUP(A216,[2]Sheet5!$A$2:$O$163,14, FALSE)</f>
        <v>65.564999999999998</v>
      </c>
      <c r="AA216">
        <f>VLOOKUP(A216,[2]Sheet5!$A$2:$O$163,15, FALSE)</f>
        <v>4.1830420169833875</v>
      </c>
      <c r="AC216">
        <f>VLOOKUP(C216, [2]Sheet5!$C$2:$O$163, 3, FALSE)</f>
        <v>9</v>
      </c>
      <c r="AE216">
        <f>VLOOKUP(C216,[5]BaseBall!$C$1:$E$15,3,FALSE)</f>
        <v>5</v>
      </c>
    </row>
    <row r="217" spans="1:31" x14ac:dyDescent="0.2">
      <c r="A217" t="s">
        <v>2571</v>
      </c>
      <c r="B217" t="s">
        <v>734</v>
      </c>
      <c r="C217" t="str">
        <f t="shared" si="3"/>
        <v>MISSBaseball</v>
      </c>
      <c r="D217" t="s">
        <v>2678</v>
      </c>
      <c r="E217" t="s">
        <v>2679</v>
      </c>
      <c r="F217" t="s">
        <v>2680</v>
      </c>
      <c r="G217" t="s">
        <v>3029</v>
      </c>
      <c r="H217" t="s">
        <v>3012</v>
      </c>
      <c r="I217" t="s">
        <v>3030</v>
      </c>
      <c r="J217">
        <v>82.7</v>
      </c>
      <c r="K217">
        <v>151</v>
      </c>
      <c r="L217">
        <v>84957</v>
      </c>
      <c r="M217">
        <v>84.956999999999994</v>
      </c>
      <c r="N217">
        <v>4.4421452461357269</v>
      </c>
      <c r="O217">
        <v>50</v>
      </c>
      <c r="Q217" t="str">
        <f>VLOOKUP(A217,[2]Sheet5!$A$2:$O$163,4, FALSE)</f>
        <v>University of Mississippi</v>
      </c>
      <c r="R217" t="str">
        <f>VLOOKUP(A217,[2]Sheet5!$A$2:$O$163,6, FALSE)</f>
        <v>Oxford</v>
      </c>
      <c r="S217" t="str">
        <f>VLOOKUP(A217,[2]Sheet5!$A$2:$O$163,7, FALSE)</f>
        <v>MS</v>
      </c>
      <c r="T217" t="str">
        <f>VLOOKUP(A217,[2]Sheet5!$A$2:$O$163,8, FALSE)</f>
        <v>Mississippi</v>
      </c>
      <c r="U217" t="str">
        <f>VLOOKUP(A217,[2]Sheet5!$A$2:$O$163,9, FALSE)</f>
        <v>Southeast</v>
      </c>
      <c r="V217" t="str">
        <f>VLOOKUP(A217,[2]Sheet5!$A$2:$O$163,10, FALSE)</f>
        <v>oxford-ms</v>
      </c>
      <c r="W217">
        <f>VLOOKUP(A217,[2]Sheet5!$A$2:$O$163,11, FALSE)</f>
        <v>82.7</v>
      </c>
      <c r="X217">
        <f>VLOOKUP(A217,[2]Sheet5!$A$2:$O$163,12, FALSE)</f>
        <v>151</v>
      </c>
      <c r="Y217">
        <f>VLOOKUP(A217,[2]Sheet5!$A$2:$O$163,13, FALSE)</f>
        <v>84957</v>
      </c>
      <c r="Z217">
        <f>VLOOKUP(A217,[2]Sheet5!$A$2:$O$163,14, FALSE)</f>
        <v>84.956999999999994</v>
      </c>
      <c r="AA217">
        <f>VLOOKUP(A217,[2]Sheet5!$A$2:$O$163,15, FALSE)</f>
        <v>4.4421452461357269</v>
      </c>
      <c r="AC217">
        <f>VLOOKUP(C217, [2]Sheet5!$C$2:$O$163, 3, FALSE)</f>
        <v>50</v>
      </c>
    </row>
    <row r="218" spans="1:31" x14ac:dyDescent="0.2">
      <c r="A218" t="s">
        <v>2571</v>
      </c>
      <c r="B218" t="s">
        <v>734</v>
      </c>
      <c r="C218" t="str">
        <f t="shared" si="3"/>
        <v>MISSBaseball</v>
      </c>
      <c r="D218" t="s">
        <v>2678</v>
      </c>
      <c r="E218" t="s">
        <v>2679</v>
      </c>
      <c r="F218" t="s">
        <v>2680</v>
      </c>
      <c r="G218" t="s">
        <v>3029</v>
      </c>
      <c r="H218" t="s">
        <v>3012</v>
      </c>
      <c r="I218" t="s">
        <v>3030</v>
      </c>
      <c r="J218">
        <v>82.7</v>
      </c>
      <c r="K218">
        <v>151</v>
      </c>
      <c r="L218">
        <v>84957</v>
      </c>
      <c r="M218">
        <v>84.956999999999994</v>
      </c>
      <c r="N218">
        <v>4.4421452461357269</v>
      </c>
      <c r="O218">
        <v>50</v>
      </c>
      <c r="Q218" t="str">
        <f>VLOOKUP(A218,[2]Sheet5!$A$2:$O$163,4, FALSE)</f>
        <v>University of Mississippi</v>
      </c>
      <c r="R218" t="str">
        <f>VLOOKUP(A218,[2]Sheet5!$A$2:$O$163,6, FALSE)</f>
        <v>Oxford</v>
      </c>
      <c r="S218" t="str">
        <f>VLOOKUP(A218,[2]Sheet5!$A$2:$O$163,7, FALSE)</f>
        <v>MS</v>
      </c>
      <c r="T218" t="str">
        <f>VLOOKUP(A218,[2]Sheet5!$A$2:$O$163,8, FALSE)</f>
        <v>Mississippi</v>
      </c>
      <c r="U218" t="str">
        <f>VLOOKUP(A218,[2]Sheet5!$A$2:$O$163,9, FALSE)</f>
        <v>Southeast</v>
      </c>
      <c r="V218" t="str">
        <f>VLOOKUP(A218,[2]Sheet5!$A$2:$O$163,10, FALSE)</f>
        <v>oxford-ms</v>
      </c>
      <c r="W218">
        <f>VLOOKUP(A218,[2]Sheet5!$A$2:$O$163,11, FALSE)</f>
        <v>82.7</v>
      </c>
      <c r="X218">
        <f>VLOOKUP(A218,[2]Sheet5!$A$2:$O$163,12, FALSE)</f>
        <v>151</v>
      </c>
      <c r="Y218">
        <f>VLOOKUP(A218,[2]Sheet5!$A$2:$O$163,13, FALSE)</f>
        <v>84957</v>
      </c>
      <c r="Z218">
        <f>VLOOKUP(A218,[2]Sheet5!$A$2:$O$163,14, FALSE)</f>
        <v>84.956999999999994</v>
      </c>
      <c r="AA218">
        <f>VLOOKUP(A218,[2]Sheet5!$A$2:$O$163,15, FALSE)</f>
        <v>4.4421452461357269</v>
      </c>
      <c r="AC218">
        <f>VLOOKUP(C218, [2]Sheet5!$C$2:$O$163, 3, FALSE)</f>
        <v>50</v>
      </c>
    </row>
    <row r="219" spans="1:31" x14ac:dyDescent="0.2">
      <c r="A219" t="s">
        <v>2561</v>
      </c>
      <c r="B219" t="s">
        <v>734</v>
      </c>
      <c r="C219" t="str">
        <f t="shared" si="3"/>
        <v>VANBaseball</v>
      </c>
      <c r="D219" t="s">
        <v>2653</v>
      </c>
      <c r="E219" t="s">
        <v>2654</v>
      </c>
      <c r="F219" t="s">
        <v>2655</v>
      </c>
      <c r="G219" t="s">
        <v>3062</v>
      </c>
      <c r="H219" t="s">
        <v>3012</v>
      </c>
      <c r="I219" t="s">
        <v>3142</v>
      </c>
      <c r="J219">
        <v>103.1</v>
      </c>
      <c r="K219">
        <v>13</v>
      </c>
      <c r="L219">
        <v>65565</v>
      </c>
      <c r="M219">
        <v>65.564999999999998</v>
      </c>
      <c r="N219">
        <v>4.1830420169833875</v>
      </c>
      <c r="O219">
        <v>9</v>
      </c>
      <c r="Q219" t="str">
        <f>VLOOKUP(A219,[2]Sheet5!$A$2:$O$163,4, FALSE)</f>
        <v>Vanderbilt University</v>
      </c>
      <c r="R219" t="str">
        <f>VLOOKUP(A219,[2]Sheet5!$A$2:$O$163,6, FALSE)</f>
        <v>Nashville</v>
      </c>
      <c r="S219" t="str">
        <f>VLOOKUP(A219,[2]Sheet5!$A$2:$O$163,7, FALSE)</f>
        <v>TN</v>
      </c>
      <c r="T219" t="str">
        <f>VLOOKUP(A219,[2]Sheet5!$A$2:$O$163,8, FALSE)</f>
        <v>Tennessee</v>
      </c>
      <c r="U219" t="str">
        <f>VLOOKUP(A219,[2]Sheet5!$A$2:$O$163,9, FALSE)</f>
        <v>Southeast</v>
      </c>
      <c r="V219" t="str">
        <f>VLOOKUP(A219,[2]Sheet5!$A$2:$O$163,10, FALSE)</f>
        <v>nashville-tn</v>
      </c>
      <c r="W219">
        <f>VLOOKUP(A219,[2]Sheet5!$A$2:$O$163,11, FALSE)</f>
        <v>103.1</v>
      </c>
      <c r="X219">
        <f>VLOOKUP(A219,[2]Sheet5!$A$2:$O$163,12, FALSE)</f>
        <v>13</v>
      </c>
      <c r="Y219">
        <f>VLOOKUP(A219,[2]Sheet5!$A$2:$O$163,13, FALSE)</f>
        <v>65565</v>
      </c>
      <c r="Z219">
        <f>VLOOKUP(A219,[2]Sheet5!$A$2:$O$163,14, FALSE)</f>
        <v>65.564999999999998</v>
      </c>
      <c r="AA219">
        <f>VLOOKUP(A219,[2]Sheet5!$A$2:$O$163,15, FALSE)</f>
        <v>4.1830420169833875</v>
      </c>
      <c r="AC219">
        <f>VLOOKUP(C219, [2]Sheet5!$C$2:$O$163, 3, FALSE)</f>
        <v>9</v>
      </c>
      <c r="AE219">
        <f>VLOOKUP(C219,[5]BaseBall!$C$1:$E$15,3,FALSE)</f>
        <v>5</v>
      </c>
    </row>
    <row r="220" spans="1:31" x14ac:dyDescent="0.2">
      <c r="A220" t="s">
        <v>2572</v>
      </c>
      <c r="B220" t="s">
        <v>734</v>
      </c>
      <c r="C220" t="str">
        <f t="shared" si="3"/>
        <v>MIABaseball</v>
      </c>
      <c r="D220" t="s">
        <v>2681</v>
      </c>
      <c r="E220" t="s">
        <v>2682</v>
      </c>
      <c r="F220" t="s">
        <v>2671</v>
      </c>
      <c r="G220" t="s">
        <v>3021</v>
      </c>
      <c r="H220" t="s">
        <v>3012</v>
      </c>
      <c r="I220" t="s">
        <v>3073</v>
      </c>
      <c r="J220">
        <v>173.6</v>
      </c>
      <c r="K220">
        <v>55</v>
      </c>
      <c r="L220">
        <v>113623</v>
      </c>
      <c r="M220">
        <v>113.623</v>
      </c>
      <c r="N220">
        <v>4.7328859505825545</v>
      </c>
      <c r="O220">
        <v>17</v>
      </c>
      <c r="Q220" t="str">
        <f>VLOOKUP(A220,[2]Sheet5!$A$2:$O$163,4, FALSE)</f>
        <v>University of Miami</v>
      </c>
      <c r="R220" t="str">
        <f>VLOOKUP(A220,[2]Sheet5!$A$2:$O$163,6, FALSE)</f>
        <v>Coral Gables</v>
      </c>
      <c r="S220" t="str">
        <f>VLOOKUP(A220,[2]Sheet5!$A$2:$O$163,7, FALSE)</f>
        <v>FL</v>
      </c>
      <c r="T220" t="str">
        <f>VLOOKUP(A220,[2]Sheet5!$A$2:$O$163,8, FALSE)</f>
        <v>Florida</v>
      </c>
      <c r="U220" t="str">
        <f>VLOOKUP(A220,[2]Sheet5!$A$2:$O$163,9, FALSE)</f>
        <v>Southeast</v>
      </c>
      <c r="V220" t="str">
        <f>VLOOKUP(A220,[2]Sheet5!$A$2:$O$163,10, FALSE)</f>
        <v>coral gables-fl</v>
      </c>
      <c r="W220">
        <f>VLOOKUP(A220,[2]Sheet5!$A$2:$O$163,11, FALSE)</f>
        <v>173.6</v>
      </c>
      <c r="X220">
        <f>VLOOKUP(A220,[2]Sheet5!$A$2:$O$163,12, FALSE)</f>
        <v>55</v>
      </c>
      <c r="Y220">
        <f>VLOOKUP(A220,[2]Sheet5!$A$2:$O$163,13, FALSE)</f>
        <v>113623</v>
      </c>
      <c r="Z220">
        <f>VLOOKUP(A220,[2]Sheet5!$A$2:$O$163,14, FALSE)</f>
        <v>113.623</v>
      </c>
      <c r="AA220">
        <f>VLOOKUP(A220,[2]Sheet5!$A$2:$O$163,15, FALSE)</f>
        <v>4.7328859505825545</v>
      </c>
      <c r="AC220">
        <f>VLOOKUP(C220, [2]Sheet5!$C$2:$O$163, 3, FALSE)</f>
        <v>17</v>
      </c>
      <c r="AE220">
        <f>VLOOKUP(C220,[5]BaseBall!$C$1:$E$15,3,FALSE)</f>
        <v>16</v>
      </c>
    </row>
    <row r="221" spans="1:31" x14ac:dyDescent="0.2">
      <c r="A221" t="s">
        <v>2573</v>
      </c>
      <c r="B221" t="s">
        <v>734</v>
      </c>
      <c r="C221" t="str">
        <f t="shared" si="3"/>
        <v>NCSTBaseball</v>
      </c>
      <c r="D221" t="s">
        <v>2683</v>
      </c>
      <c r="E221" t="s">
        <v>2684</v>
      </c>
      <c r="F221" t="s">
        <v>2685</v>
      </c>
      <c r="G221" t="s">
        <v>3011</v>
      </c>
      <c r="H221" t="s">
        <v>3012</v>
      </c>
      <c r="I221" t="s">
        <v>3125</v>
      </c>
      <c r="J221">
        <v>102.4</v>
      </c>
      <c r="K221">
        <v>72</v>
      </c>
      <c r="L221">
        <v>72966</v>
      </c>
      <c r="M221">
        <v>72.965999999999994</v>
      </c>
      <c r="N221">
        <v>4.289993579226917</v>
      </c>
      <c r="O221">
        <v>18</v>
      </c>
      <c r="Q221" t="str">
        <f>VLOOKUP(A221,[2]Sheet5!$A$2:$O$163,4, FALSE)</f>
        <v>North Carolina State University</v>
      </c>
      <c r="R221" t="str">
        <f>VLOOKUP(A221,[2]Sheet5!$A$2:$O$163,6, FALSE)</f>
        <v>Raleigh</v>
      </c>
      <c r="S221" t="str">
        <f>VLOOKUP(A221,[2]Sheet5!$A$2:$O$163,7, FALSE)</f>
        <v>NC</v>
      </c>
      <c r="T221" t="str">
        <f>VLOOKUP(A221,[2]Sheet5!$A$2:$O$163,8, FALSE)</f>
        <v>North Carolina</v>
      </c>
      <c r="U221" t="str">
        <f>VLOOKUP(A221,[2]Sheet5!$A$2:$O$163,9, FALSE)</f>
        <v>Southeast</v>
      </c>
      <c r="V221" t="str">
        <f>VLOOKUP(A221,[2]Sheet5!$A$2:$O$163,10, FALSE)</f>
        <v>raleigh-nc</v>
      </c>
      <c r="W221">
        <f>VLOOKUP(A221,[2]Sheet5!$A$2:$O$163,11, FALSE)</f>
        <v>102.4</v>
      </c>
      <c r="X221">
        <f>VLOOKUP(A221,[2]Sheet5!$A$2:$O$163,12, FALSE)</f>
        <v>72</v>
      </c>
      <c r="Y221">
        <f>VLOOKUP(A221,[2]Sheet5!$A$2:$O$163,13, FALSE)</f>
        <v>72966</v>
      </c>
      <c r="Z221">
        <f>VLOOKUP(A221,[2]Sheet5!$A$2:$O$163,14, FALSE)</f>
        <v>72.965999999999994</v>
      </c>
      <c r="AA221">
        <f>VLOOKUP(A221,[2]Sheet5!$A$2:$O$163,15, FALSE)</f>
        <v>4.289993579226917</v>
      </c>
      <c r="AC221">
        <f>VLOOKUP(C221, [2]Sheet5!$C$2:$O$163, 3, FALSE)</f>
        <v>18</v>
      </c>
    </row>
    <row r="222" spans="1:31" x14ac:dyDescent="0.2">
      <c r="A222" t="s">
        <v>2574</v>
      </c>
      <c r="B222" t="s">
        <v>734</v>
      </c>
      <c r="C222" t="str">
        <f t="shared" si="3"/>
        <v>TCUBaseball</v>
      </c>
      <c r="D222" t="s">
        <v>2686</v>
      </c>
      <c r="E222" t="s">
        <v>2687</v>
      </c>
      <c r="F222" t="s">
        <v>2688</v>
      </c>
      <c r="G222" t="s">
        <v>3002</v>
      </c>
      <c r="H222" t="s">
        <v>3003</v>
      </c>
      <c r="I222" t="s">
        <v>3112</v>
      </c>
      <c r="J222">
        <v>100.2</v>
      </c>
      <c r="K222">
        <v>89</v>
      </c>
      <c r="L222">
        <v>67927</v>
      </c>
      <c r="M222">
        <v>67.927000000000007</v>
      </c>
      <c r="N222">
        <v>4.2184335991189092</v>
      </c>
      <c r="O222">
        <v>12</v>
      </c>
      <c r="Q222" t="str">
        <f>VLOOKUP(A222,[2]Sheet5!$A$2:$O$163,4, FALSE)</f>
        <v>Texas Christian University</v>
      </c>
      <c r="R222" t="str">
        <f>VLOOKUP(A222,[2]Sheet5!$A$2:$O$163,6, FALSE)</f>
        <v>Fort Worth</v>
      </c>
      <c r="S222" t="str">
        <f>VLOOKUP(A222,[2]Sheet5!$A$2:$O$163,7, FALSE)</f>
        <v>TX</v>
      </c>
      <c r="T222" t="str">
        <f>VLOOKUP(A222,[2]Sheet5!$A$2:$O$163,8, FALSE)</f>
        <v>Texas</v>
      </c>
      <c r="U222" t="str">
        <f>VLOOKUP(A222,[2]Sheet5!$A$2:$O$163,9, FALSE)</f>
        <v>Southwest</v>
      </c>
      <c r="V222" t="str">
        <f>VLOOKUP(A222,[2]Sheet5!$A$2:$O$163,10, FALSE)</f>
        <v>fort worth-tx</v>
      </c>
      <c r="W222">
        <f>VLOOKUP(A222,[2]Sheet5!$A$2:$O$163,11, FALSE)</f>
        <v>100.2</v>
      </c>
      <c r="X222">
        <f>VLOOKUP(A222,[2]Sheet5!$A$2:$O$163,12, FALSE)</f>
        <v>89</v>
      </c>
      <c r="Y222">
        <f>VLOOKUP(A222,[2]Sheet5!$A$2:$O$163,13, FALSE)</f>
        <v>67927</v>
      </c>
      <c r="Z222">
        <f>VLOOKUP(A222,[2]Sheet5!$A$2:$O$163,14, FALSE)</f>
        <v>67.927000000000007</v>
      </c>
      <c r="AA222">
        <f>VLOOKUP(A222,[2]Sheet5!$A$2:$O$163,15, FALSE)</f>
        <v>4.2184335991189092</v>
      </c>
      <c r="AC222">
        <f>VLOOKUP(C222, [2]Sheet5!$C$2:$O$163, 3, FALSE)</f>
        <v>12</v>
      </c>
    </row>
    <row r="223" spans="1:31" x14ac:dyDescent="0.2">
      <c r="A223" t="s">
        <v>2571</v>
      </c>
      <c r="B223" t="s">
        <v>734</v>
      </c>
      <c r="C223" t="str">
        <f t="shared" si="3"/>
        <v>MISSBaseball</v>
      </c>
      <c r="D223" t="s">
        <v>2678</v>
      </c>
      <c r="E223" t="s">
        <v>2679</v>
      </c>
      <c r="F223" t="s">
        <v>2680</v>
      </c>
      <c r="G223" t="s">
        <v>3029</v>
      </c>
      <c r="H223" t="s">
        <v>3012</v>
      </c>
      <c r="I223" t="s">
        <v>3030</v>
      </c>
      <c r="J223">
        <v>82.7</v>
      </c>
      <c r="K223">
        <v>151</v>
      </c>
      <c r="L223">
        <v>84957</v>
      </c>
      <c r="M223">
        <v>84.956999999999994</v>
      </c>
      <c r="N223">
        <v>4.4421452461357269</v>
      </c>
      <c r="O223">
        <v>50</v>
      </c>
      <c r="Q223" t="str">
        <f>VLOOKUP(A223,[2]Sheet5!$A$2:$O$163,4, FALSE)</f>
        <v>University of Mississippi</v>
      </c>
      <c r="R223" t="str">
        <f>VLOOKUP(A223,[2]Sheet5!$A$2:$O$163,6, FALSE)</f>
        <v>Oxford</v>
      </c>
      <c r="S223" t="str">
        <f>VLOOKUP(A223,[2]Sheet5!$A$2:$O$163,7, FALSE)</f>
        <v>MS</v>
      </c>
      <c r="T223" t="str">
        <f>VLOOKUP(A223,[2]Sheet5!$A$2:$O$163,8, FALSE)</f>
        <v>Mississippi</v>
      </c>
      <c r="U223" t="str">
        <f>VLOOKUP(A223,[2]Sheet5!$A$2:$O$163,9, FALSE)</f>
        <v>Southeast</v>
      </c>
      <c r="V223" t="str">
        <f>VLOOKUP(A223,[2]Sheet5!$A$2:$O$163,10, FALSE)</f>
        <v>oxford-ms</v>
      </c>
      <c r="W223">
        <f>VLOOKUP(A223,[2]Sheet5!$A$2:$O$163,11, FALSE)</f>
        <v>82.7</v>
      </c>
      <c r="X223">
        <f>VLOOKUP(A223,[2]Sheet5!$A$2:$O$163,12, FALSE)</f>
        <v>151</v>
      </c>
      <c r="Y223">
        <f>VLOOKUP(A223,[2]Sheet5!$A$2:$O$163,13, FALSE)</f>
        <v>84957</v>
      </c>
      <c r="Z223">
        <f>VLOOKUP(A223,[2]Sheet5!$A$2:$O$163,14, FALSE)</f>
        <v>84.956999999999994</v>
      </c>
      <c r="AA223">
        <f>VLOOKUP(A223,[2]Sheet5!$A$2:$O$163,15, FALSE)</f>
        <v>4.4421452461357269</v>
      </c>
      <c r="AC223">
        <f>VLOOKUP(C223, [2]Sheet5!$C$2:$O$163, 3, FALSE)</f>
        <v>50</v>
      </c>
    </row>
    <row r="224" spans="1:31" x14ac:dyDescent="0.2">
      <c r="A224" t="s">
        <v>2564</v>
      </c>
      <c r="B224" t="s">
        <v>734</v>
      </c>
      <c r="C224" t="str">
        <f t="shared" si="3"/>
        <v>OKLABaseball</v>
      </c>
      <c r="D224" t="s">
        <v>2661</v>
      </c>
      <c r="E224" t="s">
        <v>2662</v>
      </c>
      <c r="F224" t="s">
        <v>2663</v>
      </c>
      <c r="G224" t="s">
        <v>3039</v>
      </c>
      <c r="H224" t="s">
        <v>3003</v>
      </c>
      <c r="I224" t="s">
        <v>3040</v>
      </c>
      <c r="J224">
        <v>87</v>
      </c>
      <c r="K224">
        <v>127</v>
      </c>
      <c r="L224">
        <v>59866</v>
      </c>
      <c r="M224">
        <v>59.866</v>
      </c>
      <c r="N224">
        <v>4.0921087312805247</v>
      </c>
      <c r="O224">
        <v>45</v>
      </c>
      <c r="Q224" t="str">
        <f>VLOOKUP(A224,[2]Sheet5!$A$2:$O$163,4, FALSE)</f>
        <v>The University of Oklahoma</v>
      </c>
      <c r="R224" t="str">
        <f>VLOOKUP(A224,[2]Sheet5!$A$2:$O$163,6, FALSE)</f>
        <v>Norman</v>
      </c>
      <c r="S224" t="str">
        <f>VLOOKUP(A224,[2]Sheet5!$A$2:$O$163,7, FALSE)</f>
        <v>OK</v>
      </c>
      <c r="T224" t="str">
        <f>VLOOKUP(A224,[2]Sheet5!$A$2:$O$163,8, FALSE)</f>
        <v>Oklahoma</v>
      </c>
      <c r="U224" t="str">
        <f>VLOOKUP(A224,[2]Sheet5!$A$2:$O$163,9, FALSE)</f>
        <v>Southwest</v>
      </c>
      <c r="V224" t="str">
        <f>VLOOKUP(A224,[2]Sheet5!$A$2:$O$163,10, FALSE)</f>
        <v>norman-ok</v>
      </c>
      <c r="W224">
        <f>VLOOKUP(A224,[2]Sheet5!$A$2:$O$163,11, FALSE)</f>
        <v>87</v>
      </c>
      <c r="X224">
        <f>VLOOKUP(A224,[2]Sheet5!$A$2:$O$163,12, FALSE)</f>
        <v>127</v>
      </c>
      <c r="Y224">
        <f>VLOOKUP(A224,[2]Sheet5!$A$2:$O$163,13, FALSE)</f>
        <v>59866</v>
      </c>
      <c r="Z224">
        <f>VLOOKUP(A224,[2]Sheet5!$A$2:$O$163,14, FALSE)</f>
        <v>59.866</v>
      </c>
      <c r="AA224">
        <f>VLOOKUP(A224,[2]Sheet5!$A$2:$O$163,15, FALSE)</f>
        <v>4.0921087312805247</v>
      </c>
      <c r="AC224">
        <f>VLOOKUP(C224, [2]Sheet5!$C$2:$O$163, 3, FALSE)</f>
        <v>45</v>
      </c>
    </row>
    <row r="225" spans="1:31" x14ac:dyDescent="0.2">
      <c r="A225" t="s">
        <v>2571</v>
      </c>
      <c r="B225" t="s">
        <v>734</v>
      </c>
      <c r="C225" t="str">
        <f t="shared" si="3"/>
        <v>MISSBaseball</v>
      </c>
      <c r="D225" t="s">
        <v>2678</v>
      </c>
      <c r="E225" t="s">
        <v>2679</v>
      </c>
      <c r="F225" t="s">
        <v>2680</v>
      </c>
      <c r="G225" t="s">
        <v>3029</v>
      </c>
      <c r="H225" t="s">
        <v>3012</v>
      </c>
      <c r="I225" t="s">
        <v>3030</v>
      </c>
      <c r="J225">
        <v>82.7</v>
      </c>
      <c r="K225">
        <v>151</v>
      </c>
      <c r="L225">
        <v>84957</v>
      </c>
      <c r="M225">
        <v>84.956999999999994</v>
      </c>
      <c r="N225">
        <v>4.4421452461357269</v>
      </c>
      <c r="O225">
        <v>50</v>
      </c>
      <c r="Q225" t="str">
        <f>VLOOKUP(A225,[2]Sheet5!$A$2:$O$163,4, FALSE)</f>
        <v>University of Mississippi</v>
      </c>
      <c r="R225" t="str">
        <f>VLOOKUP(A225,[2]Sheet5!$A$2:$O$163,6, FALSE)</f>
        <v>Oxford</v>
      </c>
      <c r="S225" t="str">
        <f>VLOOKUP(A225,[2]Sheet5!$A$2:$O$163,7, FALSE)</f>
        <v>MS</v>
      </c>
      <c r="T225" t="str">
        <f>VLOOKUP(A225,[2]Sheet5!$A$2:$O$163,8, FALSE)</f>
        <v>Mississippi</v>
      </c>
      <c r="U225" t="str">
        <f>VLOOKUP(A225,[2]Sheet5!$A$2:$O$163,9, FALSE)</f>
        <v>Southeast</v>
      </c>
      <c r="V225" t="str">
        <f>VLOOKUP(A225,[2]Sheet5!$A$2:$O$163,10, FALSE)</f>
        <v>oxford-ms</v>
      </c>
      <c r="W225">
        <f>VLOOKUP(A225,[2]Sheet5!$A$2:$O$163,11, FALSE)</f>
        <v>82.7</v>
      </c>
      <c r="X225">
        <f>VLOOKUP(A225,[2]Sheet5!$A$2:$O$163,12, FALSE)</f>
        <v>151</v>
      </c>
      <c r="Y225">
        <f>VLOOKUP(A225,[2]Sheet5!$A$2:$O$163,13, FALSE)</f>
        <v>84957</v>
      </c>
      <c r="Z225">
        <f>VLOOKUP(A225,[2]Sheet5!$A$2:$O$163,14, FALSE)</f>
        <v>84.956999999999994</v>
      </c>
      <c r="AA225">
        <f>VLOOKUP(A225,[2]Sheet5!$A$2:$O$163,15, FALSE)</f>
        <v>4.4421452461357269</v>
      </c>
      <c r="AC225">
        <f>VLOOKUP(C225, [2]Sheet5!$C$2:$O$163, 3, FALSE)</f>
        <v>50</v>
      </c>
    </row>
    <row r="226" spans="1:31" x14ac:dyDescent="0.2">
      <c r="A226" t="s">
        <v>2563</v>
      </c>
      <c r="B226" t="s">
        <v>734</v>
      </c>
      <c r="C226" t="str">
        <f t="shared" si="3"/>
        <v>SCARBaseball</v>
      </c>
      <c r="D226" t="s">
        <v>2658</v>
      </c>
      <c r="E226" t="s">
        <v>2659</v>
      </c>
      <c r="F226" t="s">
        <v>2660</v>
      </c>
      <c r="G226" t="s">
        <v>3027</v>
      </c>
      <c r="H226" t="s">
        <v>3012</v>
      </c>
      <c r="I226" t="s">
        <v>3028</v>
      </c>
      <c r="J226">
        <v>84.5</v>
      </c>
      <c r="K226">
        <v>115</v>
      </c>
      <c r="L226">
        <v>48791</v>
      </c>
      <c r="M226">
        <v>48.790999999999997</v>
      </c>
      <c r="N226">
        <v>3.8875458696209848</v>
      </c>
      <c r="O226">
        <v>44</v>
      </c>
      <c r="Q226" t="str">
        <f>VLOOKUP(A226,[2]Sheet5!$A$2:$O$163,4, FALSE)</f>
        <v>University of South Carolina</v>
      </c>
      <c r="R226" t="str">
        <f>VLOOKUP(A226,[2]Sheet5!$A$2:$O$163,6, FALSE)</f>
        <v>Columbia</v>
      </c>
      <c r="S226" t="str">
        <f>VLOOKUP(A226,[2]Sheet5!$A$2:$O$163,7, FALSE)</f>
        <v>SC</v>
      </c>
      <c r="T226" t="str">
        <f>VLOOKUP(A226,[2]Sheet5!$A$2:$O$163,8, FALSE)</f>
        <v>South Carolina</v>
      </c>
      <c r="U226" t="str">
        <f>VLOOKUP(A226,[2]Sheet5!$A$2:$O$163,9, FALSE)</f>
        <v>Southeast</v>
      </c>
      <c r="V226" t="str">
        <f>VLOOKUP(A226,[2]Sheet5!$A$2:$O$163,10, FALSE)</f>
        <v>columbia-sc</v>
      </c>
      <c r="W226">
        <f>VLOOKUP(A226,[2]Sheet5!$A$2:$O$163,11, FALSE)</f>
        <v>84.5</v>
      </c>
      <c r="X226">
        <f>VLOOKUP(A226,[2]Sheet5!$A$2:$O$163,12, FALSE)</f>
        <v>115</v>
      </c>
      <c r="Y226">
        <f>VLOOKUP(A226,[2]Sheet5!$A$2:$O$163,13, FALSE)</f>
        <v>48791</v>
      </c>
      <c r="Z226">
        <f>VLOOKUP(A226,[2]Sheet5!$A$2:$O$163,14, FALSE)</f>
        <v>48.790999999999997</v>
      </c>
      <c r="AA226">
        <f>VLOOKUP(A226,[2]Sheet5!$A$2:$O$163,15, FALSE)</f>
        <v>3.8875458696209848</v>
      </c>
      <c r="AC226">
        <f>VLOOKUP(C226, [2]Sheet5!$C$2:$O$163, 3, FALSE)</f>
        <v>44</v>
      </c>
      <c r="AE226">
        <f>VLOOKUP(C226,[5]BaseBall!$C$1:$E$15,3,FALSE)</f>
        <v>3</v>
      </c>
    </row>
    <row r="227" spans="1:31" x14ac:dyDescent="0.2">
      <c r="A227" t="s">
        <v>2562</v>
      </c>
      <c r="B227" t="s">
        <v>827</v>
      </c>
      <c r="C227" t="str">
        <f t="shared" si="3"/>
        <v>LSUWomensBasketball</v>
      </c>
      <c r="D227" t="s">
        <v>2656</v>
      </c>
      <c r="E227" t="s">
        <v>2657</v>
      </c>
      <c r="F227" t="s">
        <v>2633</v>
      </c>
      <c r="G227" t="s">
        <v>3036</v>
      </c>
      <c r="H227" t="s">
        <v>3012</v>
      </c>
      <c r="I227" t="s">
        <v>3037</v>
      </c>
      <c r="J227">
        <v>91.7</v>
      </c>
      <c r="K227">
        <v>176</v>
      </c>
      <c r="L227">
        <v>46282</v>
      </c>
      <c r="M227">
        <v>46.281999999999996</v>
      </c>
      <c r="N227">
        <v>3.8347531166034798</v>
      </c>
      <c r="Q227" t="str">
        <f>VLOOKUP(A227,[2]Sheet5!$A$2:$O$163,4, FALSE)</f>
        <v>Louisiana State University</v>
      </c>
      <c r="R227" t="str">
        <f>VLOOKUP(A227,[2]Sheet5!$A$2:$O$163,6, FALSE)</f>
        <v>Baton Rouge</v>
      </c>
      <c r="S227" t="str">
        <f>VLOOKUP(A227,[2]Sheet5!$A$2:$O$163,7, FALSE)</f>
        <v>LA</v>
      </c>
      <c r="T227" t="str">
        <f>VLOOKUP(A227,[2]Sheet5!$A$2:$O$163,8, FALSE)</f>
        <v>Louisiana</v>
      </c>
      <c r="U227" t="str">
        <f>VLOOKUP(A227,[2]Sheet5!$A$2:$O$163,9, FALSE)</f>
        <v>Southeast</v>
      </c>
      <c r="V227" t="str">
        <f>VLOOKUP(A227,[2]Sheet5!$A$2:$O$163,10, FALSE)</f>
        <v>baton rouge-la</v>
      </c>
      <c r="W227">
        <f>VLOOKUP(A227,[2]Sheet5!$A$2:$O$163,11, FALSE)</f>
        <v>91.7</v>
      </c>
      <c r="X227">
        <f>VLOOKUP(A227,[2]Sheet5!$A$2:$O$163,12, FALSE)</f>
        <v>176</v>
      </c>
      <c r="Y227">
        <f>VLOOKUP(A227,[2]Sheet5!$A$2:$O$163,13, FALSE)</f>
        <v>46282</v>
      </c>
      <c r="Z227">
        <f>VLOOKUP(A227,[2]Sheet5!$A$2:$O$163,14, FALSE)</f>
        <v>46.281999999999996</v>
      </c>
      <c r="AA227">
        <f>VLOOKUP(A227,[2]Sheet5!$A$2:$O$163,15, FALSE)</f>
        <v>3.8347531166034798</v>
      </c>
      <c r="AC227" t="e">
        <f>VLOOKUP(C227, [2]Sheet5!$C$2:$O$163, 3, FALSE)</f>
        <v>#N/A</v>
      </c>
      <c r="AE227" s="6" t="e">
        <f>VLOOKUP(S227,'[5]WomenBasket Ball'!$C$1:$E$36, 3,FALSE)</f>
        <v>#N/A</v>
      </c>
    </row>
    <row r="228" spans="1:31" x14ac:dyDescent="0.2">
      <c r="A228" t="s">
        <v>2572</v>
      </c>
      <c r="B228" t="s">
        <v>827</v>
      </c>
      <c r="C228" t="str">
        <f t="shared" si="3"/>
        <v>MIAWomensBasketball</v>
      </c>
      <c r="D228" t="s">
        <v>2681</v>
      </c>
      <c r="E228" t="s">
        <v>2682</v>
      </c>
      <c r="F228" t="s">
        <v>2671</v>
      </c>
      <c r="G228" t="s">
        <v>3021</v>
      </c>
      <c r="H228" t="s">
        <v>3012</v>
      </c>
      <c r="I228" t="s">
        <v>3073</v>
      </c>
      <c r="J228">
        <v>173.6</v>
      </c>
      <c r="K228">
        <v>55</v>
      </c>
      <c r="L228">
        <v>113623</v>
      </c>
      <c r="M228">
        <v>113.623</v>
      </c>
      <c r="N228">
        <v>4.7328859505825545</v>
      </c>
      <c r="Q228" t="str">
        <f>VLOOKUP(A228,[2]Sheet5!$A$2:$O$163,4, FALSE)</f>
        <v>University of Miami</v>
      </c>
      <c r="R228" t="str">
        <f>VLOOKUP(A228,[2]Sheet5!$A$2:$O$163,6, FALSE)</f>
        <v>Coral Gables</v>
      </c>
      <c r="S228" t="str">
        <f>VLOOKUP(A228,[2]Sheet5!$A$2:$O$163,7, FALSE)</f>
        <v>FL</v>
      </c>
      <c r="T228" t="str">
        <f>VLOOKUP(A228,[2]Sheet5!$A$2:$O$163,8, FALSE)</f>
        <v>Florida</v>
      </c>
      <c r="U228" t="str">
        <f>VLOOKUP(A228,[2]Sheet5!$A$2:$O$163,9, FALSE)</f>
        <v>Southeast</v>
      </c>
      <c r="V228" t="str">
        <f>VLOOKUP(A228,[2]Sheet5!$A$2:$O$163,10, FALSE)</f>
        <v>coral gables-fl</v>
      </c>
      <c r="W228">
        <f>VLOOKUP(A228,[2]Sheet5!$A$2:$O$163,11, FALSE)</f>
        <v>173.6</v>
      </c>
      <c r="X228">
        <f>VLOOKUP(A228,[2]Sheet5!$A$2:$O$163,12, FALSE)</f>
        <v>55</v>
      </c>
      <c r="Y228">
        <f>VLOOKUP(A228,[2]Sheet5!$A$2:$O$163,13, FALSE)</f>
        <v>113623</v>
      </c>
      <c r="Z228">
        <f>VLOOKUP(A228,[2]Sheet5!$A$2:$O$163,14, FALSE)</f>
        <v>113.623</v>
      </c>
      <c r="AA228">
        <f>VLOOKUP(A228,[2]Sheet5!$A$2:$O$163,15, FALSE)</f>
        <v>4.7328859505825545</v>
      </c>
      <c r="AC228" t="e">
        <f>VLOOKUP(C228, [2]Sheet5!$C$2:$O$163, 3, FALSE)</f>
        <v>#N/A</v>
      </c>
      <c r="AE228" s="6" t="e">
        <f>VLOOKUP(S228,'[5]WomenBasket Ball'!$C$1:$E$36, 3,FALSE)</f>
        <v>#N/A</v>
      </c>
    </row>
    <row r="229" spans="1:31" x14ac:dyDescent="0.2">
      <c r="A229" t="s">
        <v>2572</v>
      </c>
      <c r="B229" t="s">
        <v>827</v>
      </c>
      <c r="C229" t="str">
        <f t="shared" si="3"/>
        <v>MIAWomensBasketball</v>
      </c>
      <c r="D229" t="s">
        <v>2681</v>
      </c>
      <c r="E229" t="s">
        <v>2682</v>
      </c>
      <c r="F229" t="s">
        <v>2671</v>
      </c>
      <c r="G229" t="s">
        <v>3021</v>
      </c>
      <c r="H229" t="s">
        <v>3012</v>
      </c>
      <c r="I229" t="s">
        <v>3073</v>
      </c>
      <c r="J229">
        <v>173.6</v>
      </c>
      <c r="K229">
        <v>55</v>
      </c>
      <c r="L229">
        <v>113623</v>
      </c>
      <c r="M229">
        <v>113.623</v>
      </c>
      <c r="N229">
        <v>4.7328859505825545</v>
      </c>
      <c r="Q229" t="str">
        <f>VLOOKUP(A229,[2]Sheet5!$A$2:$O$163,4, FALSE)</f>
        <v>University of Miami</v>
      </c>
      <c r="R229" t="str">
        <f>VLOOKUP(A229,[2]Sheet5!$A$2:$O$163,6, FALSE)</f>
        <v>Coral Gables</v>
      </c>
      <c r="S229" t="str">
        <f>VLOOKUP(A229,[2]Sheet5!$A$2:$O$163,7, FALSE)</f>
        <v>FL</v>
      </c>
      <c r="T229" t="str">
        <f>VLOOKUP(A229,[2]Sheet5!$A$2:$O$163,8, FALSE)</f>
        <v>Florida</v>
      </c>
      <c r="U229" t="str">
        <f>VLOOKUP(A229,[2]Sheet5!$A$2:$O$163,9, FALSE)</f>
        <v>Southeast</v>
      </c>
      <c r="V229" t="str">
        <f>VLOOKUP(A229,[2]Sheet5!$A$2:$O$163,10, FALSE)</f>
        <v>coral gables-fl</v>
      </c>
      <c r="W229">
        <f>VLOOKUP(A229,[2]Sheet5!$A$2:$O$163,11, FALSE)</f>
        <v>173.6</v>
      </c>
      <c r="X229">
        <f>VLOOKUP(A229,[2]Sheet5!$A$2:$O$163,12, FALSE)</f>
        <v>55</v>
      </c>
      <c r="Y229">
        <f>VLOOKUP(A229,[2]Sheet5!$A$2:$O$163,13, FALSE)</f>
        <v>113623</v>
      </c>
      <c r="Z229">
        <f>VLOOKUP(A229,[2]Sheet5!$A$2:$O$163,14, FALSE)</f>
        <v>113.623</v>
      </c>
      <c r="AA229">
        <f>VLOOKUP(A229,[2]Sheet5!$A$2:$O$163,15, FALSE)</f>
        <v>4.7328859505825545</v>
      </c>
      <c r="AC229" t="e">
        <f>VLOOKUP(C229, [2]Sheet5!$C$2:$O$163, 3, FALSE)</f>
        <v>#N/A</v>
      </c>
      <c r="AE229" s="6" t="e">
        <f>VLOOKUP(S229,'[5]WomenBasket Ball'!$C$1:$E$36, 3,FALSE)</f>
        <v>#N/A</v>
      </c>
    </row>
    <row r="230" spans="1:31" x14ac:dyDescent="0.2">
      <c r="A230" t="s">
        <v>2575</v>
      </c>
      <c r="B230" t="s">
        <v>827</v>
      </c>
      <c r="C230" t="str">
        <f t="shared" si="3"/>
        <v>IowaWomensBasketball</v>
      </c>
      <c r="D230" t="s">
        <v>2689</v>
      </c>
      <c r="E230" t="s">
        <v>2690</v>
      </c>
      <c r="F230" t="s">
        <v>2691</v>
      </c>
      <c r="G230" t="s">
        <v>2575</v>
      </c>
      <c r="H230" t="s">
        <v>3017</v>
      </c>
      <c r="I230" t="s">
        <v>3144</v>
      </c>
      <c r="J230">
        <v>87.2</v>
      </c>
      <c r="K230">
        <v>83</v>
      </c>
      <c r="L230">
        <v>51925</v>
      </c>
      <c r="M230">
        <v>51.924999999999997</v>
      </c>
      <c r="N230">
        <v>3.9498003697621757</v>
      </c>
      <c r="O230">
        <v>13</v>
      </c>
      <c r="Q230" t="str">
        <f>VLOOKUP(A230,[2]Sheet5!$A$2:$O$163,4, FALSE)</f>
        <v>The University of Iowa</v>
      </c>
      <c r="R230" t="str">
        <f>VLOOKUP(A230,[2]Sheet5!$A$2:$O$163,6, FALSE)</f>
        <v>Iowa City</v>
      </c>
      <c r="S230" t="str">
        <f>VLOOKUP(A230,[2]Sheet5!$A$2:$O$163,7, FALSE)</f>
        <v>IA</v>
      </c>
      <c r="T230" t="str">
        <f>VLOOKUP(A230,[2]Sheet5!$A$2:$O$163,8, FALSE)</f>
        <v>Iowa</v>
      </c>
      <c r="U230" t="str">
        <f>VLOOKUP(A230,[2]Sheet5!$A$2:$O$163,9, FALSE)</f>
        <v>Midwest</v>
      </c>
      <c r="V230" t="str">
        <f>VLOOKUP(A230,[2]Sheet5!$A$2:$O$163,10, FALSE)</f>
        <v>iowa city-ia</v>
      </c>
      <c r="W230">
        <f>VLOOKUP(A230,[2]Sheet5!$A$2:$O$163,11, FALSE)</f>
        <v>87.2</v>
      </c>
      <c r="X230">
        <f>VLOOKUP(A230,[2]Sheet5!$A$2:$O$163,12, FALSE)</f>
        <v>83</v>
      </c>
      <c r="Y230">
        <f>VLOOKUP(A230,[2]Sheet5!$A$2:$O$163,13, FALSE)</f>
        <v>51925</v>
      </c>
      <c r="Z230">
        <f>VLOOKUP(A230,[2]Sheet5!$A$2:$O$163,14, FALSE)</f>
        <v>51.924999999999997</v>
      </c>
      <c r="AA230">
        <f>VLOOKUP(A230,[2]Sheet5!$A$2:$O$163,15, FALSE)</f>
        <v>3.9498003697621757</v>
      </c>
      <c r="AC230">
        <f>VLOOKUP(C230, [2]Sheet5!$C$2:$O$163, 3, FALSE)</f>
        <v>13</v>
      </c>
      <c r="AE230" s="6" t="e">
        <f>VLOOKUP(S230,'[5]WomenBasket Ball'!$C$1:$E$36, 3,FALSE)</f>
        <v>#N/A</v>
      </c>
    </row>
    <row r="231" spans="1:31" x14ac:dyDescent="0.2">
      <c r="A231" t="s">
        <v>2560</v>
      </c>
      <c r="B231" t="s">
        <v>827</v>
      </c>
      <c r="C231" t="str">
        <f t="shared" si="3"/>
        <v>NoURLWomensBasketball</v>
      </c>
      <c r="Q231" t="e">
        <f>VLOOKUP(A231,[2]Sheet5!$A$2:$O$163,4, FALSE)</f>
        <v>#N/A</v>
      </c>
      <c r="R231" t="e">
        <f>VLOOKUP(A231,[2]Sheet5!$A$2:$O$163,6, FALSE)</f>
        <v>#N/A</v>
      </c>
      <c r="S231" t="e">
        <f>VLOOKUP(A231,[2]Sheet5!$A$2:$O$163,7, FALSE)</f>
        <v>#N/A</v>
      </c>
      <c r="T231" t="e">
        <f>VLOOKUP(A231,[2]Sheet5!$A$2:$O$163,8, FALSE)</f>
        <v>#N/A</v>
      </c>
      <c r="U231" t="e">
        <f>VLOOKUP(A231,[2]Sheet5!$A$2:$O$163,9, FALSE)</f>
        <v>#N/A</v>
      </c>
      <c r="V231" t="e">
        <f>VLOOKUP(A231,[2]Sheet5!$A$2:$O$163,10, FALSE)</f>
        <v>#N/A</v>
      </c>
      <c r="W231" t="e">
        <f>VLOOKUP(A231,[2]Sheet5!$A$2:$O$163,11, FALSE)</f>
        <v>#N/A</v>
      </c>
      <c r="X231" t="e">
        <f>VLOOKUP(A231,[2]Sheet5!$A$2:$O$163,12, FALSE)</f>
        <v>#N/A</v>
      </c>
      <c r="Y231" t="e">
        <f>VLOOKUP(A231,[2]Sheet5!$A$2:$O$163,13, FALSE)</f>
        <v>#N/A</v>
      </c>
      <c r="Z231" t="e">
        <f>VLOOKUP(A231,[2]Sheet5!$A$2:$O$163,14, FALSE)</f>
        <v>#N/A</v>
      </c>
      <c r="AA231" t="e">
        <f>VLOOKUP(A231,[2]Sheet5!$A$2:$O$163,15, FALSE)</f>
        <v>#N/A</v>
      </c>
      <c r="AC231" t="e">
        <f>VLOOKUP(C231, [2]Sheet5!$C$2:$O$163, 3, FALSE)</f>
        <v>#N/A</v>
      </c>
      <c r="AE231" s="6" t="e">
        <f>VLOOKUP(S231,'[5]WomenBasket Ball'!$C$1:$E$36, 3,FALSE)</f>
        <v>#N/A</v>
      </c>
    </row>
    <row r="232" spans="1:31" x14ac:dyDescent="0.2">
      <c r="A232" t="s">
        <v>2576</v>
      </c>
      <c r="B232" t="s">
        <v>827</v>
      </c>
      <c r="C232" t="str">
        <f t="shared" si="3"/>
        <v>UCONNWomensBasketball</v>
      </c>
      <c r="D232" t="s">
        <v>2692</v>
      </c>
      <c r="E232" t="s">
        <v>2693</v>
      </c>
      <c r="F232" t="s">
        <v>2694</v>
      </c>
      <c r="G232" t="s">
        <v>3094</v>
      </c>
      <c r="H232" t="s">
        <v>3034</v>
      </c>
      <c r="I232" t="s">
        <v>3095</v>
      </c>
      <c r="J232">
        <v>95.8</v>
      </c>
      <c r="K232">
        <v>67</v>
      </c>
      <c r="L232">
        <v>23964</v>
      </c>
      <c r="M232">
        <v>23.963999999999999</v>
      </c>
      <c r="N232">
        <v>3.1765527042216783</v>
      </c>
      <c r="O232">
        <v>4</v>
      </c>
      <c r="Q232" t="str">
        <f>VLOOKUP(A232,[2]Sheet5!$A$2:$O$163,4, FALSE)</f>
        <v>University of Connecticut</v>
      </c>
      <c r="R232" t="str">
        <f>VLOOKUP(A232,[2]Sheet5!$A$2:$O$163,6, FALSE)</f>
        <v>Storrs</v>
      </c>
      <c r="S232" t="str">
        <f>VLOOKUP(A232,[2]Sheet5!$A$2:$O$163,7, FALSE)</f>
        <v>CT</v>
      </c>
      <c r="T232" t="str">
        <f>VLOOKUP(A232,[2]Sheet5!$A$2:$O$163,8, FALSE)</f>
        <v>Connecticut</v>
      </c>
      <c r="U232" t="str">
        <f>VLOOKUP(A232,[2]Sheet5!$A$2:$O$163,9, FALSE)</f>
        <v>Northeast</v>
      </c>
      <c r="V232" t="str">
        <f>VLOOKUP(A232,[2]Sheet5!$A$2:$O$163,10, FALSE)</f>
        <v>storrs-ct</v>
      </c>
      <c r="W232">
        <f>VLOOKUP(A232,[2]Sheet5!$A$2:$O$163,11, FALSE)</f>
        <v>95.8</v>
      </c>
      <c r="X232">
        <f>VLOOKUP(A232,[2]Sheet5!$A$2:$O$163,12, FALSE)</f>
        <v>67</v>
      </c>
      <c r="Y232">
        <f>VLOOKUP(A232,[2]Sheet5!$A$2:$O$163,13, FALSE)</f>
        <v>23964</v>
      </c>
      <c r="Z232">
        <f>VLOOKUP(A232,[2]Sheet5!$A$2:$O$163,14, FALSE)</f>
        <v>23.963999999999999</v>
      </c>
      <c r="AA232">
        <f>VLOOKUP(A232,[2]Sheet5!$A$2:$O$163,15, FALSE)</f>
        <v>3.1765527042216783</v>
      </c>
      <c r="AC232">
        <f>VLOOKUP(C232, [2]Sheet5!$C$2:$O$163, 3, FALSE)</f>
        <v>4</v>
      </c>
      <c r="AE232" s="6" t="e">
        <f>VLOOKUP(S232,'[5]WomenBasket Ball'!$C$1:$E$36, 3,FALSE)</f>
        <v>#N/A</v>
      </c>
    </row>
    <row r="233" spans="1:31" x14ac:dyDescent="0.2">
      <c r="A233" t="s">
        <v>2565</v>
      </c>
      <c r="B233" t="s">
        <v>827</v>
      </c>
      <c r="C233" t="str">
        <f t="shared" si="3"/>
        <v>LOUWomensBasketball</v>
      </c>
      <c r="D233" t="s">
        <v>2664</v>
      </c>
      <c r="E233" t="s">
        <v>2665</v>
      </c>
      <c r="F233" t="s">
        <v>2592</v>
      </c>
      <c r="G233" t="s">
        <v>3056</v>
      </c>
      <c r="H233" t="s">
        <v>3012</v>
      </c>
      <c r="I233" t="s">
        <v>3086</v>
      </c>
      <c r="J233">
        <v>89.7</v>
      </c>
      <c r="K233">
        <v>182</v>
      </c>
      <c r="Q233" t="str">
        <f>VLOOKUP(A233,[2]Sheet5!$A$2:$O$163,4, FALSE)</f>
        <v>University of Louisville</v>
      </c>
      <c r="R233" t="str">
        <f>VLOOKUP(A233,[2]Sheet5!$A$2:$O$163,6, FALSE)</f>
        <v>Louisville</v>
      </c>
      <c r="S233" t="str">
        <f>VLOOKUP(A233,[2]Sheet5!$A$2:$O$163,7, FALSE)</f>
        <v>KY</v>
      </c>
      <c r="T233" t="str">
        <f>VLOOKUP(A233,[2]Sheet5!$A$2:$O$163,8, FALSE)</f>
        <v>Kentucky</v>
      </c>
      <c r="U233" t="str">
        <f>VLOOKUP(A233,[2]Sheet5!$A$2:$O$163,9, FALSE)</f>
        <v>Southeast</v>
      </c>
      <c r="V233" t="str">
        <f>VLOOKUP(A233,[2]Sheet5!$A$2:$O$163,10, FALSE)</f>
        <v>louisville-ky</v>
      </c>
      <c r="W233">
        <f>VLOOKUP(A233,[2]Sheet5!$A$2:$O$163,11, FALSE)</f>
        <v>89.7</v>
      </c>
      <c r="X233">
        <f>VLOOKUP(A233,[2]Sheet5!$A$2:$O$163,12, FALSE)</f>
        <v>182</v>
      </c>
      <c r="Y233" t="e">
        <f>VLOOKUP(A233,[2]Sheet5!$A$2:$O$163,13, FALSE)</f>
        <v>#N/A</v>
      </c>
      <c r="Z233" t="e">
        <f>VLOOKUP(A233,[2]Sheet5!$A$2:$O$163,14, FALSE)</f>
        <v>#N/A</v>
      </c>
      <c r="AA233" t="e">
        <f>VLOOKUP(A233,[2]Sheet5!$A$2:$O$163,15, FALSE)</f>
        <v>#N/A</v>
      </c>
      <c r="AC233" t="e">
        <f>VLOOKUP(C233, [2]Sheet5!$C$2:$O$163, 3, FALSE)</f>
        <v>#N/A</v>
      </c>
      <c r="AE233" s="6" t="e">
        <f>VLOOKUP(S233,'[5]WomenBasket Ball'!$C$1:$E$36, 3,FALSE)</f>
        <v>#N/A</v>
      </c>
    </row>
    <row r="234" spans="1:31" x14ac:dyDescent="0.2">
      <c r="A234" t="s">
        <v>2577</v>
      </c>
      <c r="B234" t="s">
        <v>827</v>
      </c>
      <c r="C234" t="str">
        <f t="shared" si="3"/>
        <v>CALWomensBasketball</v>
      </c>
      <c r="D234" t="s">
        <v>2695</v>
      </c>
      <c r="E234" t="s">
        <v>2696</v>
      </c>
      <c r="F234" t="s">
        <v>2697</v>
      </c>
      <c r="G234" t="s">
        <v>3005</v>
      </c>
      <c r="H234" t="s">
        <v>3006</v>
      </c>
      <c r="I234" t="s">
        <v>3145</v>
      </c>
      <c r="J234">
        <v>238.3</v>
      </c>
      <c r="K234">
        <v>20</v>
      </c>
      <c r="L234">
        <v>97834</v>
      </c>
      <c r="M234">
        <v>97.834000000000003</v>
      </c>
      <c r="N234">
        <v>4.5832721648868757</v>
      </c>
      <c r="O234">
        <v>24</v>
      </c>
      <c r="Q234" t="str">
        <f>VLOOKUP(A234,[2]Sheet5!$A$2:$O$163,4, FALSE)</f>
        <v>University of California, Berkeley</v>
      </c>
      <c r="R234" t="str">
        <f>VLOOKUP(A234,[2]Sheet5!$A$2:$O$163,6, FALSE)</f>
        <v xml:space="preserve">Berkeley </v>
      </c>
      <c r="S234" t="str">
        <f>VLOOKUP(A234,[2]Sheet5!$A$2:$O$163,7, FALSE)</f>
        <v>CA</v>
      </c>
      <c r="T234" t="str">
        <f>VLOOKUP(A234,[2]Sheet5!$A$2:$O$163,8, FALSE)</f>
        <v>California</v>
      </c>
      <c r="U234" t="str">
        <f>VLOOKUP(A234,[2]Sheet5!$A$2:$O$163,9, FALSE)</f>
        <v>West</v>
      </c>
      <c r="V234" t="str">
        <f>VLOOKUP(A234,[2]Sheet5!$A$2:$O$163,10, FALSE)</f>
        <v>berkeley -ca</v>
      </c>
      <c r="W234">
        <f>VLOOKUP(A234,[2]Sheet5!$A$2:$O$163,11, FALSE)</f>
        <v>238.3</v>
      </c>
      <c r="X234">
        <f>VLOOKUP(A234,[2]Sheet5!$A$2:$O$163,12, FALSE)</f>
        <v>20</v>
      </c>
      <c r="Y234">
        <f>VLOOKUP(A234,[2]Sheet5!$A$2:$O$163,13, FALSE)</f>
        <v>97834</v>
      </c>
      <c r="Z234">
        <f>VLOOKUP(A234,[2]Sheet5!$A$2:$O$163,14, FALSE)</f>
        <v>97.834000000000003</v>
      </c>
      <c r="AA234">
        <f>VLOOKUP(A234,[2]Sheet5!$A$2:$O$163,15, FALSE)</f>
        <v>4.5832721648868757</v>
      </c>
      <c r="AC234">
        <f>VLOOKUP(C234, [2]Sheet5!$C$2:$O$163, 3, FALSE)</f>
        <v>24</v>
      </c>
      <c r="AE234" s="6" t="e">
        <f>VLOOKUP(S234,'[5]WomenBasket Ball'!$C$1:$E$36, 3,FALSE)</f>
        <v>#N/A</v>
      </c>
    </row>
    <row r="235" spans="1:31" x14ac:dyDescent="0.2">
      <c r="A235" t="s">
        <v>2578</v>
      </c>
      <c r="B235" t="s">
        <v>827</v>
      </c>
      <c r="C235" t="str">
        <f t="shared" si="3"/>
        <v>UNCWomensBasketball</v>
      </c>
      <c r="D235" t="s">
        <v>2698</v>
      </c>
      <c r="E235" t="s">
        <v>2699</v>
      </c>
      <c r="F235" t="s">
        <v>2685</v>
      </c>
      <c r="G235" t="s">
        <v>3011</v>
      </c>
      <c r="H235" t="s">
        <v>3012</v>
      </c>
      <c r="I235" t="s">
        <v>3013</v>
      </c>
      <c r="J235">
        <v>116</v>
      </c>
      <c r="K235">
        <v>29</v>
      </c>
      <c r="L235">
        <v>77037</v>
      </c>
      <c r="M235">
        <v>77.037000000000006</v>
      </c>
      <c r="N235">
        <v>4.3442858259216885</v>
      </c>
      <c r="O235">
        <v>3</v>
      </c>
      <c r="Q235" t="str">
        <f>VLOOKUP(A235,[2]Sheet5!$A$2:$O$163,4, FALSE)</f>
        <v>The University of North Carolina</v>
      </c>
      <c r="R235" t="str">
        <f>VLOOKUP(A235,[2]Sheet5!$A$2:$O$163,6, FALSE)</f>
        <v>Chapel Hill</v>
      </c>
      <c r="S235" t="str">
        <f>VLOOKUP(A235,[2]Sheet5!$A$2:$O$163,7, FALSE)</f>
        <v>NC</v>
      </c>
      <c r="T235" t="str">
        <f>VLOOKUP(A235,[2]Sheet5!$A$2:$O$163,8, FALSE)</f>
        <v>North Carolina</v>
      </c>
      <c r="U235" t="str">
        <f>VLOOKUP(A235,[2]Sheet5!$A$2:$O$163,9, FALSE)</f>
        <v>Southeast</v>
      </c>
      <c r="V235" t="str">
        <f>VLOOKUP(A235,[2]Sheet5!$A$2:$O$163,10, FALSE)</f>
        <v>chapel hill-nc</v>
      </c>
      <c r="W235">
        <f>VLOOKUP(A235,[2]Sheet5!$A$2:$O$163,11, FALSE)</f>
        <v>116</v>
      </c>
      <c r="X235">
        <f>VLOOKUP(A235,[2]Sheet5!$A$2:$O$163,12, FALSE)</f>
        <v>29</v>
      </c>
      <c r="Y235">
        <f>VLOOKUP(A235,[2]Sheet5!$A$2:$O$163,13, FALSE)</f>
        <v>77037</v>
      </c>
      <c r="Z235">
        <f>VLOOKUP(A235,[2]Sheet5!$A$2:$O$163,14, FALSE)</f>
        <v>77.037000000000006</v>
      </c>
      <c r="AA235">
        <f>VLOOKUP(A235,[2]Sheet5!$A$2:$O$163,15, FALSE)</f>
        <v>4.3442858259216885</v>
      </c>
      <c r="AC235">
        <f>VLOOKUP(C235, [2]Sheet5!$C$2:$O$163, 3, FALSE)</f>
        <v>3</v>
      </c>
      <c r="AE235" s="6" t="e">
        <f>VLOOKUP(S235,'[5]WomenBasket Ball'!$C$1:$E$36, 3,FALSE)</f>
        <v>#N/A</v>
      </c>
    </row>
    <row r="236" spans="1:31" x14ac:dyDescent="0.2">
      <c r="A236" t="s">
        <v>2579</v>
      </c>
      <c r="B236" t="s">
        <v>827</v>
      </c>
      <c r="C236" t="str">
        <f t="shared" si="3"/>
        <v>STANWomensBasketball</v>
      </c>
      <c r="D236" t="s">
        <v>2700</v>
      </c>
      <c r="E236" t="s">
        <v>2701</v>
      </c>
      <c r="F236" t="s">
        <v>2697</v>
      </c>
      <c r="G236" t="s">
        <v>3005</v>
      </c>
      <c r="H236" t="s">
        <v>3006</v>
      </c>
      <c r="I236" t="s">
        <v>3146</v>
      </c>
      <c r="J236">
        <v>432.8</v>
      </c>
      <c r="K236">
        <v>3</v>
      </c>
      <c r="L236">
        <v>194782</v>
      </c>
      <c r="M236">
        <v>194.78200000000001</v>
      </c>
      <c r="N236">
        <v>5.2718809844749988</v>
      </c>
      <c r="O236">
        <v>1</v>
      </c>
      <c r="Q236" t="str">
        <f>VLOOKUP(A236,[2]Sheet5!$A$2:$O$163,4, FALSE)</f>
        <v>Stanford University</v>
      </c>
      <c r="R236" t="str">
        <f>VLOOKUP(A236,[2]Sheet5!$A$2:$O$163,6, FALSE)</f>
        <v>Palo Alto</v>
      </c>
      <c r="S236" t="str">
        <f>VLOOKUP(A236,[2]Sheet5!$A$2:$O$163,7, FALSE)</f>
        <v>CA</v>
      </c>
      <c r="T236" t="str">
        <f>VLOOKUP(A236,[2]Sheet5!$A$2:$O$163,8, FALSE)</f>
        <v>California</v>
      </c>
      <c r="U236" t="str">
        <f>VLOOKUP(A236,[2]Sheet5!$A$2:$O$163,9, FALSE)</f>
        <v>West</v>
      </c>
      <c r="V236" t="str">
        <f>VLOOKUP(A236,[2]Sheet5!$A$2:$O$163,10, FALSE)</f>
        <v>palo alto-ca</v>
      </c>
      <c r="W236">
        <f>VLOOKUP(A236,[2]Sheet5!$A$2:$O$163,11, FALSE)</f>
        <v>432.8</v>
      </c>
      <c r="X236">
        <f>VLOOKUP(A236,[2]Sheet5!$A$2:$O$163,12, FALSE)</f>
        <v>3</v>
      </c>
      <c r="Y236">
        <f>VLOOKUP(A236,[2]Sheet5!$A$2:$O$163,13, FALSE)</f>
        <v>194782</v>
      </c>
      <c r="Z236">
        <f>VLOOKUP(A236,[2]Sheet5!$A$2:$O$163,14, FALSE)</f>
        <v>194.78200000000001</v>
      </c>
      <c r="AA236">
        <f>VLOOKUP(A236,[2]Sheet5!$A$2:$O$163,15, FALSE)</f>
        <v>5.2718809844749988</v>
      </c>
      <c r="AC236">
        <f>VLOOKUP(C236, [2]Sheet5!$C$2:$O$163, 3, FALSE)</f>
        <v>1</v>
      </c>
      <c r="AE236" s="6" t="e">
        <f>VLOOKUP(S236,'[5]WomenBasket Ball'!$C$1:$E$36, 3,FALSE)</f>
        <v>#N/A</v>
      </c>
    </row>
    <row r="237" spans="1:31" x14ac:dyDescent="0.2">
      <c r="A237" t="s">
        <v>2563</v>
      </c>
      <c r="B237" t="s">
        <v>827</v>
      </c>
      <c r="C237" t="str">
        <f t="shared" si="3"/>
        <v>SCARWomensBasketball</v>
      </c>
      <c r="D237" t="s">
        <v>2658</v>
      </c>
      <c r="E237" t="s">
        <v>2659</v>
      </c>
      <c r="F237" t="s">
        <v>2660</v>
      </c>
      <c r="G237" t="s">
        <v>3027</v>
      </c>
      <c r="H237" t="s">
        <v>3012</v>
      </c>
      <c r="I237" t="s">
        <v>3028</v>
      </c>
      <c r="J237">
        <v>84.5</v>
      </c>
      <c r="K237">
        <v>115</v>
      </c>
      <c r="L237">
        <v>48791</v>
      </c>
      <c r="M237">
        <v>48.790999999999997</v>
      </c>
      <c r="N237">
        <v>3.8875458696209848</v>
      </c>
      <c r="Q237" t="str">
        <f>VLOOKUP(A237,[2]Sheet5!$A$2:$O$163,4, FALSE)</f>
        <v>University of South Carolina</v>
      </c>
      <c r="R237" t="str">
        <f>VLOOKUP(A237,[2]Sheet5!$A$2:$O$163,6, FALSE)</f>
        <v>Columbia</v>
      </c>
      <c r="S237" t="str">
        <f>VLOOKUP(A237,[2]Sheet5!$A$2:$O$163,7, FALSE)</f>
        <v>SC</v>
      </c>
      <c r="T237" t="str">
        <f>VLOOKUP(A237,[2]Sheet5!$A$2:$O$163,8, FALSE)</f>
        <v>South Carolina</v>
      </c>
      <c r="U237" t="str">
        <f>VLOOKUP(A237,[2]Sheet5!$A$2:$O$163,9, FALSE)</f>
        <v>Southeast</v>
      </c>
      <c r="V237" t="str">
        <f>VLOOKUP(A237,[2]Sheet5!$A$2:$O$163,10, FALSE)</f>
        <v>columbia-sc</v>
      </c>
      <c r="W237">
        <f>VLOOKUP(A237,[2]Sheet5!$A$2:$O$163,11, FALSE)</f>
        <v>84.5</v>
      </c>
      <c r="X237">
        <f>VLOOKUP(A237,[2]Sheet5!$A$2:$O$163,12, FALSE)</f>
        <v>115</v>
      </c>
      <c r="Y237">
        <f>VLOOKUP(A237,[2]Sheet5!$A$2:$O$163,13, FALSE)</f>
        <v>48791</v>
      </c>
      <c r="Z237">
        <f>VLOOKUP(A237,[2]Sheet5!$A$2:$O$163,14, FALSE)</f>
        <v>48.790999999999997</v>
      </c>
      <c r="AA237">
        <f>VLOOKUP(A237,[2]Sheet5!$A$2:$O$163,15, FALSE)</f>
        <v>3.8875458696209848</v>
      </c>
      <c r="AC237" t="e">
        <f>VLOOKUP(C237, [2]Sheet5!$C$2:$O$163, 3, FALSE)</f>
        <v>#N/A</v>
      </c>
      <c r="AE237" s="6" t="e">
        <f>VLOOKUP(S237,'[5]WomenBasket Ball'!$C$1:$E$36, 3,FALSE)</f>
        <v>#N/A</v>
      </c>
    </row>
    <row r="238" spans="1:31" x14ac:dyDescent="0.2">
      <c r="A238" t="s">
        <v>2576</v>
      </c>
      <c r="B238" t="s">
        <v>827</v>
      </c>
      <c r="C238" t="str">
        <f t="shared" si="3"/>
        <v>UCONNWomensBasketball</v>
      </c>
      <c r="D238" t="s">
        <v>2692</v>
      </c>
      <c r="E238" t="s">
        <v>2693</v>
      </c>
      <c r="F238" t="s">
        <v>2694</v>
      </c>
      <c r="G238" t="s">
        <v>3094</v>
      </c>
      <c r="H238" t="s">
        <v>3034</v>
      </c>
      <c r="I238" t="s">
        <v>3095</v>
      </c>
      <c r="J238">
        <v>95.8</v>
      </c>
      <c r="K238">
        <v>67</v>
      </c>
      <c r="L238">
        <v>23964</v>
      </c>
      <c r="M238">
        <v>23.963999999999999</v>
      </c>
      <c r="N238">
        <v>3.1765527042216783</v>
      </c>
      <c r="O238">
        <v>4</v>
      </c>
      <c r="Q238" t="str">
        <f>VLOOKUP(A238,[2]Sheet5!$A$2:$O$163,4, FALSE)</f>
        <v>University of Connecticut</v>
      </c>
      <c r="R238" t="str">
        <f>VLOOKUP(A238,[2]Sheet5!$A$2:$O$163,6, FALSE)</f>
        <v>Storrs</v>
      </c>
      <c r="S238" t="str">
        <f>VLOOKUP(A238,[2]Sheet5!$A$2:$O$163,7, FALSE)</f>
        <v>CT</v>
      </c>
      <c r="T238" t="str">
        <f>VLOOKUP(A238,[2]Sheet5!$A$2:$O$163,8, FALSE)</f>
        <v>Connecticut</v>
      </c>
      <c r="U238" t="str">
        <f>VLOOKUP(A238,[2]Sheet5!$A$2:$O$163,9, FALSE)</f>
        <v>Northeast</v>
      </c>
      <c r="V238" t="str">
        <f>VLOOKUP(A238,[2]Sheet5!$A$2:$O$163,10, FALSE)</f>
        <v>storrs-ct</v>
      </c>
      <c r="W238">
        <f>VLOOKUP(A238,[2]Sheet5!$A$2:$O$163,11, FALSE)</f>
        <v>95.8</v>
      </c>
      <c r="X238">
        <f>VLOOKUP(A238,[2]Sheet5!$A$2:$O$163,12, FALSE)</f>
        <v>67</v>
      </c>
      <c r="Y238">
        <f>VLOOKUP(A238,[2]Sheet5!$A$2:$O$163,13, FALSE)</f>
        <v>23964</v>
      </c>
      <c r="Z238">
        <f>VLOOKUP(A238,[2]Sheet5!$A$2:$O$163,14, FALSE)</f>
        <v>23.963999999999999</v>
      </c>
      <c r="AA238">
        <f>VLOOKUP(A238,[2]Sheet5!$A$2:$O$163,15, FALSE)</f>
        <v>3.1765527042216783</v>
      </c>
      <c r="AC238">
        <f>VLOOKUP(C238, [2]Sheet5!$C$2:$O$163, 3, FALSE)</f>
        <v>4</v>
      </c>
      <c r="AE238" s="6" t="e">
        <f>VLOOKUP(S238,'[5]WomenBasket Ball'!$C$1:$E$36, 3,FALSE)</f>
        <v>#N/A</v>
      </c>
    </row>
    <row r="239" spans="1:31" x14ac:dyDescent="0.2">
      <c r="A239" t="s">
        <v>2580</v>
      </c>
      <c r="B239" t="s">
        <v>827</v>
      </c>
      <c r="C239" t="str">
        <f t="shared" si="3"/>
        <v>INDWomensBasketball</v>
      </c>
      <c r="D239" t="s">
        <v>2702</v>
      </c>
      <c r="E239" t="s">
        <v>2703</v>
      </c>
      <c r="F239" t="s">
        <v>2704</v>
      </c>
      <c r="G239" t="s">
        <v>3023</v>
      </c>
      <c r="H239" t="s">
        <v>3017</v>
      </c>
      <c r="I239" t="s">
        <v>3093</v>
      </c>
      <c r="J239">
        <v>88</v>
      </c>
      <c r="K239">
        <v>72</v>
      </c>
      <c r="L239">
        <v>41995</v>
      </c>
      <c r="M239">
        <v>41.994999999999997</v>
      </c>
      <c r="N239">
        <v>3.7375505635775905</v>
      </c>
      <c r="O239">
        <v>15</v>
      </c>
      <c r="Q239" t="str">
        <f>VLOOKUP(A239,[2]Sheet5!$A$2:$O$163,4, FALSE)</f>
        <v>Indiana University</v>
      </c>
      <c r="R239" t="str">
        <f>VLOOKUP(A239,[2]Sheet5!$A$2:$O$163,6, FALSE)</f>
        <v>Bloomington</v>
      </c>
      <c r="S239" t="str">
        <f>VLOOKUP(A239,[2]Sheet5!$A$2:$O$163,7, FALSE)</f>
        <v>IN</v>
      </c>
      <c r="T239" t="str">
        <f>VLOOKUP(A239,[2]Sheet5!$A$2:$O$163,8, FALSE)</f>
        <v>Indiana</v>
      </c>
      <c r="U239" t="str">
        <f>VLOOKUP(A239,[2]Sheet5!$A$2:$O$163,9, FALSE)</f>
        <v>Midwest</v>
      </c>
      <c r="V239" t="str">
        <f>VLOOKUP(A239,[2]Sheet5!$A$2:$O$163,10, FALSE)</f>
        <v>bloomington-in</v>
      </c>
      <c r="W239">
        <f>VLOOKUP(A239,[2]Sheet5!$A$2:$O$163,11, FALSE)</f>
        <v>88</v>
      </c>
      <c r="X239">
        <f>VLOOKUP(A239,[2]Sheet5!$A$2:$O$163,12, FALSE)</f>
        <v>72</v>
      </c>
      <c r="Y239">
        <f>VLOOKUP(A239,[2]Sheet5!$A$2:$O$163,13, FALSE)</f>
        <v>41995</v>
      </c>
      <c r="Z239">
        <f>VLOOKUP(A239,[2]Sheet5!$A$2:$O$163,14, FALSE)</f>
        <v>41.994999999999997</v>
      </c>
      <c r="AA239">
        <f>VLOOKUP(A239,[2]Sheet5!$A$2:$O$163,15, FALSE)</f>
        <v>3.7375505635775905</v>
      </c>
      <c r="AC239">
        <f>VLOOKUP(C239, [2]Sheet5!$C$2:$O$163, 3, FALSE)</f>
        <v>15</v>
      </c>
      <c r="AE239" s="6" t="e">
        <f>VLOOKUP(S239,'[5]WomenBasket Ball'!$C$1:$E$36, 3,FALSE)</f>
        <v>#N/A</v>
      </c>
    </row>
    <row r="240" spans="1:31" x14ac:dyDescent="0.2">
      <c r="A240" t="s">
        <v>2563</v>
      </c>
      <c r="B240" t="s">
        <v>827</v>
      </c>
      <c r="C240" t="str">
        <f t="shared" si="3"/>
        <v>SCARWomensBasketball</v>
      </c>
      <c r="D240" t="s">
        <v>2658</v>
      </c>
      <c r="E240" t="s">
        <v>2659</v>
      </c>
      <c r="F240" t="s">
        <v>2660</v>
      </c>
      <c r="G240" t="s">
        <v>3027</v>
      </c>
      <c r="H240" t="s">
        <v>3012</v>
      </c>
      <c r="I240" t="s">
        <v>3028</v>
      </c>
      <c r="J240">
        <v>84.5</v>
      </c>
      <c r="K240">
        <v>115</v>
      </c>
      <c r="L240">
        <v>48791</v>
      </c>
      <c r="M240">
        <v>48.790999999999997</v>
      </c>
      <c r="N240">
        <v>3.8875458696209848</v>
      </c>
      <c r="Q240" t="str">
        <f>VLOOKUP(A240,[2]Sheet5!$A$2:$O$163,4, FALSE)</f>
        <v>University of South Carolina</v>
      </c>
      <c r="R240" t="str">
        <f>VLOOKUP(A240,[2]Sheet5!$A$2:$O$163,6, FALSE)</f>
        <v>Columbia</v>
      </c>
      <c r="S240" t="str">
        <f>VLOOKUP(A240,[2]Sheet5!$A$2:$O$163,7, FALSE)</f>
        <v>SC</v>
      </c>
      <c r="T240" t="str">
        <f>VLOOKUP(A240,[2]Sheet5!$A$2:$O$163,8, FALSE)</f>
        <v>South Carolina</v>
      </c>
      <c r="U240" t="str">
        <f>VLOOKUP(A240,[2]Sheet5!$A$2:$O$163,9, FALSE)</f>
        <v>Southeast</v>
      </c>
      <c r="V240" t="str">
        <f>VLOOKUP(A240,[2]Sheet5!$A$2:$O$163,10, FALSE)</f>
        <v>columbia-sc</v>
      </c>
      <c r="W240">
        <f>VLOOKUP(A240,[2]Sheet5!$A$2:$O$163,11, FALSE)</f>
        <v>84.5</v>
      </c>
      <c r="X240">
        <f>VLOOKUP(A240,[2]Sheet5!$A$2:$O$163,12, FALSE)</f>
        <v>115</v>
      </c>
      <c r="Y240">
        <f>VLOOKUP(A240,[2]Sheet5!$A$2:$O$163,13, FALSE)</f>
        <v>48791</v>
      </c>
      <c r="Z240">
        <f>VLOOKUP(A240,[2]Sheet5!$A$2:$O$163,14, FALSE)</f>
        <v>48.790999999999997</v>
      </c>
      <c r="AA240">
        <f>VLOOKUP(A240,[2]Sheet5!$A$2:$O$163,15, FALSE)</f>
        <v>3.8875458696209848</v>
      </c>
      <c r="AC240" t="e">
        <f>VLOOKUP(C240, [2]Sheet5!$C$2:$O$163, 3, FALSE)</f>
        <v>#N/A</v>
      </c>
      <c r="AE240" s="6" t="e">
        <f>VLOOKUP(S240,'[5]WomenBasket Ball'!$C$1:$E$36, 3,FALSE)</f>
        <v>#N/A</v>
      </c>
    </row>
    <row r="241" spans="1:31" x14ac:dyDescent="0.2">
      <c r="A241" t="s">
        <v>2563</v>
      </c>
      <c r="B241" t="s">
        <v>827</v>
      </c>
      <c r="C241" t="str">
        <f t="shared" si="3"/>
        <v>SCARWomensBasketball</v>
      </c>
      <c r="D241" t="s">
        <v>2658</v>
      </c>
      <c r="E241" t="s">
        <v>2659</v>
      </c>
      <c r="F241" t="s">
        <v>2660</v>
      </c>
      <c r="G241" t="s">
        <v>3027</v>
      </c>
      <c r="H241" t="s">
        <v>3012</v>
      </c>
      <c r="I241" t="s">
        <v>3028</v>
      </c>
      <c r="J241">
        <v>84.5</v>
      </c>
      <c r="K241">
        <v>115</v>
      </c>
      <c r="L241">
        <v>48791</v>
      </c>
      <c r="M241">
        <v>48.790999999999997</v>
      </c>
      <c r="N241">
        <v>3.8875458696209848</v>
      </c>
      <c r="Q241" t="str">
        <f>VLOOKUP(A241,[2]Sheet5!$A$2:$O$163,4, FALSE)</f>
        <v>University of South Carolina</v>
      </c>
      <c r="R241" t="str">
        <f>VLOOKUP(A241,[2]Sheet5!$A$2:$O$163,6, FALSE)</f>
        <v>Columbia</v>
      </c>
      <c r="S241" t="str">
        <f>VLOOKUP(A241,[2]Sheet5!$A$2:$O$163,7, FALSE)</f>
        <v>SC</v>
      </c>
      <c r="T241" t="str">
        <f>VLOOKUP(A241,[2]Sheet5!$A$2:$O$163,8, FALSE)</f>
        <v>South Carolina</v>
      </c>
      <c r="U241" t="str">
        <f>VLOOKUP(A241,[2]Sheet5!$A$2:$O$163,9, FALSE)</f>
        <v>Southeast</v>
      </c>
      <c r="V241" t="str">
        <f>VLOOKUP(A241,[2]Sheet5!$A$2:$O$163,10, FALSE)</f>
        <v>columbia-sc</v>
      </c>
      <c r="W241">
        <f>VLOOKUP(A241,[2]Sheet5!$A$2:$O$163,11, FALSE)</f>
        <v>84.5</v>
      </c>
      <c r="X241">
        <f>VLOOKUP(A241,[2]Sheet5!$A$2:$O$163,12, FALSE)</f>
        <v>115</v>
      </c>
      <c r="Y241">
        <f>VLOOKUP(A241,[2]Sheet5!$A$2:$O$163,13, FALSE)</f>
        <v>48791</v>
      </c>
      <c r="Z241">
        <f>VLOOKUP(A241,[2]Sheet5!$A$2:$O$163,14, FALSE)</f>
        <v>48.790999999999997</v>
      </c>
      <c r="AA241">
        <f>VLOOKUP(A241,[2]Sheet5!$A$2:$O$163,15, FALSE)</f>
        <v>3.8875458696209848</v>
      </c>
      <c r="AC241" t="e">
        <f>VLOOKUP(C241, [2]Sheet5!$C$2:$O$163, 3, FALSE)</f>
        <v>#N/A</v>
      </c>
      <c r="AE241" s="6" t="e">
        <f>VLOOKUP(S241,'[5]WomenBasket Ball'!$C$1:$E$36, 3,FALSE)</f>
        <v>#N/A</v>
      </c>
    </row>
    <row r="242" spans="1:31" x14ac:dyDescent="0.2">
      <c r="A242" t="s">
        <v>2562</v>
      </c>
      <c r="B242" t="s">
        <v>827</v>
      </c>
      <c r="C242" t="str">
        <f t="shared" si="3"/>
        <v>LSUWomensBasketball</v>
      </c>
      <c r="D242" t="s">
        <v>2656</v>
      </c>
      <c r="E242" t="s">
        <v>2657</v>
      </c>
      <c r="F242" t="s">
        <v>2633</v>
      </c>
      <c r="G242" t="s">
        <v>3036</v>
      </c>
      <c r="H242" t="s">
        <v>3012</v>
      </c>
      <c r="I242" t="s">
        <v>3037</v>
      </c>
      <c r="J242">
        <v>91.7</v>
      </c>
      <c r="K242">
        <v>176</v>
      </c>
      <c r="L242">
        <v>46282</v>
      </c>
      <c r="M242">
        <v>46.281999999999996</v>
      </c>
      <c r="N242">
        <v>3.8347531166034798</v>
      </c>
      <c r="Q242" t="str">
        <f>VLOOKUP(A242,[2]Sheet5!$A$2:$O$163,4, FALSE)</f>
        <v>Louisiana State University</v>
      </c>
      <c r="R242" t="str">
        <f>VLOOKUP(A242,[2]Sheet5!$A$2:$O$163,6, FALSE)</f>
        <v>Baton Rouge</v>
      </c>
      <c r="S242" t="str">
        <f>VLOOKUP(A242,[2]Sheet5!$A$2:$O$163,7, FALSE)</f>
        <v>LA</v>
      </c>
      <c r="T242" t="str">
        <f>VLOOKUP(A242,[2]Sheet5!$A$2:$O$163,8, FALSE)</f>
        <v>Louisiana</v>
      </c>
      <c r="U242" t="str">
        <f>VLOOKUP(A242,[2]Sheet5!$A$2:$O$163,9, FALSE)</f>
        <v>Southeast</v>
      </c>
      <c r="V242" t="str">
        <f>VLOOKUP(A242,[2]Sheet5!$A$2:$O$163,10, FALSE)</f>
        <v>baton rouge-la</v>
      </c>
      <c r="W242">
        <f>VLOOKUP(A242,[2]Sheet5!$A$2:$O$163,11, FALSE)</f>
        <v>91.7</v>
      </c>
      <c r="X242">
        <f>VLOOKUP(A242,[2]Sheet5!$A$2:$O$163,12, FALSE)</f>
        <v>176</v>
      </c>
      <c r="Y242">
        <f>VLOOKUP(A242,[2]Sheet5!$A$2:$O$163,13, FALSE)</f>
        <v>46282</v>
      </c>
      <c r="Z242">
        <f>VLOOKUP(A242,[2]Sheet5!$A$2:$O$163,14, FALSE)</f>
        <v>46.281999999999996</v>
      </c>
      <c r="AA242">
        <f>VLOOKUP(A242,[2]Sheet5!$A$2:$O$163,15, FALSE)</f>
        <v>3.8347531166034798</v>
      </c>
      <c r="AC242" t="e">
        <f>VLOOKUP(C242, [2]Sheet5!$C$2:$O$163, 3, FALSE)</f>
        <v>#N/A</v>
      </c>
      <c r="AE242" s="6" t="e">
        <f>VLOOKUP(S242,'[5]WomenBasket Ball'!$C$1:$E$36, 3,FALSE)</f>
        <v>#N/A</v>
      </c>
    </row>
    <row r="243" spans="1:31" x14ac:dyDescent="0.2">
      <c r="A243" t="s">
        <v>2581</v>
      </c>
      <c r="B243" t="s">
        <v>827</v>
      </c>
      <c r="C243" t="str">
        <f t="shared" si="3"/>
        <v>TEXWomensBasketball</v>
      </c>
      <c r="D243" t="s">
        <v>2705</v>
      </c>
      <c r="E243" t="s">
        <v>2706</v>
      </c>
      <c r="F243" t="s">
        <v>2688</v>
      </c>
      <c r="G243" t="s">
        <v>3002</v>
      </c>
      <c r="H243" t="s">
        <v>3003</v>
      </c>
      <c r="I243" t="s">
        <v>3004</v>
      </c>
      <c r="J243">
        <v>129</v>
      </c>
      <c r="K243">
        <v>38</v>
      </c>
      <c r="L243">
        <v>78965</v>
      </c>
      <c r="M243">
        <v>78.965000000000003</v>
      </c>
      <c r="N243">
        <v>4.369004716322018</v>
      </c>
      <c r="O243">
        <v>42</v>
      </c>
      <c r="Q243" t="str">
        <f>VLOOKUP(A243,[2]Sheet5!$A$2:$O$163,4, FALSE)</f>
        <v>The University of Texas</v>
      </c>
      <c r="R243" t="str">
        <f>VLOOKUP(A243,[2]Sheet5!$A$2:$O$163,6, FALSE)</f>
        <v>Austin</v>
      </c>
      <c r="S243" t="str">
        <f>VLOOKUP(A243,[2]Sheet5!$A$2:$O$163,7, FALSE)</f>
        <v>TX</v>
      </c>
      <c r="T243" t="str">
        <f>VLOOKUP(A243,[2]Sheet5!$A$2:$O$163,8, FALSE)</f>
        <v>Texas</v>
      </c>
      <c r="U243" t="str">
        <f>VLOOKUP(A243,[2]Sheet5!$A$2:$O$163,9, FALSE)</f>
        <v>Southwest</v>
      </c>
      <c r="V243" t="str">
        <f>VLOOKUP(A243,[2]Sheet5!$A$2:$O$163,10, FALSE)</f>
        <v>austin-tx</v>
      </c>
      <c r="W243">
        <f>VLOOKUP(A243,[2]Sheet5!$A$2:$O$163,11, FALSE)</f>
        <v>129</v>
      </c>
      <c r="X243">
        <f>VLOOKUP(A243,[2]Sheet5!$A$2:$O$163,12, FALSE)</f>
        <v>38</v>
      </c>
      <c r="Y243">
        <f>VLOOKUP(A243,[2]Sheet5!$A$2:$O$163,13, FALSE)</f>
        <v>78965</v>
      </c>
      <c r="Z243">
        <f>VLOOKUP(A243,[2]Sheet5!$A$2:$O$163,14, FALSE)</f>
        <v>78.965000000000003</v>
      </c>
      <c r="AA243">
        <f>VLOOKUP(A243,[2]Sheet5!$A$2:$O$163,15, FALSE)</f>
        <v>4.369004716322018</v>
      </c>
      <c r="AC243">
        <f>VLOOKUP(C243, [2]Sheet5!$C$2:$O$163, 3, FALSE)</f>
        <v>42</v>
      </c>
      <c r="AE243" s="6" t="e">
        <f>VLOOKUP(S243,'[5]WomenBasket Ball'!$C$1:$E$36, 3,FALSE)</f>
        <v>#N/A</v>
      </c>
    </row>
    <row r="244" spans="1:31" x14ac:dyDescent="0.2">
      <c r="A244" t="s">
        <v>2582</v>
      </c>
      <c r="B244" t="s">
        <v>827</v>
      </c>
      <c r="C244" t="str">
        <f t="shared" si="3"/>
        <v>PSUWomensBasketball</v>
      </c>
      <c r="D244" t="s">
        <v>2707</v>
      </c>
      <c r="E244" t="s">
        <v>2708</v>
      </c>
      <c r="F244" t="s">
        <v>2709</v>
      </c>
      <c r="G244" t="s">
        <v>3033</v>
      </c>
      <c r="H244" t="s">
        <v>3034</v>
      </c>
      <c r="I244" t="s">
        <v>3147</v>
      </c>
      <c r="J244">
        <v>100.4</v>
      </c>
      <c r="K244">
        <v>77</v>
      </c>
      <c r="L244">
        <v>43015</v>
      </c>
      <c r="M244">
        <v>43.015000000000001</v>
      </c>
      <c r="N244">
        <v>3.7615488920733116</v>
      </c>
      <c r="O244">
        <v>2</v>
      </c>
      <c r="Q244" t="str">
        <f>VLOOKUP(A244,[2]Sheet5!$A$2:$O$163,4, FALSE)</f>
        <v>Pennsylvania State University</v>
      </c>
      <c r="R244" t="str">
        <f>VLOOKUP(A244,[2]Sheet5!$A$2:$O$163,6, FALSE)</f>
        <v>State College</v>
      </c>
      <c r="S244" t="str">
        <f>VLOOKUP(A244,[2]Sheet5!$A$2:$O$163,7, FALSE)</f>
        <v>PA</v>
      </c>
      <c r="T244" t="str">
        <f>VLOOKUP(A244,[2]Sheet5!$A$2:$O$163,8, FALSE)</f>
        <v>Pennsylvania</v>
      </c>
      <c r="U244" t="str">
        <f>VLOOKUP(A244,[2]Sheet5!$A$2:$O$163,9, FALSE)</f>
        <v>Northeast</v>
      </c>
      <c r="V244" t="str">
        <f>VLOOKUP(A244,[2]Sheet5!$A$2:$O$163,10, FALSE)</f>
        <v>state college-pa</v>
      </c>
      <c r="W244">
        <f>VLOOKUP(A244,[2]Sheet5!$A$2:$O$163,11, FALSE)</f>
        <v>100.4</v>
      </c>
      <c r="X244">
        <f>VLOOKUP(A244,[2]Sheet5!$A$2:$O$163,12, FALSE)</f>
        <v>77</v>
      </c>
      <c r="Y244">
        <f>VLOOKUP(A244,[2]Sheet5!$A$2:$O$163,13, FALSE)</f>
        <v>43015</v>
      </c>
      <c r="Z244">
        <f>VLOOKUP(A244,[2]Sheet5!$A$2:$O$163,14, FALSE)</f>
        <v>43.015000000000001</v>
      </c>
      <c r="AA244">
        <f>VLOOKUP(A244,[2]Sheet5!$A$2:$O$163,15, FALSE)</f>
        <v>3.7615488920733116</v>
      </c>
      <c r="AC244">
        <f>VLOOKUP(C244, [2]Sheet5!$C$2:$O$163, 3, FALSE)</f>
        <v>2</v>
      </c>
      <c r="AE244" s="6" t="e">
        <f>VLOOKUP(S244,'[5]WomenBasket Ball'!$C$1:$E$36, 3,FALSE)</f>
        <v>#N/A</v>
      </c>
    </row>
    <row r="245" spans="1:31" x14ac:dyDescent="0.2">
      <c r="A245" t="s">
        <v>2581</v>
      </c>
      <c r="B245" t="s">
        <v>827</v>
      </c>
      <c r="C245" t="str">
        <f t="shared" si="3"/>
        <v>TEXWomensBasketball</v>
      </c>
      <c r="D245" t="s">
        <v>2705</v>
      </c>
      <c r="E245" t="s">
        <v>2706</v>
      </c>
      <c r="F245" t="s">
        <v>2688</v>
      </c>
      <c r="G245" t="s">
        <v>3002</v>
      </c>
      <c r="H245" t="s">
        <v>3003</v>
      </c>
      <c r="I245" t="s">
        <v>3004</v>
      </c>
      <c r="J245">
        <v>129</v>
      </c>
      <c r="K245">
        <v>38</v>
      </c>
      <c r="L245">
        <v>78965</v>
      </c>
      <c r="M245">
        <v>78.965000000000003</v>
      </c>
      <c r="N245">
        <v>4.369004716322018</v>
      </c>
      <c r="O245">
        <v>42</v>
      </c>
      <c r="Q245" t="str">
        <f>VLOOKUP(A245,[2]Sheet5!$A$2:$O$163,4, FALSE)</f>
        <v>The University of Texas</v>
      </c>
      <c r="R245" t="str">
        <f>VLOOKUP(A245,[2]Sheet5!$A$2:$O$163,6, FALSE)</f>
        <v>Austin</v>
      </c>
      <c r="S245" t="str">
        <f>VLOOKUP(A245,[2]Sheet5!$A$2:$O$163,7, FALSE)</f>
        <v>TX</v>
      </c>
      <c r="T245" t="str">
        <f>VLOOKUP(A245,[2]Sheet5!$A$2:$O$163,8, FALSE)</f>
        <v>Texas</v>
      </c>
      <c r="U245" t="str">
        <f>VLOOKUP(A245,[2]Sheet5!$A$2:$O$163,9, FALSE)</f>
        <v>Southwest</v>
      </c>
      <c r="V245" t="str">
        <f>VLOOKUP(A245,[2]Sheet5!$A$2:$O$163,10, FALSE)</f>
        <v>austin-tx</v>
      </c>
      <c r="W245">
        <f>VLOOKUP(A245,[2]Sheet5!$A$2:$O$163,11, FALSE)</f>
        <v>129</v>
      </c>
      <c r="X245">
        <f>VLOOKUP(A245,[2]Sheet5!$A$2:$O$163,12, FALSE)</f>
        <v>38</v>
      </c>
      <c r="Y245">
        <f>VLOOKUP(A245,[2]Sheet5!$A$2:$O$163,13, FALSE)</f>
        <v>78965</v>
      </c>
      <c r="Z245">
        <f>VLOOKUP(A245,[2]Sheet5!$A$2:$O$163,14, FALSE)</f>
        <v>78.965000000000003</v>
      </c>
      <c r="AA245">
        <f>VLOOKUP(A245,[2]Sheet5!$A$2:$O$163,15, FALSE)</f>
        <v>4.369004716322018</v>
      </c>
      <c r="AC245">
        <f>VLOOKUP(C245, [2]Sheet5!$C$2:$O$163, 3, FALSE)</f>
        <v>42</v>
      </c>
      <c r="AE245" s="6" t="e">
        <f>VLOOKUP(S245,'[5]WomenBasket Ball'!$C$1:$E$36, 3,FALSE)</f>
        <v>#N/A</v>
      </c>
    </row>
    <row r="246" spans="1:31" x14ac:dyDescent="0.2">
      <c r="A246" t="s">
        <v>2569</v>
      </c>
      <c r="B246" t="s">
        <v>827</v>
      </c>
      <c r="C246" t="str">
        <f t="shared" si="3"/>
        <v>TENNWomensBasketball</v>
      </c>
      <c r="D246" t="s">
        <v>2674</v>
      </c>
      <c r="E246" t="s">
        <v>2675</v>
      </c>
      <c r="F246" t="s">
        <v>2655</v>
      </c>
      <c r="G246" t="s">
        <v>3062</v>
      </c>
      <c r="H246" t="s">
        <v>3012</v>
      </c>
      <c r="I246" t="s">
        <v>3063</v>
      </c>
      <c r="J246">
        <v>89.6</v>
      </c>
      <c r="K246">
        <v>115</v>
      </c>
      <c r="L246">
        <v>44308</v>
      </c>
      <c r="M246">
        <v>44.308</v>
      </c>
      <c r="N246">
        <v>3.7911652476546864</v>
      </c>
      <c r="Q246" t="str">
        <f>VLOOKUP(A246,[2]Sheet5!$A$2:$O$163,4, FALSE)</f>
        <v>University of Tennessee</v>
      </c>
      <c r="R246" t="str">
        <f>VLOOKUP(A246,[2]Sheet5!$A$2:$O$163,6, FALSE)</f>
        <v>Knoxville</v>
      </c>
      <c r="S246" t="str">
        <f>VLOOKUP(A246,[2]Sheet5!$A$2:$O$163,7, FALSE)</f>
        <v>TN</v>
      </c>
      <c r="T246" t="str">
        <f>VLOOKUP(A246,[2]Sheet5!$A$2:$O$163,8, FALSE)</f>
        <v>Tennessee</v>
      </c>
      <c r="U246" t="str">
        <f>VLOOKUP(A246,[2]Sheet5!$A$2:$O$163,9, FALSE)</f>
        <v>Southeast</v>
      </c>
      <c r="V246" t="str">
        <f>VLOOKUP(A246,[2]Sheet5!$A$2:$O$163,10, FALSE)</f>
        <v>knoxville-tn</v>
      </c>
      <c r="W246">
        <f>VLOOKUP(A246,[2]Sheet5!$A$2:$O$163,11, FALSE)</f>
        <v>89.6</v>
      </c>
      <c r="X246">
        <f>VLOOKUP(A246,[2]Sheet5!$A$2:$O$163,12, FALSE)</f>
        <v>115</v>
      </c>
      <c r="Y246">
        <f>VLOOKUP(A246,[2]Sheet5!$A$2:$O$163,13, FALSE)</f>
        <v>44308</v>
      </c>
      <c r="Z246">
        <f>VLOOKUP(A246,[2]Sheet5!$A$2:$O$163,14, FALSE)</f>
        <v>44.308</v>
      </c>
      <c r="AA246">
        <f>VLOOKUP(A246,[2]Sheet5!$A$2:$O$163,15, FALSE)</f>
        <v>3.7911652476546864</v>
      </c>
      <c r="AC246" t="e">
        <f>VLOOKUP(C246, [2]Sheet5!$C$2:$O$163, 3, FALSE)</f>
        <v>#N/A</v>
      </c>
      <c r="AE246" s="6" t="e">
        <f>VLOOKUP(S246,'[5]WomenBasket Ball'!$C$1:$E$36, 3,FALSE)</f>
        <v>#N/A</v>
      </c>
    </row>
    <row r="247" spans="1:31" x14ac:dyDescent="0.2">
      <c r="A247" t="s">
        <v>2579</v>
      </c>
      <c r="B247" t="s">
        <v>827</v>
      </c>
      <c r="C247" t="str">
        <f t="shared" si="3"/>
        <v>STANWomensBasketball</v>
      </c>
      <c r="D247" t="s">
        <v>2700</v>
      </c>
      <c r="E247" t="s">
        <v>2701</v>
      </c>
      <c r="F247" t="s">
        <v>2697</v>
      </c>
      <c r="G247" t="s">
        <v>3005</v>
      </c>
      <c r="H247" t="s">
        <v>3006</v>
      </c>
      <c r="I247" t="s">
        <v>3146</v>
      </c>
      <c r="J247">
        <v>432.8</v>
      </c>
      <c r="K247">
        <v>3</v>
      </c>
      <c r="L247">
        <v>194782</v>
      </c>
      <c r="M247">
        <v>194.78200000000001</v>
      </c>
      <c r="N247">
        <v>5.2718809844749988</v>
      </c>
      <c r="O247">
        <v>1</v>
      </c>
      <c r="Q247" t="str">
        <f>VLOOKUP(A247,[2]Sheet5!$A$2:$O$163,4, FALSE)</f>
        <v>Stanford University</v>
      </c>
      <c r="R247" t="str">
        <f>VLOOKUP(A247,[2]Sheet5!$A$2:$O$163,6, FALSE)</f>
        <v>Palo Alto</v>
      </c>
      <c r="S247" t="str">
        <f>VLOOKUP(A247,[2]Sheet5!$A$2:$O$163,7, FALSE)</f>
        <v>CA</v>
      </c>
      <c r="T247" t="str">
        <f>VLOOKUP(A247,[2]Sheet5!$A$2:$O$163,8, FALSE)</f>
        <v>California</v>
      </c>
      <c r="U247" t="str">
        <f>VLOOKUP(A247,[2]Sheet5!$A$2:$O$163,9, FALSE)</f>
        <v>West</v>
      </c>
      <c r="V247" t="str">
        <f>VLOOKUP(A247,[2]Sheet5!$A$2:$O$163,10, FALSE)</f>
        <v>palo alto-ca</v>
      </c>
      <c r="W247">
        <f>VLOOKUP(A247,[2]Sheet5!$A$2:$O$163,11, FALSE)</f>
        <v>432.8</v>
      </c>
      <c r="X247">
        <f>VLOOKUP(A247,[2]Sheet5!$A$2:$O$163,12, FALSE)</f>
        <v>3</v>
      </c>
      <c r="Y247">
        <f>VLOOKUP(A247,[2]Sheet5!$A$2:$O$163,13, FALSE)</f>
        <v>194782</v>
      </c>
      <c r="Z247">
        <f>VLOOKUP(A247,[2]Sheet5!$A$2:$O$163,14, FALSE)</f>
        <v>194.78200000000001</v>
      </c>
      <c r="AA247">
        <f>VLOOKUP(A247,[2]Sheet5!$A$2:$O$163,15, FALSE)</f>
        <v>5.2718809844749988</v>
      </c>
      <c r="AC247">
        <f>VLOOKUP(C247, [2]Sheet5!$C$2:$O$163, 3, FALSE)</f>
        <v>1</v>
      </c>
      <c r="AE247" s="6" t="e">
        <f>VLOOKUP(S247,'[5]WomenBasket Ball'!$C$1:$E$36, 3,FALSE)</f>
        <v>#N/A</v>
      </c>
    </row>
    <row r="248" spans="1:31" x14ac:dyDescent="0.2">
      <c r="A248" t="s">
        <v>2583</v>
      </c>
      <c r="B248" t="s">
        <v>827</v>
      </c>
      <c r="C248" t="str">
        <f t="shared" si="3"/>
        <v>UCLAWomensBasketball</v>
      </c>
      <c r="D248" t="s">
        <v>2710</v>
      </c>
      <c r="E248" t="s">
        <v>2711</v>
      </c>
      <c r="F248" t="s">
        <v>2697</v>
      </c>
      <c r="G248" t="s">
        <v>3005</v>
      </c>
      <c r="H248" t="s">
        <v>3006</v>
      </c>
      <c r="I248" t="s">
        <v>3007</v>
      </c>
      <c r="J248">
        <v>176.2</v>
      </c>
      <c r="K248">
        <v>20</v>
      </c>
      <c r="L248">
        <v>76367</v>
      </c>
      <c r="M248">
        <v>76.367000000000004</v>
      </c>
      <c r="N248">
        <v>4.3355506656879683</v>
      </c>
      <c r="O248">
        <v>12</v>
      </c>
      <c r="Q248" t="str">
        <f>VLOOKUP(A248,[2]Sheet5!$A$2:$O$163,4, FALSE)</f>
        <v>The University of California, Los Angeles</v>
      </c>
      <c r="R248" t="str">
        <f>VLOOKUP(A248,[2]Sheet5!$A$2:$O$163,6, FALSE)</f>
        <v>Los Angeles</v>
      </c>
      <c r="S248" t="str">
        <f>VLOOKUP(A248,[2]Sheet5!$A$2:$O$163,7, FALSE)</f>
        <v>CA</v>
      </c>
      <c r="T248" t="str">
        <f>VLOOKUP(A248,[2]Sheet5!$A$2:$O$163,8, FALSE)</f>
        <v>California</v>
      </c>
      <c r="U248" t="str">
        <f>VLOOKUP(A248,[2]Sheet5!$A$2:$O$163,9, FALSE)</f>
        <v>West</v>
      </c>
      <c r="V248" t="str">
        <f>VLOOKUP(A248,[2]Sheet5!$A$2:$O$163,10, FALSE)</f>
        <v>los angeles-ca</v>
      </c>
      <c r="W248">
        <f>VLOOKUP(A248,[2]Sheet5!$A$2:$O$163,11, FALSE)</f>
        <v>176.2</v>
      </c>
      <c r="X248">
        <f>VLOOKUP(A248,[2]Sheet5!$A$2:$O$163,12, FALSE)</f>
        <v>20</v>
      </c>
      <c r="Y248">
        <f>VLOOKUP(A248,[2]Sheet5!$A$2:$O$163,13, FALSE)</f>
        <v>76367</v>
      </c>
      <c r="Z248">
        <f>VLOOKUP(A248,[2]Sheet5!$A$2:$O$163,14, FALSE)</f>
        <v>76.367000000000004</v>
      </c>
      <c r="AA248">
        <f>VLOOKUP(A248,[2]Sheet5!$A$2:$O$163,15, FALSE)</f>
        <v>4.3355506656879683</v>
      </c>
      <c r="AC248">
        <f>VLOOKUP(C248, [2]Sheet5!$C$2:$O$163, 3, FALSE)</f>
        <v>12</v>
      </c>
      <c r="AE248" s="6" t="e">
        <f>VLOOKUP(S248,'[5]WomenBasket Ball'!$C$1:$E$36, 3,FALSE)</f>
        <v>#N/A</v>
      </c>
    </row>
    <row r="249" spans="1:31" x14ac:dyDescent="0.2">
      <c r="A249" t="s">
        <v>2562</v>
      </c>
      <c r="B249" t="s">
        <v>827</v>
      </c>
      <c r="C249" t="str">
        <f t="shared" si="3"/>
        <v>LSUWomensBasketball</v>
      </c>
      <c r="D249" t="s">
        <v>2656</v>
      </c>
      <c r="E249" t="s">
        <v>2657</v>
      </c>
      <c r="F249" t="s">
        <v>2633</v>
      </c>
      <c r="G249" t="s">
        <v>3036</v>
      </c>
      <c r="H249" t="s">
        <v>3012</v>
      </c>
      <c r="I249" t="s">
        <v>3037</v>
      </c>
      <c r="J249">
        <v>91.7</v>
      </c>
      <c r="K249">
        <v>176</v>
      </c>
      <c r="L249">
        <v>46282</v>
      </c>
      <c r="M249">
        <v>46.281999999999996</v>
      </c>
      <c r="N249">
        <v>3.8347531166034798</v>
      </c>
      <c r="Q249" t="str">
        <f>VLOOKUP(A249,[2]Sheet5!$A$2:$O$163,4, FALSE)</f>
        <v>Louisiana State University</v>
      </c>
      <c r="R249" t="str">
        <f>VLOOKUP(A249,[2]Sheet5!$A$2:$O$163,6, FALSE)</f>
        <v>Baton Rouge</v>
      </c>
      <c r="S249" t="str">
        <f>VLOOKUP(A249,[2]Sheet5!$A$2:$O$163,7, FALSE)</f>
        <v>LA</v>
      </c>
      <c r="T249" t="str">
        <f>VLOOKUP(A249,[2]Sheet5!$A$2:$O$163,8, FALSE)</f>
        <v>Louisiana</v>
      </c>
      <c r="U249" t="str">
        <f>VLOOKUP(A249,[2]Sheet5!$A$2:$O$163,9, FALSE)</f>
        <v>Southeast</v>
      </c>
      <c r="V249" t="str">
        <f>VLOOKUP(A249,[2]Sheet5!$A$2:$O$163,10, FALSE)</f>
        <v>baton rouge-la</v>
      </c>
      <c r="W249">
        <f>VLOOKUP(A249,[2]Sheet5!$A$2:$O$163,11, FALSE)</f>
        <v>91.7</v>
      </c>
      <c r="X249">
        <f>VLOOKUP(A249,[2]Sheet5!$A$2:$O$163,12, FALSE)</f>
        <v>176</v>
      </c>
      <c r="Y249">
        <f>VLOOKUP(A249,[2]Sheet5!$A$2:$O$163,13, FALSE)</f>
        <v>46282</v>
      </c>
      <c r="Z249">
        <f>VLOOKUP(A249,[2]Sheet5!$A$2:$O$163,14, FALSE)</f>
        <v>46.281999999999996</v>
      </c>
      <c r="AA249">
        <f>VLOOKUP(A249,[2]Sheet5!$A$2:$O$163,15, FALSE)</f>
        <v>3.8347531166034798</v>
      </c>
      <c r="AC249" t="e">
        <f>VLOOKUP(C249, [2]Sheet5!$C$2:$O$163, 3, FALSE)</f>
        <v>#N/A</v>
      </c>
      <c r="AE249" s="6" t="e">
        <f>VLOOKUP(S249,'[5]WomenBasket Ball'!$C$1:$E$36, 3,FALSE)</f>
        <v>#N/A</v>
      </c>
    </row>
    <row r="250" spans="1:31" x14ac:dyDescent="0.2">
      <c r="A250" t="s">
        <v>2577</v>
      </c>
      <c r="B250" t="s">
        <v>827</v>
      </c>
      <c r="C250" t="str">
        <f t="shared" si="3"/>
        <v>CALWomensBasketball</v>
      </c>
      <c r="D250" t="s">
        <v>2695</v>
      </c>
      <c r="E250" t="s">
        <v>2696</v>
      </c>
      <c r="F250" t="s">
        <v>2697</v>
      </c>
      <c r="G250" t="s">
        <v>3005</v>
      </c>
      <c r="H250" t="s">
        <v>3006</v>
      </c>
      <c r="I250" t="s">
        <v>3145</v>
      </c>
      <c r="J250">
        <v>238.3</v>
      </c>
      <c r="K250">
        <v>20</v>
      </c>
      <c r="L250">
        <v>97834</v>
      </c>
      <c r="M250">
        <v>97.834000000000003</v>
      </c>
      <c r="N250">
        <v>4.5832721648868757</v>
      </c>
      <c r="O250">
        <v>24</v>
      </c>
      <c r="Q250" t="str">
        <f>VLOOKUP(A250,[2]Sheet5!$A$2:$O$163,4, FALSE)</f>
        <v>University of California, Berkeley</v>
      </c>
      <c r="R250" t="str">
        <f>VLOOKUP(A250,[2]Sheet5!$A$2:$O$163,6, FALSE)</f>
        <v xml:space="preserve">Berkeley </v>
      </c>
      <c r="S250" t="str">
        <f>VLOOKUP(A250,[2]Sheet5!$A$2:$O$163,7, FALSE)</f>
        <v>CA</v>
      </c>
      <c r="T250" t="str">
        <f>VLOOKUP(A250,[2]Sheet5!$A$2:$O$163,8, FALSE)</f>
        <v>California</v>
      </c>
      <c r="U250" t="str">
        <f>VLOOKUP(A250,[2]Sheet5!$A$2:$O$163,9, FALSE)</f>
        <v>West</v>
      </c>
      <c r="V250" t="str">
        <f>VLOOKUP(A250,[2]Sheet5!$A$2:$O$163,10, FALSE)</f>
        <v>berkeley -ca</v>
      </c>
      <c r="W250">
        <f>VLOOKUP(A250,[2]Sheet5!$A$2:$O$163,11, FALSE)</f>
        <v>238.3</v>
      </c>
      <c r="X250">
        <f>VLOOKUP(A250,[2]Sheet5!$A$2:$O$163,12, FALSE)</f>
        <v>20</v>
      </c>
      <c r="Y250">
        <f>VLOOKUP(A250,[2]Sheet5!$A$2:$O$163,13, FALSE)</f>
        <v>97834</v>
      </c>
      <c r="Z250">
        <f>VLOOKUP(A250,[2]Sheet5!$A$2:$O$163,14, FALSE)</f>
        <v>97.834000000000003</v>
      </c>
      <c r="AA250">
        <f>VLOOKUP(A250,[2]Sheet5!$A$2:$O$163,15, FALSE)</f>
        <v>4.5832721648868757</v>
      </c>
      <c r="AC250">
        <f>VLOOKUP(C250, [2]Sheet5!$C$2:$O$163, 3, FALSE)</f>
        <v>24</v>
      </c>
      <c r="AE250" s="6" t="e">
        <f>VLOOKUP(S250,'[5]WomenBasket Ball'!$C$1:$E$36, 3,FALSE)</f>
        <v>#N/A</v>
      </c>
    </row>
    <row r="251" spans="1:31" x14ac:dyDescent="0.2">
      <c r="A251" t="s">
        <v>2584</v>
      </c>
      <c r="B251" t="s">
        <v>827</v>
      </c>
      <c r="C251" t="str">
        <f t="shared" si="3"/>
        <v>CMUWomensBasketball</v>
      </c>
      <c r="D251" t="s">
        <v>2712</v>
      </c>
      <c r="E251" t="s">
        <v>2713</v>
      </c>
      <c r="F251" t="s">
        <v>2709</v>
      </c>
      <c r="G251" t="s">
        <v>3033</v>
      </c>
      <c r="H251" t="s">
        <v>3034</v>
      </c>
      <c r="I251" t="s">
        <v>3148</v>
      </c>
      <c r="J251">
        <v>91.9</v>
      </c>
      <c r="K251">
        <v>22</v>
      </c>
      <c r="L251">
        <v>54306</v>
      </c>
      <c r="M251">
        <v>54.305999999999997</v>
      </c>
      <c r="N251">
        <v>3.9946347180730886</v>
      </c>
      <c r="O251">
        <v>41</v>
      </c>
      <c r="Q251" t="str">
        <f>VLOOKUP(A251,[2]Sheet5!$A$2:$O$163,4, FALSE)</f>
        <v>Carnegie Mellon University</v>
      </c>
      <c r="R251" t="str">
        <f>VLOOKUP(A251,[2]Sheet5!$A$2:$O$163,6, FALSE)</f>
        <v>Pittsburgh</v>
      </c>
      <c r="S251" t="str">
        <f>VLOOKUP(A251,[2]Sheet5!$A$2:$O$163,7, FALSE)</f>
        <v>PA</v>
      </c>
      <c r="T251" t="str">
        <f>VLOOKUP(A251,[2]Sheet5!$A$2:$O$163,8, FALSE)</f>
        <v>Pennsylvania</v>
      </c>
      <c r="U251" t="str">
        <f>VLOOKUP(A251,[2]Sheet5!$A$2:$O$163,9, FALSE)</f>
        <v>Northeast</v>
      </c>
      <c r="V251" t="str">
        <f>VLOOKUP(A251,[2]Sheet5!$A$2:$O$163,10, FALSE)</f>
        <v>pittsburgh-pa</v>
      </c>
      <c r="W251">
        <f>VLOOKUP(A251,[2]Sheet5!$A$2:$O$163,11, FALSE)</f>
        <v>91.9</v>
      </c>
      <c r="X251">
        <f>VLOOKUP(A251,[2]Sheet5!$A$2:$O$163,12, FALSE)</f>
        <v>22</v>
      </c>
      <c r="Y251">
        <f>VLOOKUP(A251,[2]Sheet5!$A$2:$O$163,13, FALSE)</f>
        <v>54306</v>
      </c>
      <c r="Z251">
        <f>VLOOKUP(A251,[2]Sheet5!$A$2:$O$163,14, FALSE)</f>
        <v>54.305999999999997</v>
      </c>
      <c r="AA251">
        <f>VLOOKUP(A251,[2]Sheet5!$A$2:$O$163,15, FALSE)</f>
        <v>3.9946347180730886</v>
      </c>
      <c r="AC251">
        <f>VLOOKUP(C251, [2]Sheet5!$C$2:$O$163, 3, FALSE)</f>
        <v>41</v>
      </c>
      <c r="AE251" s="6" t="e">
        <f>VLOOKUP(S251,'[5]WomenBasket Ball'!$C$1:$E$36, 3,FALSE)</f>
        <v>#N/A</v>
      </c>
    </row>
    <row r="252" spans="1:31" x14ac:dyDescent="0.2">
      <c r="A252" t="s">
        <v>2563</v>
      </c>
      <c r="B252" t="s">
        <v>827</v>
      </c>
      <c r="C252" t="str">
        <f t="shared" si="3"/>
        <v>SCARWomensBasketball</v>
      </c>
      <c r="D252" t="s">
        <v>2658</v>
      </c>
      <c r="E252" t="s">
        <v>2659</v>
      </c>
      <c r="F252" t="s">
        <v>2660</v>
      </c>
      <c r="G252" t="s">
        <v>3027</v>
      </c>
      <c r="H252" t="s">
        <v>3012</v>
      </c>
      <c r="I252" t="s">
        <v>3028</v>
      </c>
      <c r="J252">
        <v>84.5</v>
      </c>
      <c r="K252">
        <v>115</v>
      </c>
      <c r="L252">
        <v>48791</v>
      </c>
      <c r="M252">
        <v>48.790999999999997</v>
      </c>
      <c r="N252">
        <v>3.8875458696209848</v>
      </c>
      <c r="Q252" t="str">
        <f>VLOOKUP(A252,[2]Sheet5!$A$2:$O$163,4, FALSE)</f>
        <v>University of South Carolina</v>
      </c>
      <c r="R252" t="str">
        <f>VLOOKUP(A252,[2]Sheet5!$A$2:$O$163,6, FALSE)</f>
        <v>Columbia</v>
      </c>
      <c r="S252" t="str">
        <f>VLOOKUP(A252,[2]Sheet5!$A$2:$O$163,7, FALSE)</f>
        <v>SC</v>
      </c>
      <c r="T252" t="str">
        <f>VLOOKUP(A252,[2]Sheet5!$A$2:$O$163,8, FALSE)</f>
        <v>South Carolina</v>
      </c>
      <c r="U252" t="str">
        <f>VLOOKUP(A252,[2]Sheet5!$A$2:$O$163,9, FALSE)</f>
        <v>Southeast</v>
      </c>
      <c r="V252" t="str">
        <f>VLOOKUP(A252,[2]Sheet5!$A$2:$O$163,10, FALSE)</f>
        <v>columbia-sc</v>
      </c>
      <c r="W252">
        <f>VLOOKUP(A252,[2]Sheet5!$A$2:$O$163,11, FALSE)</f>
        <v>84.5</v>
      </c>
      <c r="X252">
        <f>VLOOKUP(A252,[2]Sheet5!$A$2:$O$163,12, FALSE)</f>
        <v>115</v>
      </c>
      <c r="Y252">
        <f>VLOOKUP(A252,[2]Sheet5!$A$2:$O$163,13, FALSE)</f>
        <v>48791</v>
      </c>
      <c r="Z252">
        <f>VLOOKUP(A252,[2]Sheet5!$A$2:$O$163,14, FALSE)</f>
        <v>48.790999999999997</v>
      </c>
      <c r="AA252">
        <f>VLOOKUP(A252,[2]Sheet5!$A$2:$O$163,15, FALSE)</f>
        <v>3.8875458696209848</v>
      </c>
      <c r="AC252" t="e">
        <f>VLOOKUP(C252, [2]Sheet5!$C$2:$O$163, 3, FALSE)</f>
        <v>#N/A</v>
      </c>
      <c r="AE252" s="6" t="e">
        <f>VLOOKUP(S252,'[5]WomenBasket Ball'!$C$1:$E$36, 3,FALSE)</f>
        <v>#N/A</v>
      </c>
    </row>
    <row r="253" spans="1:31" x14ac:dyDescent="0.2">
      <c r="A253" t="s">
        <v>2585</v>
      </c>
      <c r="B253" t="s">
        <v>827</v>
      </c>
      <c r="C253" t="str">
        <f t="shared" si="3"/>
        <v>TEMWomensBasketball</v>
      </c>
      <c r="D253" t="s">
        <v>2714</v>
      </c>
      <c r="E253" t="s">
        <v>2715</v>
      </c>
      <c r="F253" t="s">
        <v>2709</v>
      </c>
      <c r="G253" t="s">
        <v>3033</v>
      </c>
      <c r="H253" t="s">
        <v>3034</v>
      </c>
      <c r="I253" t="s">
        <v>3149</v>
      </c>
      <c r="J253">
        <v>105</v>
      </c>
      <c r="K253">
        <v>121</v>
      </c>
      <c r="L253">
        <v>52649</v>
      </c>
      <c r="M253">
        <v>52.649000000000001</v>
      </c>
      <c r="N253">
        <v>3.9636472450472819</v>
      </c>
      <c r="O253">
        <v>14</v>
      </c>
      <c r="Q253" t="str">
        <f>VLOOKUP(A253,[2]Sheet5!$A$2:$O$163,4, FALSE)</f>
        <v>Temple University</v>
      </c>
      <c r="R253" t="str">
        <f>VLOOKUP(A253,[2]Sheet5!$A$2:$O$163,6, FALSE)</f>
        <v>Philadephia</v>
      </c>
      <c r="S253" t="str">
        <f>VLOOKUP(A253,[2]Sheet5!$A$2:$O$163,7, FALSE)</f>
        <v>PA</v>
      </c>
      <c r="T253" t="str">
        <f>VLOOKUP(A253,[2]Sheet5!$A$2:$O$163,8, FALSE)</f>
        <v>Pennsylvania</v>
      </c>
      <c r="U253" t="str">
        <f>VLOOKUP(A253,[2]Sheet5!$A$2:$O$163,9, FALSE)</f>
        <v>Northeast</v>
      </c>
      <c r="V253" t="str">
        <f>VLOOKUP(A253,[2]Sheet5!$A$2:$O$163,10, FALSE)</f>
        <v>philadephia-pa</v>
      </c>
      <c r="W253">
        <f>VLOOKUP(A253,[2]Sheet5!$A$2:$O$163,11, FALSE)</f>
        <v>105</v>
      </c>
      <c r="X253">
        <f>VLOOKUP(A253,[2]Sheet5!$A$2:$O$163,12, FALSE)</f>
        <v>121</v>
      </c>
      <c r="Y253">
        <f>VLOOKUP(A253,[2]Sheet5!$A$2:$O$163,13, FALSE)</f>
        <v>52649</v>
      </c>
      <c r="Z253">
        <f>VLOOKUP(A253,[2]Sheet5!$A$2:$O$163,14, FALSE)</f>
        <v>52.649000000000001</v>
      </c>
      <c r="AA253">
        <f>VLOOKUP(A253,[2]Sheet5!$A$2:$O$163,15, FALSE)</f>
        <v>3.9636472450472819</v>
      </c>
      <c r="AC253">
        <f>VLOOKUP(C253, [2]Sheet5!$C$2:$O$163, 3, FALSE)</f>
        <v>14</v>
      </c>
      <c r="AE253" s="6" t="e">
        <f>VLOOKUP(S253,'[5]WomenBasket Ball'!$C$1:$E$36, 3,FALSE)</f>
        <v>#N/A</v>
      </c>
    </row>
    <row r="254" spans="1:31" x14ac:dyDescent="0.2">
      <c r="A254" t="s">
        <v>2586</v>
      </c>
      <c r="B254" t="s">
        <v>827</v>
      </c>
      <c r="C254" t="str">
        <f t="shared" si="3"/>
        <v>TAMUWomensBasketball</v>
      </c>
      <c r="D254" t="s">
        <v>2716</v>
      </c>
      <c r="E254" t="s">
        <v>2717</v>
      </c>
      <c r="F254" t="s">
        <v>2688</v>
      </c>
      <c r="G254" t="s">
        <v>3002</v>
      </c>
      <c r="H254" t="s">
        <v>3003</v>
      </c>
      <c r="I254" t="s">
        <v>3150</v>
      </c>
      <c r="J254">
        <v>88.5</v>
      </c>
      <c r="K254">
        <v>67</v>
      </c>
      <c r="L254">
        <v>50089</v>
      </c>
      <c r="M254">
        <v>50.088999999999999</v>
      </c>
      <c r="N254">
        <v>3.9138014231055571</v>
      </c>
      <c r="O254">
        <v>13</v>
      </c>
      <c r="Q254" t="str">
        <f>VLOOKUP(A254,[2]Sheet5!$A$2:$O$163,4, FALSE)</f>
        <v>Texas A&amp;M University</v>
      </c>
      <c r="R254" t="str">
        <f>VLOOKUP(A254,[2]Sheet5!$A$2:$O$163,6, FALSE)</f>
        <v>College Station</v>
      </c>
      <c r="S254" t="str">
        <f>VLOOKUP(A254,[2]Sheet5!$A$2:$O$163,7, FALSE)</f>
        <v>TX</v>
      </c>
      <c r="T254" t="str">
        <f>VLOOKUP(A254,[2]Sheet5!$A$2:$O$163,8, FALSE)</f>
        <v>Texas</v>
      </c>
      <c r="U254" t="str">
        <f>VLOOKUP(A254,[2]Sheet5!$A$2:$O$163,9, FALSE)</f>
        <v>Southwest</v>
      </c>
      <c r="V254" t="str">
        <f>VLOOKUP(A254,[2]Sheet5!$A$2:$O$163,10, FALSE)</f>
        <v>college station-tx</v>
      </c>
      <c r="W254">
        <f>VLOOKUP(A254,[2]Sheet5!$A$2:$O$163,11, FALSE)</f>
        <v>88.5</v>
      </c>
      <c r="X254">
        <f>VLOOKUP(A254,[2]Sheet5!$A$2:$O$163,12, FALSE)</f>
        <v>67</v>
      </c>
      <c r="Y254">
        <f>VLOOKUP(A254,[2]Sheet5!$A$2:$O$163,13, FALSE)</f>
        <v>50089</v>
      </c>
      <c r="Z254">
        <f>VLOOKUP(A254,[2]Sheet5!$A$2:$O$163,14, FALSE)</f>
        <v>50.088999999999999</v>
      </c>
      <c r="AA254">
        <f>VLOOKUP(A254,[2]Sheet5!$A$2:$O$163,15, FALSE)</f>
        <v>3.9138014231055571</v>
      </c>
      <c r="AC254">
        <f>VLOOKUP(C254, [2]Sheet5!$C$2:$O$163, 3, FALSE)</f>
        <v>13</v>
      </c>
      <c r="AE254" s="6" t="e">
        <f>VLOOKUP(S254,'[5]WomenBasket Ball'!$C$1:$E$36, 3,FALSE)</f>
        <v>#N/A</v>
      </c>
    </row>
    <row r="255" spans="1:31" x14ac:dyDescent="0.2">
      <c r="A255" t="s">
        <v>2563</v>
      </c>
      <c r="B255" t="s">
        <v>827</v>
      </c>
      <c r="C255" t="str">
        <f t="shared" si="3"/>
        <v>SCARWomensBasketball</v>
      </c>
      <c r="D255" t="s">
        <v>2658</v>
      </c>
      <c r="E255" t="s">
        <v>2659</v>
      </c>
      <c r="F255" t="s">
        <v>2660</v>
      </c>
      <c r="G255" t="s">
        <v>3027</v>
      </c>
      <c r="H255" t="s">
        <v>3012</v>
      </c>
      <c r="I255" t="s">
        <v>3028</v>
      </c>
      <c r="J255">
        <v>84.5</v>
      </c>
      <c r="K255">
        <v>115</v>
      </c>
      <c r="L255">
        <v>48791</v>
      </c>
      <c r="M255">
        <v>48.790999999999997</v>
      </c>
      <c r="N255">
        <v>3.8875458696209848</v>
      </c>
      <c r="Q255" t="str">
        <f>VLOOKUP(A255,[2]Sheet5!$A$2:$O$163,4, FALSE)</f>
        <v>University of South Carolina</v>
      </c>
      <c r="R255" t="str">
        <f>VLOOKUP(A255,[2]Sheet5!$A$2:$O$163,6, FALSE)</f>
        <v>Columbia</v>
      </c>
      <c r="S255" t="str">
        <f>VLOOKUP(A255,[2]Sheet5!$A$2:$O$163,7, FALSE)</f>
        <v>SC</v>
      </c>
      <c r="T255" t="str">
        <f>VLOOKUP(A255,[2]Sheet5!$A$2:$O$163,8, FALSE)</f>
        <v>South Carolina</v>
      </c>
      <c r="U255" t="str">
        <f>VLOOKUP(A255,[2]Sheet5!$A$2:$O$163,9, FALSE)</f>
        <v>Southeast</v>
      </c>
      <c r="V255" t="str">
        <f>VLOOKUP(A255,[2]Sheet5!$A$2:$O$163,10, FALSE)</f>
        <v>columbia-sc</v>
      </c>
      <c r="W255">
        <f>VLOOKUP(A255,[2]Sheet5!$A$2:$O$163,11, FALSE)</f>
        <v>84.5</v>
      </c>
      <c r="X255">
        <f>VLOOKUP(A255,[2]Sheet5!$A$2:$O$163,12, FALSE)</f>
        <v>115</v>
      </c>
      <c r="Y255">
        <f>VLOOKUP(A255,[2]Sheet5!$A$2:$O$163,13, FALSE)</f>
        <v>48791</v>
      </c>
      <c r="Z255">
        <f>VLOOKUP(A255,[2]Sheet5!$A$2:$O$163,14, FALSE)</f>
        <v>48.790999999999997</v>
      </c>
      <c r="AA255">
        <f>VLOOKUP(A255,[2]Sheet5!$A$2:$O$163,15, FALSE)</f>
        <v>3.8875458696209848</v>
      </c>
      <c r="AC255" t="e">
        <f>VLOOKUP(C255, [2]Sheet5!$C$2:$O$163, 3, FALSE)</f>
        <v>#N/A</v>
      </c>
      <c r="AE255" s="6" t="e">
        <f>VLOOKUP(S255,'[5]WomenBasket Ball'!$C$1:$E$36, 3,FALSE)</f>
        <v>#N/A</v>
      </c>
    </row>
    <row r="256" spans="1:31" x14ac:dyDescent="0.2">
      <c r="A256" t="s">
        <v>2562</v>
      </c>
      <c r="B256" t="s">
        <v>827</v>
      </c>
      <c r="C256" t="str">
        <f t="shared" si="3"/>
        <v>LSUWomensBasketball</v>
      </c>
      <c r="D256" t="s">
        <v>2656</v>
      </c>
      <c r="E256" t="s">
        <v>2657</v>
      </c>
      <c r="F256" t="s">
        <v>2633</v>
      </c>
      <c r="G256" t="s">
        <v>3036</v>
      </c>
      <c r="H256" t="s">
        <v>3012</v>
      </c>
      <c r="I256" t="s">
        <v>3037</v>
      </c>
      <c r="J256">
        <v>91.7</v>
      </c>
      <c r="K256">
        <v>176</v>
      </c>
      <c r="L256">
        <v>46282</v>
      </c>
      <c r="M256">
        <v>46.281999999999996</v>
      </c>
      <c r="N256">
        <v>3.8347531166034798</v>
      </c>
      <c r="Q256" t="str">
        <f>VLOOKUP(A256,[2]Sheet5!$A$2:$O$163,4, FALSE)</f>
        <v>Louisiana State University</v>
      </c>
      <c r="R256" t="str">
        <f>VLOOKUP(A256,[2]Sheet5!$A$2:$O$163,6, FALSE)</f>
        <v>Baton Rouge</v>
      </c>
      <c r="S256" t="str">
        <f>VLOOKUP(A256,[2]Sheet5!$A$2:$O$163,7, FALSE)</f>
        <v>LA</v>
      </c>
      <c r="T256" t="str">
        <f>VLOOKUP(A256,[2]Sheet5!$A$2:$O$163,8, FALSE)</f>
        <v>Louisiana</v>
      </c>
      <c r="U256" t="str">
        <f>VLOOKUP(A256,[2]Sheet5!$A$2:$O$163,9, FALSE)</f>
        <v>Southeast</v>
      </c>
      <c r="V256" t="str">
        <f>VLOOKUP(A256,[2]Sheet5!$A$2:$O$163,10, FALSE)</f>
        <v>baton rouge-la</v>
      </c>
      <c r="W256">
        <f>VLOOKUP(A256,[2]Sheet5!$A$2:$O$163,11, FALSE)</f>
        <v>91.7</v>
      </c>
      <c r="X256">
        <f>VLOOKUP(A256,[2]Sheet5!$A$2:$O$163,12, FALSE)</f>
        <v>176</v>
      </c>
      <c r="Y256">
        <f>VLOOKUP(A256,[2]Sheet5!$A$2:$O$163,13, FALSE)</f>
        <v>46282</v>
      </c>
      <c r="Z256">
        <f>VLOOKUP(A256,[2]Sheet5!$A$2:$O$163,14, FALSE)</f>
        <v>46.281999999999996</v>
      </c>
      <c r="AA256">
        <f>VLOOKUP(A256,[2]Sheet5!$A$2:$O$163,15, FALSE)</f>
        <v>3.8347531166034798</v>
      </c>
      <c r="AC256" t="e">
        <f>VLOOKUP(C256, [2]Sheet5!$C$2:$O$163, 3, FALSE)</f>
        <v>#N/A</v>
      </c>
      <c r="AE256" s="6" t="e">
        <f>VLOOKUP(S256,'[5]WomenBasket Ball'!$C$1:$E$36, 3,FALSE)</f>
        <v>#N/A</v>
      </c>
    </row>
    <row r="257" spans="1:31" x14ac:dyDescent="0.2">
      <c r="A257" t="s">
        <v>2563</v>
      </c>
      <c r="B257" t="s">
        <v>827</v>
      </c>
      <c r="C257" t="str">
        <f t="shared" si="3"/>
        <v>SCARWomensBasketball</v>
      </c>
      <c r="D257" t="s">
        <v>2658</v>
      </c>
      <c r="E257" t="s">
        <v>2659</v>
      </c>
      <c r="F257" t="s">
        <v>2660</v>
      </c>
      <c r="G257" t="s">
        <v>3027</v>
      </c>
      <c r="H257" t="s">
        <v>3012</v>
      </c>
      <c r="I257" t="s">
        <v>3028</v>
      </c>
      <c r="J257">
        <v>84.5</v>
      </c>
      <c r="K257">
        <v>115</v>
      </c>
      <c r="L257">
        <v>48791</v>
      </c>
      <c r="M257">
        <v>48.790999999999997</v>
      </c>
      <c r="N257">
        <v>3.8875458696209848</v>
      </c>
      <c r="Q257" t="str">
        <f>VLOOKUP(A257,[2]Sheet5!$A$2:$O$163,4, FALSE)</f>
        <v>University of South Carolina</v>
      </c>
      <c r="R257" t="str">
        <f>VLOOKUP(A257,[2]Sheet5!$A$2:$O$163,6, FALSE)</f>
        <v>Columbia</v>
      </c>
      <c r="S257" t="str">
        <f>VLOOKUP(A257,[2]Sheet5!$A$2:$O$163,7, FALSE)</f>
        <v>SC</v>
      </c>
      <c r="T257" t="str">
        <f>VLOOKUP(A257,[2]Sheet5!$A$2:$O$163,8, FALSE)</f>
        <v>South Carolina</v>
      </c>
      <c r="U257" t="str">
        <f>VLOOKUP(A257,[2]Sheet5!$A$2:$O$163,9, FALSE)</f>
        <v>Southeast</v>
      </c>
      <c r="V257" t="str">
        <f>VLOOKUP(A257,[2]Sheet5!$A$2:$O$163,10, FALSE)</f>
        <v>columbia-sc</v>
      </c>
      <c r="W257">
        <f>VLOOKUP(A257,[2]Sheet5!$A$2:$O$163,11, FALSE)</f>
        <v>84.5</v>
      </c>
      <c r="X257">
        <f>VLOOKUP(A257,[2]Sheet5!$A$2:$O$163,12, FALSE)</f>
        <v>115</v>
      </c>
      <c r="Y257">
        <f>VLOOKUP(A257,[2]Sheet5!$A$2:$O$163,13, FALSE)</f>
        <v>48791</v>
      </c>
      <c r="Z257">
        <f>VLOOKUP(A257,[2]Sheet5!$A$2:$O$163,14, FALSE)</f>
        <v>48.790999999999997</v>
      </c>
      <c r="AA257">
        <f>VLOOKUP(A257,[2]Sheet5!$A$2:$O$163,15, FALSE)</f>
        <v>3.8875458696209848</v>
      </c>
      <c r="AC257" t="e">
        <f>VLOOKUP(C257, [2]Sheet5!$C$2:$O$163, 3, FALSE)</f>
        <v>#N/A</v>
      </c>
      <c r="AE257" s="6" t="e">
        <f>VLOOKUP(S257,'[5]WomenBasket Ball'!$C$1:$E$36, 3,FALSE)</f>
        <v>#N/A</v>
      </c>
    </row>
    <row r="258" spans="1:31" x14ac:dyDescent="0.2">
      <c r="A258" t="s">
        <v>2587</v>
      </c>
      <c r="B258" t="s">
        <v>827</v>
      </c>
      <c r="C258" t="str">
        <f t="shared" si="3"/>
        <v>BAYWomensBasketball</v>
      </c>
      <c r="D258" t="s">
        <v>2718</v>
      </c>
      <c r="E258" t="s">
        <v>2719</v>
      </c>
      <c r="F258" t="s">
        <v>2697</v>
      </c>
      <c r="G258" t="s">
        <v>3005</v>
      </c>
      <c r="H258" t="s">
        <v>3006</v>
      </c>
      <c r="I258" t="s">
        <v>3151</v>
      </c>
      <c r="J258">
        <v>159.1</v>
      </c>
      <c r="K258">
        <v>166</v>
      </c>
      <c r="L258">
        <v>71150</v>
      </c>
      <c r="M258">
        <v>71.150000000000006</v>
      </c>
      <c r="N258">
        <v>4.2647903245358618</v>
      </c>
      <c r="O258">
        <v>14</v>
      </c>
      <c r="Q258" t="str">
        <f>VLOOKUP(A258,[2]Sheet5!$A$2:$O$163,4, FALSE)</f>
        <v>California State University</v>
      </c>
      <c r="R258" t="str">
        <f>VLOOKUP(A258,[2]Sheet5!$A$2:$O$163,6, FALSE)</f>
        <v>Long Beach</v>
      </c>
      <c r="S258" t="str">
        <f>VLOOKUP(A258,[2]Sheet5!$A$2:$O$163,7, FALSE)</f>
        <v>CA</v>
      </c>
      <c r="T258" t="str">
        <f>VLOOKUP(A258,[2]Sheet5!$A$2:$O$163,8, FALSE)</f>
        <v>California</v>
      </c>
      <c r="U258" t="str">
        <f>VLOOKUP(A258,[2]Sheet5!$A$2:$O$163,9, FALSE)</f>
        <v>West</v>
      </c>
      <c r="V258" t="str">
        <f>VLOOKUP(A258,[2]Sheet5!$A$2:$O$163,10, FALSE)</f>
        <v>long beach-ca</v>
      </c>
      <c r="W258">
        <f>VLOOKUP(A258,[2]Sheet5!$A$2:$O$163,11, FALSE)</f>
        <v>159.1</v>
      </c>
      <c r="X258">
        <f>VLOOKUP(A258,[2]Sheet5!$A$2:$O$163,12, FALSE)</f>
        <v>166</v>
      </c>
      <c r="Y258">
        <f>VLOOKUP(A258,[2]Sheet5!$A$2:$O$163,13, FALSE)</f>
        <v>71150</v>
      </c>
      <c r="Z258">
        <f>VLOOKUP(A258,[2]Sheet5!$A$2:$O$163,14, FALSE)</f>
        <v>71.150000000000006</v>
      </c>
      <c r="AA258">
        <f>VLOOKUP(A258,[2]Sheet5!$A$2:$O$163,15, FALSE)</f>
        <v>4.2647903245358618</v>
      </c>
      <c r="AC258">
        <f>VLOOKUP(C258, [2]Sheet5!$C$2:$O$163, 3, FALSE)</f>
        <v>14</v>
      </c>
      <c r="AE258" s="6" t="e">
        <f>VLOOKUP(S258,'[5]WomenBasket Ball'!$C$1:$E$36, 3,FALSE)</f>
        <v>#N/A</v>
      </c>
    </row>
    <row r="259" spans="1:31" x14ac:dyDescent="0.2">
      <c r="A259" t="s">
        <v>2588</v>
      </c>
      <c r="B259" t="s">
        <v>827</v>
      </c>
      <c r="C259" t="str">
        <f t="shared" ref="C259:C322" si="4">_xlfn.CONCAT(A259,B259)</f>
        <v>BAMAWomensBasketball</v>
      </c>
      <c r="D259" t="s">
        <v>2720</v>
      </c>
      <c r="E259" t="s">
        <v>2721</v>
      </c>
      <c r="F259" t="s">
        <v>2722</v>
      </c>
      <c r="G259" t="s">
        <v>3042</v>
      </c>
      <c r="H259" t="s">
        <v>3012</v>
      </c>
      <c r="I259" t="s">
        <v>3043</v>
      </c>
      <c r="J259">
        <v>87.5</v>
      </c>
      <c r="K259">
        <v>137</v>
      </c>
      <c r="L259">
        <v>44880</v>
      </c>
      <c r="M259">
        <v>44.88</v>
      </c>
      <c r="N259">
        <v>3.8039922612144408</v>
      </c>
      <c r="O259">
        <v>15</v>
      </c>
      <c r="Q259" t="str">
        <f>VLOOKUP(A259,[2]Sheet5!$A$2:$O$163,4, FALSE)</f>
        <v>The University of Alabama</v>
      </c>
      <c r="R259" t="str">
        <f>VLOOKUP(A259,[2]Sheet5!$A$2:$O$163,6, FALSE)</f>
        <v>Tuscaloosa</v>
      </c>
      <c r="S259" t="str">
        <f>VLOOKUP(A259,[2]Sheet5!$A$2:$O$163,7, FALSE)</f>
        <v>AL</v>
      </c>
      <c r="T259" t="str">
        <f>VLOOKUP(A259,[2]Sheet5!$A$2:$O$163,8, FALSE)</f>
        <v>Alabama</v>
      </c>
      <c r="U259" t="str">
        <f>VLOOKUP(A259,[2]Sheet5!$A$2:$O$163,9, FALSE)</f>
        <v>Southeast</v>
      </c>
      <c r="V259" t="str">
        <f>VLOOKUP(A259,[2]Sheet5!$A$2:$O$163,10, FALSE)</f>
        <v>tuscaloosa-al</v>
      </c>
      <c r="W259">
        <f>VLOOKUP(A259,[2]Sheet5!$A$2:$O$163,11, FALSE)</f>
        <v>87.5</v>
      </c>
      <c r="X259">
        <f>VLOOKUP(A259,[2]Sheet5!$A$2:$O$163,12, FALSE)</f>
        <v>137</v>
      </c>
      <c r="Y259">
        <f>VLOOKUP(A259,[2]Sheet5!$A$2:$O$163,13, FALSE)</f>
        <v>44880</v>
      </c>
      <c r="Z259">
        <f>VLOOKUP(A259,[2]Sheet5!$A$2:$O$163,14, FALSE)</f>
        <v>44.88</v>
      </c>
      <c r="AA259">
        <f>VLOOKUP(A259,[2]Sheet5!$A$2:$O$163,15, FALSE)</f>
        <v>3.8039922612144408</v>
      </c>
      <c r="AC259">
        <f>VLOOKUP(C259, [2]Sheet5!$C$2:$O$163, 3, FALSE)</f>
        <v>15</v>
      </c>
      <c r="AE259" s="6" t="e">
        <f>VLOOKUP(S259,'[5]WomenBasket Ball'!$C$1:$E$36, 3,FALSE)</f>
        <v>#N/A</v>
      </c>
    </row>
    <row r="260" spans="1:31" x14ac:dyDescent="0.2">
      <c r="A260" t="s">
        <v>2581</v>
      </c>
      <c r="B260" t="s">
        <v>827</v>
      </c>
      <c r="C260" t="str">
        <f t="shared" si="4"/>
        <v>TEXWomensBasketball</v>
      </c>
      <c r="D260" t="s">
        <v>2705</v>
      </c>
      <c r="E260" t="s">
        <v>2706</v>
      </c>
      <c r="F260" t="s">
        <v>2688</v>
      </c>
      <c r="G260" t="s">
        <v>3002</v>
      </c>
      <c r="H260" t="s">
        <v>3003</v>
      </c>
      <c r="I260" t="s">
        <v>3004</v>
      </c>
      <c r="J260">
        <v>129</v>
      </c>
      <c r="K260">
        <v>38</v>
      </c>
      <c r="L260">
        <v>78965</v>
      </c>
      <c r="M260">
        <v>78.965000000000003</v>
      </c>
      <c r="N260">
        <v>4.369004716322018</v>
      </c>
      <c r="O260">
        <v>42</v>
      </c>
      <c r="Q260" t="str">
        <f>VLOOKUP(A260,[2]Sheet5!$A$2:$O$163,4, FALSE)</f>
        <v>The University of Texas</v>
      </c>
      <c r="R260" t="str">
        <f>VLOOKUP(A260,[2]Sheet5!$A$2:$O$163,6, FALSE)</f>
        <v>Austin</v>
      </c>
      <c r="S260" t="str">
        <f>VLOOKUP(A260,[2]Sheet5!$A$2:$O$163,7, FALSE)</f>
        <v>TX</v>
      </c>
      <c r="T260" t="str">
        <f>VLOOKUP(A260,[2]Sheet5!$A$2:$O$163,8, FALSE)</f>
        <v>Texas</v>
      </c>
      <c r="U260" t="str">
        <f>VLOOKUP(A260,[2]Sheet5!$A$2:$O$163,9, FALSE)</f>
        <v>Southwest</v>
      </c>
      <c r="V260" t="str">
        <f>VLOOKUP(A260,[2]Sheet5!$A$2:$O$163,10, FALSE)</f>
        <v>austin-tx</v>
      </c>
      <c r="W260">
        <f>VLOOKUP(A260,[2]Sheet5!$A$2:$O$163,11, FALSE)</f>
        <v>129</v>
      </c>
      <c r="X260">
        <f>VLOOKUP(A260,[2]Sheet5!$A$2:$O$163,12, FALSE)</f>
        <v>38</v>
      </c>
      <c r="Y260">
        <f>VLOOKUP(A260,[2]Sheet5!$A$2:$O$163,13, FALSE)</f>
        <v>78965</v>
      </c>
      <c r="Z260">
        <f>VLOOKUP(A260,[2]Sheet5!$A$2:$O$163,14, FALSE)</f>
        <v>78.965000000000003</v>
      </c>
      <c r="AA260">
        <f>VLOOKUP(A260,[2]Sheet5!$A$2:$O$163,15, FALSE)</f>
        <v>4.369004716322018</v>
      </c>
      <c r="AC260">
        <f>VLOOKUP(C260, [2]Sheet5!$C$2:$O$163, 3, FALSE)</f>
        <v>42</v>
      </c>
      <c r="AE260" s="6" t="e">
        <f>VLOOKUP(S260,'[5]WomenBasket Ball'!$C$1:$E$36, 3,FALSE)</f>
        <v>#N/A</v>
      </c>
    </row>
    <row r="261" spans="1:31" x14ac:dyDescent="0.2">
      <c r="A261" t="s">
        <v>2563</v>
      </c>
      <c r="B261" t="s">
        <v>827</v>
      </c>
      <c r="C261" t="str">
        <f t="shared" si="4"/>
        <v>SCARWomensBasketball</v>
      </c>
      <c r="D261" t="s">
        <v>2658</v>
      </c>
      <c r="E261" t="s">
        <v>2659</v>
      </c>
      <c r="F261" t="s">
        <v>2660</v>
      </c>
      <c r="G261" t="s">
        <v>3027</v>
      </c>
      <c r="H261" t="s">
        <v>3012</v>
      </c>
      <c r="I261" t="s">
        <v>3028</v>
      </c>
      <c r="J261">
        <v>84.5</v>
      </c>
      <c r="K261">
        <v>115</v>
      </c>
      <c r="L261">
        <v>48791</v>
      </c>
      <c r="M261">
        <v>48.790999999999997</v>
      </c>
      <c r="N261">
        <v>3.8875458696209848</v>
      </c>
      <c r="Q261" t="str">
        <f>VLOOKUP(A261,[2]Sheet5!$A$2:$O$163,4, FALSE)</f>
        <v>University of South Carolina</v>
      </c>
      <c r="R261" t="str">
        <f>VLOOKUP(A261,[2]Sheet5!$A$2:$O$163,6, FALSE)</f>
        <v>Columbia</v>
      </c>
      <c r="S261" t="str">
        <f>VLOOKUP(A261,[2]Sheet5!$A$2:$O$163,7, FALSE)</f>
        <v>SC</v>
      </c>
      <c r="T261" t="str">
        <f>VLOOKUP(A261,[2]Sheet5!$A$2:$O$163,8, FALSE)</f>
        <v>South Carolina</v>
      </c>
      <c r="U261" t="str">
        <f>VLOOKUP(A261,[2]Sheet5!$A$2:$O$163,9, FALSE)</f>
        <v>Southeast</v>
      </c>
      <c r="V261" t="str">
        <f>VLOOKUP(A261,[2]Sheet5!$A$2:$O$163,10, FALSE)</f>
        <v>columbia-sc</v>
      </c>
      <c r="W261">
        <f>VLOOKUP(A261,[2]Sheet5!$A$2:$O$163,11, FALSE)</f>
        <v>84.5</v>
      </c>
      <c r="X261">
        <f>VLOOKUP(A261,[2]Sheet5!$A$2:$O$163,12, FALSE)</f>
        <v>115</v>
      </c>
      <c r="Y261">
        <f>VLOOKUP(A261,[2]Sheet5!$A$2:$O$163,13, FALSE)</f>
        <v>48791</v>
      </c>
      <c r="Z261">
        <f>VLOOKUP(A261,[2]Sheet5!$A$2:$O$163,14, FALSE)</f>
        <v>48.790999999999997</v>
      </c>
      <c r="AA261">
        <f>VLOOKUP(A261,[2]Sheet5!$A$2:$O$163,15, FALSE)</f>
        <v>3.8875458696209848</v>
      </c>
      <c r="AC261" t="e">
        <f>VLOOKUP(C261, [2]Sheet5!$C$2:$O$163, 3, FALSE)</f>
        <v>#N/A</v>
      </c>
      <c r="AE261" s="6" t="e">
        <f>VLOOKUP(S261,'[5]WomenBasket Ball'!$C$1:$E$36, 3,FALSE)</f>
        <v>#N/A</v>
      </c>
    </row>
    <row r="262" spans="1:31" x14ac:dyDescent="0.2">
      <c r="A262" t="s">
        <v>2581</v>
      </c>
      <c r="B262" t="s">
        <v>827</v>
      </c>
      <c r="C262" t="str">
        <f t="shared" si="4"/>
        <v>TEXWomensBasketball</v>
      </c>
      <c r="D262" t="s">
        <v>2705</v>
      </c>
      <c r="E262" t="s">
        <v>2706</v>
      </c>
      <c r="F262" t="s">
        <v>2688</v>
      </c>
      <c r="G262" t="s">
        <v>3002</v>
      </c>
      <c r="H262" t="s">
        <v>3003</v>
      </c>
      <c r="I262" t="s">
        <v>3004</v>
      </c>
      <c r="J262">
        <v>129</v>
      </c>
      <c r="K262">
        <v>38</v>
      </c>
      <c r="L262">
        <v>78965</v>
      </c>
      <c r="M262">
        <v>78.965000000000003</v>
      </c>
      <c r="N262">
        <v>4.369004716322018</v>
      </c>
      <c r="O262">
        <v>42</v>
      </c>
      <c r="Q262" t="str">
        <f>VLOOKUP(A262,[2]Sheet5!$A$2:$O$163,4, FALSE)</f>
        <v>The University of Texas</v>
      </c>
      <c r="R262" t="str">
        <f>VLOOKUP(A262,[2]Sheet5!$A$2:$O$163,6, FALSE)</f>
        <v>Austin</v>
      </c>
      <c r="S262" t="str">
        <f>VLOOKUP(A262,[2]Sheet5!$A$2:$O$163,7, FALSE)</f>
        <v>TX</v>
      </c>
      <c r="T262" t="str">
        <f>VLOOKUP(A262,[2]Sheet5!$A$2:$O$163,8, FALSE)</f>
        <v>Texas</v>
      </c>
      <c r="U262" t="str">
        <f>VLOOKUP(A262,[2]Sheet5!$A$2:$O$163,9, FALSE)</f>
        <v>Southwest</v>
      </c>
      <c r="V262" t="str">
        <f>VLOOKUP(A262,[2]Sheet5!$A$2:$O$163,10, FALSE)</f>
        <v>austin-tx</v>
      </c>
      <c r="W262">
        <f>VLOOKUP(A262,[2]Sheet5!$A$2:$O$163,11, FALSE)</f>
        <v>129</v>
      </c>
      <c r="X262">
        <f>VLOOKUP(A262,[2]Sheet5!$A$2:$O$163,12, FALSE)</f>
        <v>38</v>
      </c>
      <c r="Y262">
        <f>VLOOKUP(A262,[2]Sheet5!$A$2:$O$163,13, FALSE)</f>
        <v>78965</v>
      </c>
      <c r="Z262">
        <f>VLOOKUP(A262,[2]Sheet5!$A$2:$O$163,14, FALSE)</f>
        <v>78.965000000000003</v>
      </c>
      <c r="AA262">
        <f>VLOOKUP(A262,[2]Sheet5!$A$2:$O$163,15, FALSE)</f>
        <v>4.369004716322018</v>
      </c>
      <c r="AC262">
        <f>VLOOKUP(C262, [2]Sheet5!$C$2:$O$163, 3, FALSE)</f>
        <v>42</v>
      </c>
      <c r="AE262" s="6" t="e">
        <f>VLOOKUP(S262,'[5]WomenBasket Ball'!$C$1:$E$36, 3,FALSE)</f>
        <v>#N/A</v>
      </c>
    </row>
    <row r="263" spans="1:31" x14ac:dyDescent="0.2">
      <c r="A263" t="s">
        <v>2563</v>
      </c>
      <c r="B263" t="s">
        <v>827</v>
      </c>
      <c r="C263" t="str">
        <f t="shared" si="4"/>
        <v>SCARWomensBasketball</v>
      </c>
      <c r="D263" t="s">
        <v>2658</v>
      </c>
      <c r="E263" t="s">
        <v>2659</v>
      </c>
      <c r="F263" t="s">
        <v>2660</v>
      </c>
      <c r="G263" t="s">
        <v>3027</v>
      </c>
      <c r="H263" t="s">
        <v>3012</v>
      </c>
      <c r="I263" t="s">
        <v>3028</v>
      </c>
      <c r="J263">
        <v>84.5</v>
      </c>
      <c r="K263">
        <v>115</v>
      </c>
      <c r="L263">
        <v>48791</v>
      </c>
      <c r="M263">
        <v>48.790999999999997</v>
      </c>
      <c r="N263">
        <v>3.8875458696209848</v>
      </c>
      <c r="Q263" t="str">
        <f>VLOOKUP(A263,[2]Sheet5!$A$2:$O$163,4, FALSE)</f>
        <v>University of South Carolina</v>
      </c>
      <c r="R263" t="str">
        <f>VLOOKUP(A263,[2]Sheet5!$A$2:$O$163,6, FALSE)</f>
        <v>Columbia</v>
      </c>
      <c r="S263" t="str">
        <f>VLOOKUP(A263,[2]Sheet5!$A$2:$O$163,7, FALSE)</f>
        <v>SC</v>
      </c>
      <c r="T263" t="str">
        <f>VLOOKUP(A263,[2]Sheet5!$A$2:$O$163,8, FALSE)</f>
        <v>South Carolina</v>
      </c>
      <c r="U263" t="str">
        <f>VLOOKUP(A263,[2]Sheet5!$A$2:$O$163,9, FALSE)</f>
        <v>Southeast</v>
      </c>
      <c r="V263" t="str">
        <f>VLOOKUP(A263,[2]Sheet5!$A$2:$O$163,10, FALSE)</f>
        <v>columbia-sc</v>
      </c>
      <c r="W263">
        <f>VLOOKUP(A263,[2]Sheet5!$A$2:$O$163,11, FALSE)</f>
        <v>84.5</v>
      </c>
      <c r="X263">
        <f>VLOOKUP(A263,[2]Sheet5!$A$2:$O$163,12, FALSE)</f>
        <v>115</v>
      </c>
      <c r="Y263">
        <f>VLOOKUP(A263,[2]Sheet5!$A$2:$O$163,13, FALSE)</f>
        <v>48791</v>
      </c>
      <c r="Z263">
        <f>VLOOKUP(A263,[2]Sheet5!$A$2:$O$163,14, FALSE)</f>
        <v>48.790999999999997</v>
      </c>
      <c r="AA263">
        <f>VLOOKUP(A263,[2]Sheet5!$A$2:$O$163,15, FALSE)</f>
        <v>3.8875458696209848</v>
      </c>
      <c r="AC263" t="e">
        <f>VLOOKUP(C263, [2]Sheet5!$C$2:$O$163, 3, FALSE)</f>
        <v>#N/A</v>
      </c>
      <c r="AE263" s="6" t="e">
        <f>VLOOKUP(S263,'[5]WomenBasket Ball'!$C$1:$E$36, 3,FALSE)</f>
        <v>#N/A</v>
      </c>
    </row>
    <row r="264" spans="1:31" x14ac:dyDescent="0.2">
      <c r="A264" t="s">
        <v>2576</v>
      </c>
      <c r="B264" t="s">
        <v>827</v>
      </c>
      <c r="C264" t="str">
        <f t="shared" si="4"/>
        <v>UCONNWomensBasketball</v>
      </c>
      <c r="D264" t="s">
        <v>2692</v>
      </c>
      <c r="E264" t="s">
        <v>2693</v>
      </c>
      <c r="F264" t="s">
        <v>2694</v>
      </c>
      <c r="G264" t="s">
        <v>3094</v>
      </c>
      <c r="H264" t="s">
        <v>3034</v>
      </c>
      <c r="I264" t="s">
        <v>3095</v>
      </c>
      <c r="J264">
        <v>95.8</v>
      </c>
      <c r="K264">
        <v>67</v>
      </c>
      <c r="L264">
        <v>23964</v>
      </c>
      <c r="M264">
        <v>23.963999999999999</v>
      </c>
      <c r="N264">
        <v>3.1765527042216783</v>
      </c>
      <c r="O264">
        <v>4</v>
      </c>
      <c r="Q264" t="str">
        <f>VLOOKUP(A264,[2]Sheet5!$A$2:$O$163,4, FALSE)</f>
        <v>University of Connecticut</v>
      </c>
      <c r="R264" t="str">
        <f>VLOOKUP(A264,[2]Sheet5!$A$2:$O$163,6, FALSE)</f>
        <v>Storrs</v>
      </c>
      <c r="S264" t="str">
        <f>VLOOKUP(A264,[2]Sheet5!$A$2:$O$163,7, FALSE)</f>
        <v>CT</v>
      </c>
      <c r="T264" t="str">
        <f>VLOOKUP(A264,[2]Sheet5!$A$2:$O$163,8, FALSE)</f>
        <v>Connecticut</v>
      </c>
      <c r="U264" t="str">
        <f>VLOOKUP(A264,[2]Sheet5!$A$2:$O$163,9, FALSE)</f>
        <v>Northeast</v>
      </c>
      <c r="V264" t="str">
        <f>VLOOKUP(A264,[2]Sheet5!$A$2:$O$163,10, FALSE)</f>
        <v>storrs-ct</v>
      </c>
      <c r="W264">
        <f>VLOOKUP(A264,[2]Sheet5!$A$2:$O$163,11, FALSE)</f>
        <v>95.8</v>
      </c>
      <c r="X264">
        <f>VLOOKUP(A264,[2]Sheet5!$A$2:$O$163,12, FALSE)</f>
        <v>67</v>
      </c>
      <c r="Y264">
        <f>VLOOKUP(A264,[2]Sheet5!$A$2:$O$163,13, FALSE)</f>
        <v>23964</v>
      </c>
      <c r="Z264">
        <f>VLOOKUP(A264,[2]Sheet5!$A$2:$O$163,14, FALSE)</f>
        <v>23.963999999999999</v>
      </c>
      <c r="AA264">
        <f>VLOOKUP(A264,[2]Sheet5!$A$2:$O$163,15, FALSE)</f>
        <v>3.1765527042216783</v>
      </c>
      <c r="AC264">
        <f>VLOOKUP(C264, [2]Sheet5!$C$2:$O$163, 3, FALSE)</f>
        <v>4</v>
      </c>
      <c r="AE264" s="6" t="e">
        <f>VLOOKUP(S264,'[5]WomenBasket Ball'!$C$1:$E$36, 3,FALSE)</f>
        <v>#N/A</v>
      </c>
    </row>
    <row r="265" spans="1:31" x14ac:dyDescent="0.2">
      <c r="A265" t="s">
        <v>2589</v>
      </c>
      <c r="B265" t="s">
        <v>827</v>
      </c>
      <c r="C265" t="str">
        <f t="shared" si="4"/>
        <v>ARIZWomensBasketball</v>
      </c>
      <c r="D265" t="s">
        <v>2723</v>
      </c>
      <c r="E265" t="s">
        <v>2724</v>
      </c>
      <c r="F265" t="s">
        <v>2725</v>
      </c>
      <c r="G265" t="s">
        <v>3054</v>
      </c>
      <c r="H265" t="s">
        <v>3003</v>
      </c>
      <c r="I265" t="s">
        <v>3055</v>
      </c>
      <c r="J265">
        <v>95.7</v>
      </c>
      <c r="K265">
        <v>105</v>
      </c>
      <c r="L265">
        <v>48058</v>
      </c>
      <c r="M265">
        <v>48.058</v>
      </c>
      <c r="N265">
        <v>3.8724086147940531</v>
      </c>
      <c r="O265">
        <v>15</v>
      </c>
      <c r="Q265" t="str">
        <f>VLOOKUP(A265,[2]Sheet5!$A$2:$O$163,4, FALSE)</f>
        <v>University of Arizona</v>
      </c>
      <c r="R265" t="str">
        <f>VLOOKUP(A265,[2]Sheet5!$A$2:$O$163,6, FALSE)</f>
        <v>Tucson</v>
      </c>
      <c r="S265" t="str">
        <f>VLOOKUP(A265,[2]Sheet5!$A$2:$O$163,7, FALSE)</f>
        <v>AZ</v>
      </c>
      <c r="T265" t="str">
        <f>VLOOKUP(A265,[2]Sheet5!$A$2:$O$163,8, FALSE)</f>
        <v>Arizona</v>
      </c>
      <c r="U265" t="str">
        <f>VLOOKUP(A265,[2]Sheet5!$A$2:$O$163,9, FALSE)</f>
        <v>Southwest</v>
      </c>
      <c r="V265" t="str">
        <f>VLOOKUP(A265,[2]Sheet5!$A$2:$O$163,10, FALSE)</f>
        <v>tucson-az</v>
      </c>
      <c r="W265">
        <f>VLOOKUP(A265,[2]Sheet5!$A$2:$O$163,11, FALSE)</f>
        <v>95.7</v>
      </c>
      <c r="X265">
        <f>VLOOKUP(A265,[2]Sheet5!$A$2:$O$163,12, FALSE)</f>
        <v>105</v>
      </c>
      <c r="Y265">
        <f>VLOOKUP(A265,[2]Sheet5!$A$2:$O$163,13, FALSE)</f>
        <v>48058</v>
      </c>
      <c r="Z265">
        <f>VLOOKUP(A265,[2]Sheet5!$A$2:$O$163,14, FALSE)</f>
        <v>48.058</v>
      </c>
      <c r="AA265">
        <f>VLOOKUP(A265,[2]Sheet5!$A$2:$O$163,15, FALSE)</f>
        <v>3.8724086147940531</v>
      </c>
      <c r="AC265">
        <f>VLOOKUP(C265, [2]Sheet5!$C$2:$O$163, 3, FALSE)</f>
        <v>15</v>
      </c>
      <c r="AE265" s="6" t="e">
        <f>VLOOKUP(S265,'[5]WomenBasket Ball'!$C$1:$E$36, 3,FALSE)</f>
        <v>#N/A</v>
      </c>
    </row>
    <row r="266" spans="1:31" x14ac:dyDescent="0.2">
      <c r="A266" t="s">
        <v>2590</v>
      </c>
      <c r="B266" t="s">
        <v>827</v>
      </c>
      <c r="C266" t="str">
        <f t="shared" si="4"/>
        <v>VTECHWomensBasketball</v>
      </c>
      <c r="D266" t="s">
        <v>2726</v>
      </c>
      <c r="E266" t="s">
        <v>2727</v>
      </c>
      <c r="F266" t="s">
        <v>2728</v>
      </c>
      <c r="G266" t="s">
        <v>3135</v>
      </c>
      <c r="H266" t="s">
        <v>3012</v>
      </c>
      <c r="I266" t="s">
        <v>3152</v>
      </c>
      <c r="J266">
        <v>95.5</v>
      </c>
      <c r="K266">
        <v>62</v>
      </c>
      <c r="L266">
        <v>43804</v>
      </c>
      <c r="M266">
        <v>43.804000000000002</v>
      </c>
      <c r="N266">
        <v>3.7797251374135126</v>
      </c>
      <c r="O266">
        <v>15</v>
      </c>
      <c r="Q266" t="str">
        <f>VLOOKUP(A266,[2]Sheet5!$A$2:$O$163,4, FALSE)</f>
        <v>Virginia Tech</v>
      </c>
      <c r="R266" t="str">
        <f>VLOOKUP(A266,[2]Sheet5!$A$2:$O$163,6, FALSE)</f>
        <v>Blacksburg</v>
      </c>
      <c r="S266" t="str">
        <f>VLOOKUP(A266,[2]Sheet5!$A$2:$O$163,7, FALSE)</f>
        <v>VA</v>
      </c>
      <c r="T266" t="str">
        <f>VLOOKUP(A266,[2]Sheet5!$A$2:$O$163,8, FALSE)</f>
        <v>Virginia</v>
      </c>
      <c r="U266" t="str">
        <f>VLOOKUP(A266,[2]Sheet5!$A$2:$O$163,9, FALSE)</f>
        <v>Southeast</v>
      </c>
      <c r="V266" t="str">
        <f>VLOOKUP(A266,[2]Sheet5!$A$2:$O$163,10, FALSE)</f>
        <v>blacksburg-va</v>
      </c>
      <c r="W266">
        <f>VLOOKUP(A266,[2]Sheet5!$A$2:$O$163,11, FALSE)</f>
        <v>95.5</v>
      </c>
      <c r="X266">
        <f>VLOOKUP(A266,[2]Sheet5!$A$2:$O$163,12, FALSE)</f>
        <v>62</v>
      </c>
      <c r="Y266">
        <f>VLOOKUP(A266,[2]Sheet5!$A$2:$O$163,13, FALSE)</f>
        <v>43804</v>
      </c>
      <c r="Z266">
        <f>VLOOKUP(A266,[2]Sheet5!$A$2:$O$163,14, FALSE)</f>
        <v>43.804000000000002</v>
      </c>
      <c r="AA266">
        <f>VLOOKUP(A266,[2]Sheet5!$A$2:$O$163,15, FALSE)</f>
        <v>3.7797251374135126</v>
      </c>
      <c r="AC266">
        <f>VLOOKUP(C266, [2]Sheet5!$C$2:$O$163, 3, FALSE)</f>
        <v>15</v>
      </c>
      <c r="AE266" s="6" t="e">
        <f>VLOOKUP(S266,'[5]WomenBasket Ball'!$C$1:$E$36, 3,FALSE)</f>
        <v>#N/A</v>
      </c>
    </row>
    <row r="267" spans="1:31" x14ac:dyDescent="0.2">
      <c r="A267" t="s">
        <v>2591</v>
      </c>
      <c r="B267" t="s">
        <v>827</v>
      </c>
      <c r="C267" t="str">
        <f t="shared" si="4"/>
        <v>NDWomensBasketball</v>
      </c>
      <c r="D267" t="s">
        <v>2729</v>
      </c>
      <c r="E267" t="s">
        <v>2730</v>
      </c>
      <c r="F267" t="s">
        <v>2704</v>
      </c>
      <c r="G267" t="s">
        <v>3023</v>
      </c>
      <c r="H267" t="s">
        <v>3017</v>
      </c>
      <c r="I267" t="s">
        <v>3024</v>
      </c>
      <c r="J267">
        <v>75</v>
      </c>
      <c r="K267">
        <v>18</v>
      </c>
      <c r="L267">
        <v>46002</v>
      </c>
      <c r="M267">
        <v>46.002000000000002</v>
      </c>
      <c r="N267">
        <v>3.8286848738048125</v>
      </c>
      <c r="O267">
        <v>12</v>
      </c>
      <c r="Q267" t="str">
        <f>VLOOKUP(A267,[2]Sheet5!$A$2:$O$163,4, FALSE)</f>
        <v>University of Notre Dame</v>
      </c>
      <c r="R267" t="str">
        <f>VLOOKUP(A267,[2]Sheet5!$A$2:$O$163,6, FALSE)</f>
        <v>South Bend</v>
      </c>
      <c r="S267" t="str">
        <f>VLOOKUP(A267,[2]Sheet5!$A$2:$O$163,7, FALSE)</f>
        <v>IN</v>
      </c>
      <c r="T267" t="str">
        <f>VLOOKUP(A267,[2]Sheet5!$A$2:$O$163,8, FALSE)</f>
        <v>Indiana</v>
      </c>
      <c r="U267" t="str">
        <f>VLOOKUP(A267,[2]Sheet5!$A$2:$O$163,9, FALSE)</f>
        <v>Midwest</v>
      </c>
      <c r="V267" t="str">
        <f>VLOOKUP(A267,[2]Sheet5!$A$2:$O$163,10, FALSE)</f>
        <v>south bend-in</v>
      </c>
      <c r="W267">
        <f>VLOOKUP(A267,[2]Sheet5!$A$2:$O$163,11, FALSE)</f>
        <v>75</v>
      </c>
      <c r="X267">
        <f>VLOOKUP(A267,[2]Sheet5!$A$2:$O$163,12, FALSE)</f>
        <v>18</v>
      </c>
      <c r="Y267">
        <f>VLOOKUP(A267,[2]Sheet5!$A$2:$O$163,13, FALSE)</f>
        <v>46002</v>
      </c>
      <c r="Z267">
        <f>VLOOKUP(A267,[2]Sheet5!$A$2:$O$163,14, FALSE)</f>
        <v>46.002000000000002</v>
      </c>
      <c r="AA267">
        <f>VLOOKUP(A267,[2]Sheet5!$A$2:$O$163,15, FALSE)</f>
        <v>3.8286848738048125</v>
      </c>
      <c r="AC267">
        <f>VLOOKUP(C267, [2]Sheet5!$C$2:$O$163, 3, FALSE)</f>
        <v>12</v>
      </c>
      <c r="AE267" s="6" t="e">
        <f>VLOOKUP(S267,'[5]WomenBasket Ball'!$C$1:$E$36, 3,FALSE)</f>
        <v>#N/A</v>
      </c>
    </row>
    <row r="268" spans="1:31" x14ac:dyDescent="0.2">
      <c r="A268" t="s">
        <v>2563</v>
      </c>
      <c r="B268" t="s">
        <v>827</v>
      </c>
      <c r="C268" t="str">
        <f t="shared" si="4"/>
        <v>SCARWomensBasketball</v>
      </c>
      <c r="D268" t="s">
        <v>2658</v>
      </c>
      <c r="E268" t="s">
        <v>2659</v>
      </c>
      <c r="F268" t="s">
        <v>2660</v>
      </c>
      <c r="G268" t="s">
        <v>3027</v>
      </c>
      <c r="H268" t="s">
        <v>3012</v>
      </c>
      <c r="I268" t="s">
        <v>3028</v>
      </c>
      <c r="J268">
        <v>84.5</v>
      </c>
      <c r="K268">
        <v>115</v>
      </c>
      <c r="L268">
        <v>48791</v>
      </c>
      <c r="M268">
        <v>48.790999999999997</v>
      </c>
      <c r="N268">
        <v>3.8875458696209848</v>
      </c>
      <c r="Q268" t="str">
        <f>VLOOKUP(A268,[2]Sheet5!$A$2:$O$163,4, FALSE)</f>
        <v>University of South Carolina</v>
      </c>
      <c r="R268" t="str">
        <f>VLOOKUP(A268,[2]Sheet5!$A$2:$O$163,6, FALSE)</f>
        <v>Columbia</v>
      </c>
      <c r="S268" t="str">
        <f>VLOOKUP(A268,[2]Sheet5!$A$2:$O$163,7, FALSE)</f>
        <v>SC</v>
      </c>
      <c r="T268" t="str">
        <f>VLOOKUP(A268,[2]Sheet5!$A$2:$O$163,8, FALSE)</f>
        <v>South Carolina</v>
      </c>
      <c r="U268" t="str">
        <f>VLOOKUP(A268,[2]Sheet5!$A$2:$O$163,9, FALSE)</f>
        <v>Southeast</v>
      </c>
      <c r="V268" t="str">
        <f>VLOOKUP(A268,[2]Sheet5!$A$2:$O$163,10, FALSE)</f>
        <v>columbia-sc</v>
      </c>
      <c r="W268">
        <f>VLOOKUP(A268,[2]Sheet5!$A$2:$O$163,11, FALSE)</f>
        <v>84.5</v>
      </c>
      <c r="X268">
        <f>VLOOKUP(A268,[2]Sheet5!$A$2:$O$163,12, FALSE)</f>
        <v>115</v>
      </c>
      <c r="Y268">
        <f>VLOOKUP(A268,[2]Sheet5!$A$2:$O$163,13, FALSE)</f>
        <v>48791</v>
      </c>
      <c r="Z268">
        <f>VLOOKUP(A268,[2]Sheet5!$A$2:$O$163,14, FALSE)</f>
        <v>48.790999999999997</v>
      </c>
      <c r="AA268">
        <f>VLOOKUP(A268,[2]Sheet5!$A$2:$O$163,15, FALSE)</f>
        <v>3.8875458696209848</v>
      </c>
      <c r="AC268" t="e">
        <f>VLOOKUP(C268, [2]Sheet5!$C$2:$O$163, 3, FALSE)</f>
        <v>#N/A</v>
      </c>
      <c r="AE268" s="6" t="e">
        <f>VLOOKUP(S268,'[5]WomenBasket Ball'!$C$1:$E$36, 3,FALSE)</f>
        <v>#N/A</v>
      </c>
    </row>
    <row r="269" spans="1:31" x14ac:dyDescent="0.2">
      <c r="A269" t="s">
        <v>2567</v>
      </c>
      <c r="B269" t="s">
        <v>827</v>
      </c>
      <c r="C269" t="str">
        <f t="shared" si="4"/>
        <v>FSUWomensBasketball</v>
      </c>
      <c r="D269" t="s">
        <v>2669</v>
      </c>
      <c r="E269" t="s">
        <v>2670</v>
      </c>
      <c r="F269" t="s">
        <v>2671</v>
      </c>
      <c r="G269" t="s">
        <v>3021</v>
      </c>
      <c r="H269" t="s">
        <v>3012</v>
      </c>
      <c r="I269" t="s">
        <v>3022</v>
      </c>
      <c r="J269">
        <v>90.6</v>
      </c>
      <c r="K269">
        <v>55</v>
      </c>
      <c r="L269">
        <v>49077</v>
      </c>
      <c r="M269">
        <v>49.076999999999998</v>
      </c>
      <c r="N269">
        <v>3.893390493280144</v>
      </c>
      <c r="Q269" t="str">
        <f>VLOOKUP(A269,[2]Sheet5!$A$2:$O$163,4, FALSE)</f>
        <v>Florida State University</v>
      </c>
      <c r="R269" t="str">
        <f>VLOOKUP(A269,[2]Sheet5!$A$2:$O$163,6, FALSE)</f>
        <v>Tallahassee</v>
      </c>
      <c r="S269" t="str">
        <f>VLOOKUP(A269,[2]Sheet5!$A$2:$O$163,7, FALSE)</f>
        <v>FL</v>
      </c>
      <c r="T269" t="str">
        <f>VLOOKUP(A269,[2]Sheet5!$A$2:$O$163,8, FALSE)</f>
        <v>Florida</v>
      </c>
      <c r="U269" t="str">
        <f>VLOOKUP(A269,[2]Sheet5!$A$2:$O$163,9, FALSE)</f>
        <v>Southeast</v>
      </c>
      <c r="V269" t="str">
        <f>VLOOKUP(A269,[2]Sheet5!$A$2:$O$163,10, FALSE)</f>
        <v>tallahassee-fl</v>
      </c>
      <c r="W269">
        <f>VLOOKUP(A269,[2]Sheet5!$A$2:$O$163,11, FALSE)</f>
        <v>90.6</v>
      </c>
      <c r="X269">
        <f>VLOOKUP(A269,[2]Sheet5!$A$2:$O$163,12, FALSE)</f>
        <v>55</v>
      </c>
      <c r="Y269">
        <f>VLOOKUP(A269,[2]Sheet5!$A$2:$O$163,13, FALSE)</f>
        <v>49077</v>
      </c>
      <c r="Z269">
        <f>VLOOKUP(A269,[2]Sheet5!$A$2:$O$163,14, FALSE)</f>
        <v>49.076999999999998</v>
      </c>
      <c r="AA269">
        <f>VLOOKUP(A269,[2]Sheet5!$A$2:$O$163,15, FALSE)</f>
        <v>3.893390493280144</v>
      </c>
      <c r="AC269" t="e">
        <f>VLOOKUP(C269, [2]Sheet5!$C$2:$O$163, 3, FALSE)</f>
        <v>#N/A</v>
      </c>
      <c r="AE269" s="6" t="e">
        <f>VLOOKUP(S269,'[5]WomenBasket Ball'!$C$1:$E$36, 3,FALSE)</f>
        <v>#N/A</v>
      </c>
    </row>
    <row r="270" spans="1:31" x14ac:dyDescent="0.2">
      <c r="A270" t="s">
        <v>2566</v>
      </c>
      <c r="B270" t="s">
        <v>827</v>
      </c>
      <c r="C270" t="str">
        <f t="shared" si="4"/>
        <v>ARKWomensBasketball</v>
      </c>
      <c r="D270" t="s">
        <v>2666</v>
      </c>
      <c r="E270" t="s">
        <v>2667</v>
      </c>
      <c r="F270" t="s">
        <v>2668</v>
      </c>
      <c r="G270" t="s">
        <v>3044</v>
      </c>
      <c r="H270" t="s">
        <v>3012</v>
      </c>
      <c r="I270" t="s">
        <v>3045</v>
      </c>
      <c r="J270">
        <v>91.8</v>
      </c>
      <c r="K270">
        <v>176</v>
      </c>
      <c r="L270">
        <v>52111</v>
      </c>
      <c r="M270">
        <v>52.110999999999997</v>
      </c>
      <c r="N270">
        <v>3.9533760589116249</v>
      </c>
      <c r="Q270" t="str">
        <f>VLOOKUP(A270,[2]Sheet5!$A$2:$O$163,4, FALSE)</f>
        <v>University of Arkansas</v>
      </c>
      <c r="R270" t="str">
        <f>VLOOKUP(A270,[2]Sheet5!$A$2:$O$163,6, FALSE)</f>
        <v>Fayetteville</v>
      </c>
      <c r="S270" t="str">
        <f>VLOOKUP(A270,[2]Sheet5!$A$2:$O$163,7, FALSE)</f>
        <v>AR</v>
      </c>
      <c r="T270" t="str">
        <f>VLOOKUP(A270,[2]Sheet5!$A$2:$O$163,8, FALSE)</f>
        <v>Arkansas</v>
      </c>
      <c r="U270" t="str">
        <f>VLOOKUP(A270,[2]Sheet5!$A$2:$O$163,9, FALSE)</f>
        <v>Southeast</v>
      </c>
      <c r="V270" t="str">
        <f>VLOOKUP(A270,[2]Sheet5!$A$2:$O$163,10, FALSE)</f>
        <v>fayetteville-ar</v>
      </c>
      <c r="W270">
        <f>VLOOKUP(A270,[2]Sheet5!$A$2:$O$163,11, FALSE)</f>
        <v>91.8</v>
      </c>
      <c r="X270">
        <f>VLOOKUP(A270,[2]Sheet5!$A$2:$O$163,12, FALSE)</f>
        <v>176</v>
      </c>
      <c r="Y270">
        <f>VLOOKUP(A270,[2]Sheet5!$A$2:$O$163,13, FALSE)</f>
        <v>52111</v>
      </c>
      <c r="Z270">
        <f>VLOOKUP(A270,[2]Sheet5!$A$2:$O$163,14, FALSE)</f>
        <v>52.110999999999997</v>
      </c>
      <c r="AA270">
        <f>VLOOKUP(A270,[2]Sheet5!$A$2:$O$163,15, FALSE)</f>
        <v>3.9533760589116249</v>
      </c>
      <c r="AC270" t="e">
        <f>VLOOKUP(C270, [2]Sheet5!$C$2:$O$163, 3, FALSE)</f>
        <v>#N/A</v>
      </c>
      <c r="AE270" s="6" t="e">
        <f>VLOOKUP(S270,'[5]WomenBasket Ball'!$C$1:$E$36, 3,FALSE)</f>
        <v>#N/A</v>
      </c>
    </row>
    <row r="271" spans="1:31" x14ac:dyDescent="0.2">
      <c r="A271" t="s">
        <v>2576</v>
      </c>
      <c r="B271" t="s">
        <v>827</v>
      </c>
      <c r="C271" t="str">
        <f t="shared" si="4"/>
        <v>UCONNWomensBasketball</v>
      </c>
      <c r="D271" t="s">
        <v>2692</v>
      </c>
      <c r="E271" t="s">
        <v>2693</v>
      </c>
      <c r="F271" t="s">
        <v>2694</v>
      </c>
      <c r="G271" t="s">
        <v>3094</v>
      </c>
      <c r="H271" t="s">
        <v>3034</v>
      </c>
      <c r="I271" t="s">
        <v>3095</v>
      </c>
      <c r="J271">
        <v>95.8</v>
      </c>
      <c r="K271">
        <v>67</v>
      </c>
      <c r="L271">
        <v>23964</v>
      </c>
      <c r="M271">
        <v>23.963999999999999</v>
      </c>
      <c r="N271">
        <v>3.1765527042216783</v>
      </c>
      <c r="O271">
        <v>4</v>
      </c>
      <c r="Q271" t="str">
        <f>VLOOKUP(A271,[2]Sheet5!$A$2:$O$163,4, FALSE)</f>
        <v>University of Connecticut</v>
      </c>
      <c r="R271" t="str">
        <f>VLOOKUP(A271,[2]Sheet5!$A$2:$O$163,6, FALSE)</f>
        <v>Storrs</v>
      </c>
      <c r="S271" t="str">
        <f>VLOOKUP(A271,[2]Sheet5!$A$2:$O$163,7, FALSE)</f>
        <v>CT</v>
      </c>
      <c r="T271" t="str">
        <f>VLOOKUP(A271,[2]Sheet5!$A$2:$O$163,8, FALSE)</f>
        <v>Connecticut</v>
      </c>
      <c r="U271" t="str">
        <f>VLOOKUP(A271,[2]Sheet5!$A$2:$O$163,9, FALSE)</f>
        <v>Northeast</v>
      </c>
      <c r="V271" t="str">
        <f>VLOOKUP(A271,[2]Sheet5!$A$2:$O$163,10, FALSE)</f>
        <v>storrs-ct</v>
      </c>
      <c r="W271">
        <f>VLOOKUP(A271,[2]Sheet5!$A$2:$O$163,11, FALSE)</f>
        <v>95.8</v>
      </c>
      <c r="X271">
        <f>VLOOKUP(A271,[2]Sheet5!$A$2:$O$163,12, FALSE)</f>
        <v>67</v>
      </c>
      <c r="Y271">
        <f>VLOOKUP(A271,[2]Sheet5!$A$2:$O$163,13, FALSE)</f>
        <v>23964</v>
      </c>
      <c r="Z271">
        <f>VLOOKUP(A271,[2]Sheet5!$A$2:$O$163,14, FALSE)</f>
        <v>23.963999999999999</v>
      </c>
      <c r="AA271">
        <f>VLOOKUP(A271,[2]Sheet5!$A$2:$O$163,15, FALSE)</f>
        <v>3.1765527042216783</v>
      </c>
      <c r="AC271">
        <f>VLOOKUP(C271, [2]Sheet5!$C$2:$O$163, 3, FALSE)</f>
        <v>4</v>
      </c>
      <c r="AE271" s="6" t="e">
        <f>VLOOKUP(S271,'[5]WomenBasket Ball'!$C$1:$E$36, 3,FALSE)</f>
        <v>#N/A</v>
      </c>
    </row>
    <row r="272" spans="1:31" x14ac:dyDescent="0.2">
      <c r="A272" t="s">
        <v>2592</v>
      </c>
      <c r="B272" t="s">
        <v>827</v>
      </c>
      <c r="C272" t="str">
        <f t="shared" si="4"/>
        <v>KYWomensBasketball</v>
      </c>
      <c r="D272" t="s">
        <v>2731</v>
      </c>
      <c r="E272" t="s">
        <v>2732</v>
      </c>
      <c r="F272" t="s">
        <v>2592</v>
      </c>
      <c r="G272" t="s">
        <v>3056</v>
      </c>
      <c r="H272" t="s">
        <v>3012</v>
      </c>
      <c r="I272" t="s">
        <v>3057</v>
      </c>
      <c r="J272">
        <v>90.5</v>
      </c>
      <c r="K272">
        <v>137</v>
      </c>
      <c r="L272">
        <v>61526</v>
      </c>
      <c r="M272">
        <v>61.526000000000003</v>
      </c>
      <c r="N272">
        <v>4.1194598497004975</v>
      </c>
      <c r="O272">
        <v>13</v>
      </c>
      <c r="Q272" t="str">
        <f>VLOOKUP(A272,[2]Sheet5!$A$2:$O$163,4, FALSE)</f>
        <v>University of Kentucky</v>
      </c>
      <c r="R272" t="str">
        <f>VLOOKUP(A272,[2]Sheet5!$A$2:$O$163,6, FALSE)</f>
        <v>Lexington</v>
      </c>
      <c r="S272" t="str">
        <f>VLOOKUP(A272,[2]Sheet5!$A$2:$O$163,7, FALSE)</f>
        <v>KY</v>
      </c>
      <c r="T272" t="str">
        <f>VLOOKUP(A272,[2]Sheet5!$A$2:$O$163,8, FALSE)</f>
        <v>Kentucky</v>
      </c>
      <c r="U272" t="str">
        <f>VLOOKUP(A272,[2]Sheet5!$A$2:$O$163,9, FALSE)</f>
        <v>Southeast</v>
      </c>
      <c r="V272" t="str">
        <f>VLOOKUP(A272,[2]Sheet5!$A$2:$O$163,10, FALSE)</f>
        <v>lexington-ky</v>
      </c>
      <c r="W272">
        <f>VLOOKUP(A272,[2]Sheet5!$A$2:$O$163,11, FALSE)</f>
        <v>90.5</v>
      </c>
      <c r="X272">
        <f>VLOOKUP(A272,[2]Sheet5!$A$2:$O$163,12, FALSE)</f>
        <v>137</v>
      </c>
      <c r="Y272">
        <f>VLOOKUP(A272,[2]Sheet5!$A$2:$O$163,13, FALSE)</f>
        <v>61526</v>
      </c>
      <c r="Z272">
        <f>VLOOKUP(A272,[2]Sheet5!$A$2:$O$163,14, FALSE)</f>
        <v>61.526000000000003</v>
      </c>
      <c r="AA272">
        <f>VLOOKUP(A272,[2]Sheet5!$A$2:$O$163,15, FALSE)</f>
        <v>4.1194598497004975</v>
      </c>
      <c r="AC272">
        <f>VLOOKUP(C272, [2]Sheet5!$C$2:$O$163, 3, FALSE)</f>
        <v>13</v>
      </c>
      <c r="AE272" s="6" t="e">
        <f>VLOOKUP(S272,'[5]WomenBasket Ball'!$C$1:$E$36, 3,FALSE)</f>
        <v>#N/A</v>
      </c>
    </row>
    <row r="273" spans="1:31" x14ac:dyDescent="0.2">
      <c r="A273" t="s">
        <v>2562</v>
      </c>
      <c r="B273" t="s">
        <v>827</v>
      </c>
      <c r="C273" t="str">
        <f t="shared" si="4"/>
        <v>LSUWomensBasketball</v>
      </c>
      <c r="D273" t="s">
        <v>2656</v>
      </c>
      <c r="E273" t="s">
        <v>2657</v>
      </c>
      <c r="F273" t="s">
        <v>2633</v>
      </c>
      <c r="G273" t="s">
        <v>3036</v>
      </c>
      <c r="H273" t="s">
        <v>3012</v>
      </c>
      <c r="I273" t="s">
        <v>3037</v>
      </c>
      <c r="J273">
        <v>91.7</v>
      </c>
      <c r="K273">
        <v>176</v>
      </c>
      <c r="L273">
        <v>46282</v>
      </c>
      <c r="M273">
        <v>46.281999999999996</v>
      </c>
      <c r="N273">
        <v>3.8347531166034798</v>
      </c>
      <c r="Q273" t="str">
        <f>VLOOKUP(A273,[2]Sheet5!$A$2:$O$163,4, FALSE)</f>
        <v>Louisiana State University</v>
      </c>
      <c r="R273" t="str">
        <f>VLOOKUP(A273,[2]Sheet5!$A$2:$O$163,6, FALSE)</f>
        <v>Baton Rouge</v>
      </c>
      <c r="S273" t="str">
        <f>VLOOKUP(A273,[2]Sheet5!$A$2:$O$163,7, FALSE)</f>
        <v>LA</v>
      </c>
      <c r="T273" t="str">
        <f>VLOOKUP(A273,[2]Sheet5!$A$2:$O$163,8, FALSE)</f>
        <v>Louisiana</v>
      </c>
      <c r="U273" t="str">
        <f>VLOOKUP(A273,[2]Sheet5!$A$2:$O$163,9, FALSE)</f>
        <v>Southeast</v>
      </c>
      <c r="V273" t="str">
        <f>VLOOKUP(A273,[2]Sheet5!$A$2:$O$163,10, FALSE)</f>
        <v>baton rouge-la</v>
      </c>
      <c r="W273">
        <f>VLOOKUP(A273,[2]Sheet5!$A$2:$O$163,11, FALSE)</f>
        <v>91.7</v>
      </c>
      <c r="X273">
        <f>VLOOKUP(A273,[2]Sheet5!$A$2:$O$163,12, FALSE)</f>
        <v>176</v>
      </c>
      <c r="Y273">
        <f>VLOOKUP(A273,[2]Sheet5!$A$2:$O$163,13, FALSE)</f>
        <v>46282</v>
      </c>
      <c r="Z273">
        <f>VLOOKUP(A273,[2]Sheet5!$A$2:$O$163,14, FALSE)</f>
        <v>46.281999999999996</v>
      </c>
      <c r="AA273">
        <f>VLOOKUP(A273,[2]Sheet5!$A$2:$O$163,15, FALSE)</f>
        <v>3.8347531166034798</v>
      </c>
      <c r="AC273" t="e">
        <f>VLOOKUP(C273, [2]Sheet5!$C$2:$O$163, 3, FALSE)</f>
        <v>#N/A</v>
      </c>
      <c r="AE273" s="6" t="e">
        <f>VLOOKUP(S273,'[5]WomenBasket Ball'!$C$1:$E$36, 3,FALSE)</f>
        <v>#N/A</v>
      </c>
    </row>
    <row r="274" spans="1:31" x14ac:dyDescent="0.2">
      <c r="A274" t="s">
        <v>2564</v>
      </c>
      <c r="B274" t="s">
        <v>827</v>
      </c>
      <c r="C274" t="str">
        <f t="shared" si="4"/>
        <v>OKLAWomensBasketball</v>
      </c>
      <c r="D274" t="s">
        <v>2661</v>
      </c>
      <c r="E274" t="s">
        <v>2662</v>
      </c>
      <c r="F274" t="s">
        <v>2663</v>
      </c>
      <c r="G274" t="s">
        <v>3039</v>
      </c>
      <c r="H274" t="s">
        <v>3003</v>
      </c>
      <c r="I274" t="s">
        <v>3040</v>
      </c>
      <c r="J274">
        <v>87</v>
      </c>
      <c r="K274">
        <v>127</v>
      </c>
      <c r="L274">
        <v>59866</v>
      </c>
      <c r="M274">
        <v>59.866</v>
      </c>
      <c r="N274">
        <v>4.0921087312805247</v>
      </c>
      <c r="Q274" t="str">
        <f>VLOOKUP(A274,[2]Sheet5!$A$2:$O$163,4, FALSE)</f>
        <v>The University of Oklahoma</v>
      </c>
      <c r="R274" t="str">
        <f>VLOOKUP(A274,[2]Sheet5!$A$2:$O$163,6, FALSE)</f>
        <v>Norman</v>
      </c>
      <c r="S274" t="str">
        <f>VLOOKUP(A274,[2]Sheet5!$A$2:$O$163,7, FALSE)</f>
        <v>OK</v>
      </c>
      <c r="T274" t="str">
        <f>VLOOKUP(A274,[2]Sheet5!$A$2:$O$163,8, FALSE)</f>
        <v>Oklahoma</v>
      </c>
      <c r="U274" t="str">
        <f>VLOOKUP(A274,[2]Sheet5!$A$2:$O$163,9, FALSE)</f>
        <v>Southwest</v>
      </c>
      <c r="V274" t="str">
        <f>VLOOKUP(A274,[2]Sheet5!$A$2:$O$163,10, FALSE)</f>
        <v>norman-ok</v>
      </c>
      <c r="W274">
        <f>VLOOKUP(A274,[2]Sheet5!$A$2:$O$163,11, FALSE)</f>
        <v>87</v>
      </c>
      <c r="X274">
        <f>VLOOKUP(A274,[2]Sheet5!$A$2:$O$163,12, FALSE)</f>
        <v>127</v>
      </c>
      <c r="Y274">
        <f>VLOOKUP(A274,[2]Sheet5!$A$2:$O$163,13, FALSE)</f>
        <v>59866</v>
      </c>
      <c r="Z274">
        <f>VLOOKUP(A274,[2]Sheet5!$A$2:$O$163,14, FALSE)</f>
        <v>59.866</v>
      </c>
      <c r="AA274">
        <f>VLOOKUP(A274,[2]Sheet5!$A$2:$O$163,15, FALSE)</f>
        <v>4.0921087312805247</v>
      </c>
      <c r="AC274" t="e">
        <f>VLOOKUP(C274, [2]Sheet5!$C$2:$O$163, 3, FALSE)</f>
        <v>#N/A</v>
      </c>
      <c r="AE274" s="6" t="e">
        <f>VLOOKUP(S274,'[5]WomenBasket Ball'!$C$1:$E$36, 3,FALSE)</f>
        <v>#N/A</v>
      </c>
    </row>
    <row r="275" spans="1:31" x14ac:dyDescent="0.2">
      <c r="A275" t="s">
        <v>2580</v>
      </c>
      <c r="B275" t="s">
        <v>827</v>
      </c>
      <c r="C275" t="str">
        <f t="shared" si="4"/>
        <v>INDWomensBasketball</v>
      </c>
      <c r="D275" t="s">
        <v>2702</v>
      </c>
      <c r="E275" t="s">
        <v>2703</v>
      </c>
      <c r="F275" t="s">
        <v>2704</v>
      </c>
      <c r="G275" t="s">
        <v>3023</v>
      </c>
      <c r="H275" t="s">
        <v>3017</v>
      </c>
      <c r="I275" t="s">
        <v>3093</v>
      </c>
      <c r="J275">
        <v>88</v>
      </c>
      <c r="K275">
        <v>72</v>
      </c>
      <c r="L275">
        <v>41995</v>
      </c>
      <c r="M275">
        <v>41.994999999999997</v>
      </c>
      <c r="N275">
        <v>3.7375505635775905</v>
      </c>
      <c r="O275">
        <v>15</v>
      </c>
      <c r="Q275" t="str">
        <f>VLOOKUP(A275,[2]Sheet5!$A$2:$O$163,4, FALSE)</f>
        <v>Indiana University</v>
      </c>
      <c r="R275" t="str">
        <f>VLOOKUP(A275,[2]Sheet5!$A$2:$O$163,6, FALSE)</f>
        <v>Bloomington</v>
      </c>
      <c r="S275" t="str">
        <f>VLOOKUP(A275,[2]Sheet5!$A$2:$O$163,7, FALSE)</f>
        <v>IN</v>
      </c>
      <c r="T275" t="str">
        <f>VLOOKUP(A275,[2]Sheet5!$A$2:$O$163,8, FALSE)</f>
        <v>Indiana</v>
      </c>
      <c r="U275" t="str">
        <f>VLOOKUP(A275,[2]Sheet5!$A$2:$O$163,9, FALSE)</f>
        <v>Midwest</v>
      </c>
      <c r="V275" t="str">
        <f>VLOOKUP(A275,[2]Sheet5!$A$2:$O$163,10, FALSE)</f>
        <v>bloomington-in</v>
      </c>
      <c r="W275">
        <f>VLOOKUP(A275,[2]Sheet5!$A$2:$O$163,11, FALSE)</f>
        <v>88</v>
      </c>
      <c r="X275">
        <f>VLOOKUP(A275,[2]Sheet5!$A$2:$O$163,12, FALSE)</f>
        <v>72</v>
      </c>
      <c r="Y275">
        <f>VLOOKUP(A275,[2]Sheet5!$A$2:$O$163,13, FALSE)</f>
        <v>41995</v>
      </c>
      <c r="Z275">
        <f>VLOOKUP(A275,[2]Sheet5!$A$2:$O$163,14, FALSE)</f>
        <v>41.994999999999997</v>
      </c>
      <c r="AA275">
        <f>VLOOKUP(A275,[2]Sheet5!$A$2:$O$163,15, FALSE)</f>
        <v>3.7375505635775905</v>
      </c>
      <c r="AC275">
        <f>VLOOKUP(C275, [2]Sheet5!$C$2:$O$163, 3, FALSE)</f>
        <v>15</v>
      </c>
      <c r="AE275" s="6" t="e">
        <f>VLOOKUP(S275,'[5]WomenBasket Ball'!$C$1:$E$36, 3,FALSE)</f>
        <v>#N/A</v>
      </c>
    </row>
    <row r="276" spans="1:31" x14ac:dyDescent="0.2">
      <c r="A276" t="s">
        <v>2576</v>
      </c>
      <c r="B276" t="s">
        <v>827</v>
      </c>
      <c r="C276" t="str">
        <f t="shared" si="4"/>
        <v>UCONNWomensBasketball</v>
      </c>
      <c r="D276" t="s">
        <v>2692</v>
      </c>
      <c r="E276" t="s">
        <v>2693</v>
      </c>
      <c r="F276" t="s">
        <v>2694</v>
      </c>
      <c r="G276" t="s">
        <v>3094</v>
      </c>
      <c r="H276" t="s">
        <v>3034</v>
      </c>
      <c r="I276" t="s">
        <v>3095</v>
      </c>
      <c r="J276">
        <v>95.8</v>
      </c>
      <c r="K276">
        <v>67</v>
      </c>
      <c r="L276">
        <v>23964</v>
      </c>
      <c r="M276">
        <v>23.963999999999999</v>
      </c>
      <c r="N276">
        <v>3.1765527042216783</v>
      </c>
      <c r="O276">
        <v>4</v>
      </c>
      <c r="Q276" t="str">
        <f>VLOOKUP(A276,[2]Sheet5!$A$2:$O$163,4, FALSE)</f>
        <v>University of Connecticut</v>
      </c>
      <c r="R276" t="str">
        <f>VLOOKUP(A276,[2]Sheet5!$A$2:$O$163,6, FALSE)</f>
        <v>Storrs</v>
      </c>
      <c r="S276" t="str">
        <f>VLOOKUP(A276,[2]Sheet5!$A$2:$O$163,7, FALSE)</f>
        <v>CT</v>
      </c>
      <c r="T276" t="str">
        <f>VLOOKUP(A276,[2]Sheet5!$A$2:$O$163,8, FALSE)</f>
        <v>Connecticut</v>
      </c>
      <c r="U276" t="str">
        <f>VLOOKUP(A276,[2]Sheet5!$A$2:$O$163,9, FALSE)</f>
        <v>Northeast</v>
      </c>
      <c r="V276" t="str">
        <f>VLOOKUP(A276,[2]Sheet5!$A$2:$O$163,10, FALSE)</f>
        <v>storrs-ct</v>
      </c>
      <c r="W276">
        <f>VLOOKUP(A276,[2]Sheet5!$A$2:$O$163,11, FALSE)</f>
        <v>95.8</v>
      </c>
      <c r="X276">
        <f>VLOOKUP(A276,[2]Sheet5!$A$2:$O$163,12, FALSE)</f>
        <v>67</v>
      </c>
      <c r="Y276">
        <f>VLOOKUP(A276,[2]Sheet5!$A$2:$O$163,13, FALSE)</f>
        <v>23964</v>
      </c>
      <c r="Z276">
        <f>VLOOKUP(A276,[2]Sheet5!$A$2:$O$163,14, FALSE)</f>
        <v>23.963999999999999</v>
      </c>
      <c r="AA276">
        <f>VLOOKUP(A276,[2]Sheet5!$A$2:$O$163,15, FALSE)</f>
        <v>3.1765527042216783</v>
      </c>
      <c r="AC276">
        <f>VLOOKUP(C276, [2]Sheet5!$C$2:$O$163, 3, FALSE)</f>
        <v>4</v>
      </c>
      <c r="AE276" s="6" t="e">
        <f>VLOOKUP(S276,'[5]WomenBasket Ball'!$C$1:$E$36, 3,FALSE)</f>
        <v>#N/A</v>
      </c>
    </row>
    <row r="277" spans="1:31" x14ac:dyDescent="0.2">
      <c r="A277" t="s">
        <v>2575</v>
      </c>
      <c r="B277" t="s">
        <v>827</v>
      </c>
      <c r="C277" t="str">
        <f t="shared" si="4"/>
        <v>IowaWomensBasketball</v>
      </c>
      <c r="D277" t="s">
        <v>2689</v>
      </c>
      <c r="E277" t="s">
        <v>2690</v>
      </c>
      <c r="F277" t="s">
        <v>2691</v>
      </c>
      <c r="G277" t="s">
        <v>2575</v>
      </c>
      <c r="H277" t="s">
        <v>3017</v>
      </c>
      <c r="I277" t="s">
        <v>3144</v>
      </c>
      <c r="J277">
        <v>87.2</v>
      </c>
      <c r="K277">
        <v>83</v>
      </c>
      <c r="L277">
        <v>51925</v>
      </c>
      <c r="M277">
        <v>51.924999999999997</v>
      </c>
      <c r="N277">
        <v>3.9498003697621757</v>
      </c>
      <c r="O277">
        <v>13</v>
      </c>
      <c r="Q277" t="str">
        <f>VLOOKUP(A277,[2]Sheet5!$A$2:$O$163,4, FALSE)</f>
        <v>The University of Iowa</v>
      </c>
      <c r="R277" t="str">
        <f>VLOOKUP(A277,[2]Sheet5!$A$2:$O$163,6, FALSE)</f>
        <v>Iowa City</v>
      </c>
      <c r="S277" t="str">
        <f>VLOOKUP(A277,[2]Sheet5!$A$2:$O$163,7, FALSE)</f>
        <v>IA</v>
      </c>
      <c r="T277" t="str">
        <f>VLOOKUP(A277,[2]Sheet5!$A$2:$O$163,8, FALSE)</f>
        <v>Iowa</v>
      </c>
      <c r="U277" t="str">
        <f>VLOOKUP(A277,[2]Sheet5!$A$2:$O$163,9, FALSE)</f>
        <v>Midwest</v>
      </c>
      <c r="V277" t="str">
        <f>VLOOKUP(A277,[2]Sheet5!$A$2:$O$163,10, FALSE)</f>
        <v>iowa city-ia</v>
      </c>
      <c r="W277">
        <f>VLOOKUP(A277,[2]Sheet5!$A$2:$O$163,11, FALSE)</f>
        <v>87.2</v>
      </c>
      <c r="X277">
        <f>VLOOKUP(A277,[2]Sheet5!$A$2:$O$163,12, FALSE)</f>
        <v>83</v>
      </c>
      <c r="Y277">
        <f>VLOOKUP(A277,[2]Sheet5!$A$2:$O$163,13, FALSE)</f>
        <v>51925</v>
      </c>
      <c r="Z277">
        <f>VLOOKUP(A277,[2]Sheet5!$A$2:$O$163,14, FALSE)</f>
        <v>51.924999999999997</v>
      </c>
      <c r="AA277">
        <f>VLOOKUP(A277,[2]Sheet5!$A$2:$O$163,15, FALSE)</f>
        <v>3.9498003697621757</v>
      </c>
      <c r="AC277">
        <f>VLOOKUP(C277, [2]Sheet5!$C$2:$O$163, 3, FALSE)</f>
        <v>13</v>
      </c>
      <c r="AE277" s="6" t="e">
        <f>VLOOKUP(S277,'[5]WomenBasket Ball'!$C$1:$E$36, 3,FALSE)</f>
        <v>#N/A</v>
      </c>
    </row>
    <row r="278" spans="1:31" x14ac:dyDescent="0.2">
      <c r="A278" t="s">
        <v>2569</v>
      </c>
      <c r="B278" t="s">
        <v>827</v>
      </c>
      <c r="C278" t="str">
        <f t="shared" si="4"/>
        <v>TENNWomensBasketball</v>
      </c>
      <c r="D278" t="s">
        <v>2674</v>
      </c>
      <c r="E278" t="s">
        <v>2675</v>
      </c>
      <c r="F278" t="s">
        <v>2655</v>
      </c>
      <c r="G278" t="s">
        <v>3062</v>
      </c>
      <c r="H278" t="s">
        <v>3012</v>
      </c>
      <c r="I278" t="s">
        <v>3063</v>
      </c>
      <c r="J278">
        <v>89.6</v>
      </c>
      <c r="K278">
        <v>115</v>
      </c>
      <c r="L278">
        <v>44308</v>
      </c>
      <c r="M278">
        <v>44.308</v>
      </c>
      <c r="N278">
        <v>3.7911652476546864</v>
      </c>
      <c r="Q278" t="str">
        <f>VLOOKUP(A278,[2]Sheet5!$A$2:$O$163,4, FALSE)</f>
        <v>University of Tennessee</v>
      </c>
      <c r="R278" t="str">
        <f>VLOOKUP(A278,[2]Sheet5!$A$2:$O$163,6, FALSE)</f>
        <v>Knoxville</v>
      </c>
      <c r="S278" t="str">
        <f>VLOOKUP(A278,[2]Sheet5!$A$2:$O$163,7, FALSE)</f>
        <v>TN</v>
      </c>
      <c r="T278" t="str">
        <f>VLOOKUP(A278,[2]Sheet5!$A$2:$O$163,8, FALSE)</f>
        <v>Tennessee</v>
      </c>
      <c r="U278" t="str">
        <f>VLOOKUP(A278,[2]Sheet5!$A$2:$O$163,9, FALSE)</f>
        <v>Southeast</v>
      </c>
      <c r="V278" t="str">
        <f>VLOOKUP(A278,[2]Sheet5!$A$2:$O$163,10, FALSE)</f>
        <v>knoxville-tn</v>
      </c>
      <c r="W278">
        <f>VLOOKUP(A278,[2]Sheet5!$A$2:$O$163,11, FALSE)</f>
        <v>89.6</v>
      </c>
      <c r="X278">
        <f>VLOOKUP(A278,[2]Sheet5!$A$2:$O$163,12, FALSE)</f>
        <v>115</v>
      </c>
      <c r="Y278">
        <f>VLOOKUP(A278,[2]Sheet5!$A$2:$O$163,13, FALSE)</f>
        <v>44308</v>
      </c>
      <c r="Z278">
        <f>VLOOKUP(A278,[2]Sheet5!$A$2:$O$163,14, FALSE)</f>
        <v>44.308</v>
      </c>
      <c r="AA278">
        <f>VLOOKUP(A278,[2]Sheet5!$A$2:$O$163,15, FALSE)</f>
        <v>3.7911652476546864</v>
      </c>
      <c r="AC278" t="e">
        <f>VLOOKUP(C278, [2]Sheet5!$C$2:$O$163, 3, FALSE)</f>
        <v>#N/A</v>
      </c>
      <c r="AE278" s="6" t="e">
        <f>VLOOKUP(S278,'[5]WomenBasket Ball'!$C$1:$E$36, 3,FALSE)</f>
        <v>#N/A</v>
      </c>
    </row>
    <row r="279" spans="1:31" x14ac:dyDescent="0.2">
      <c r="A279" t="s">
        <v>2564</v>
      </c>
      <c r="B279" t="s">
        <v>827</v>
      </c>
      <c r="C279" t="str">
        <f t="shared" si="4"/>
        <v>OKLAWomensBasketball</v>
      </c>
      <c r="D279" t="s">
        <v>2661</v>
      </c>
      <c r="E279" t="s">
        <v>2662</v>
      </c>
      <c r="F279" t="s">
        <v>2663</v>
      </c>
      <c r="G279" t="s">
        <v>3039</v>
      </c>
      <c r="H279" t="s">
        <v>3003</v>
      </c>
      <c r="I279" t="s">
        <v>3040</v>
      </c>
      <c r="J279">
        <v>87</v>
      </c>
      <c r="K279">
        <v>127</v>
      </c>
      <c r="L279">
        <v>59866</v>
      </c>
      <c r="M279">
        <v>59.866</v>
      </c>
      <c r="N279">
        <v>4.0921087312805247</v>
      </c>
      <c r="Q279" t="str">
        <f>VLOOKUP(A279,[2]Sheet5!$A$2:$O$163,4, FALSE)</f>
        <v>The University of Oklahoma</v>
      </c>
      <c r="R279" t="str">
        <f>VLOOKUP(A279,[2]Sheet5!$A$2:$O$163,6, FALSE)</f>
        <v>Norman</v>
      </c>
      <c r="S279" t="str">
        <f>VLOOKUP(A279,[2]Sheet5!$A$2:$O$163,7, FALSE)</f>
        <v>OK</v>
      </c>
      <c r="T279" t="str">
        <f>VLOOKUP(A279,[2]Sheet5!$A$2:$O$163,8, FALSE)</f>
        <v>Oklahoma</v>
      </c>
      <c r="U279" t="str">
        <f>VLOOKUP(A279,[2]Sheet5!$A$2:$O$163,9, FALSE)</f>
        <v>Southwest</v>
      </c>
      <c r="V279" t="str">
        <f>VLOOKUP(A279,[2]Sheet5!$A$2:$O$163,10, FALSE)</f>
        <v>norman-ok</v>
      </c>
      <c r="W279">
        <f>VLOOKUP(A279,[2]Sheet5!$A$2:$O$163,11, FALSE)</f>
        <v>87</v>
      </c>
      <c r="X279">
        <f>VLOOKUP(A279,[2]Sheet5!$A$2:$O$163,12, FALSE)</f>
        <v>127</v>
      </c>
      <c r="Y279">
        <f>VLOOKUP(A279,[2]Sheet5!$A$2:$O$163,13, FALSE)</f>
        <v>59866</v>
      </c>
      <c r="Z279">
        <f>VLOOKUP(A279,[2]Sheet5!$A$2:$O$163,14, FALSE)</f>
        <v>59.866</v>
      </c>
      <c r="AA279">
        <f>VLOOKUP(A279,[2]Sheet5!$A$2:$O$163,15, FALSE)</f>
        <v>4.0921087312805247</v>
      </c>
      <c r="AC279" t="e">
        <f>VLOOKUP(C279, [2]Sheet5!$C$2:$O$163, 3, FALSE)</f>
        <v>#N/A</v>
      </c>
      <c r="AE279" s="6" t="e">
        <f>VLOOKUP(S279,'[5]WomenBasket Ball'!$C$1:$E$36, 3,FALSE)</f>
        <v>#N/A</v>
      </c>
    </row>
    <row r="280" spans="1:31" x14ac:dyDescent="0.2">
      <c r="A280" t="s">
        <v>2575</v>
      </c>
      <c r="B280" t="s">
        <v>827</v>
      </c>
      <c r="C280" t="str">
        <f t="shared" si="4"/>
        <v>IowaWomensBasketball</v>
      </c>
      <c r="D280" t="s">
        <v>2689</v>
      </c>
      <c r="E280" t="s">
        <v>2690</v>
      </c>
      <c r="F280" t="s">
        <v>2691</v>
      </c>
      <c r="G280" t="s">
        <v>2575</v>
      </c>
      <c r="H280" t="s">
        <v>3017</v>
      </c>
      <c r="I280" t="s">
        <v>3144</v>
      </c>
      <c r="J280">
        <v>87.2</v>
      </c>
      <c r="K280">
        <v>83</v>
      </c>
      <c r="L280">
        <v>51925</v>
      </c>
      <c r="M280">
        <v>51.924999999999997</v>
      </c>
      <c r="N280">
        <v>3.9498003697621757</v>
      </c>
      <c r="O280">
        <v>13</v>
      </c>
      <c r="Q280" t="str">
        <f>VLOOKUP(A280,[2]Sheet5!$A$2:$O$163,4, FALSE)</f>
        <v>The University of Iowa</v>
      </c>
      <c r="R280" t="str">
        <f>VLOOKUP(A280,[2]Sheet5!$A$2:$O$163,6, FALSE)</f>
        <v>Iowa City</v>
      </c>
      <c r="S280" t="str">
        <f>VLOOKUP(A280,[2]Sheet5!$A$2:$O$163,7, FALSE)</f>
        <v>IA</v>
      </c>
      <c r="T280" t="str">
        <f>VLOOKUP(A280,[2]Sheet5!$A$2:$O$163,8, FALSE)</f>
        <v>Iowa</v>
      </c>
      <c r="U280" t="str">
        <f>VLOOKUP(A280,[2]Sheet5!$A$2:$O$163,9, FALSE)</f>
        <v>Midwest</v>
      </c>
      <c r="V280" t="str">
        <f>VLOOKUP(A280,[2]Sheet5!$A$2:$O$163,10, FALSE)</f>
        <v>iowa city-ia</v>
      </c>
      <c r="W280">
        <f>VLOOKUP(A280,[2]Sheet5!$A$2:$O$163,11, FALSE)</f>
        <v>87.2</v>
      </c>
      <c r="X280">
        <f>VLOOKUP(A280,[2]Sheet5!$A$2:$O$163,12, FALSE)</f>
        <v>83</v>
      </c>
      <c r="Y280">
        <f>VLOOKUP(A280,[2]Sheet5!$A$2:$O$163,13, FALSE)</f>
        <v>51925</v>
      </c>
      <c r="Z280">
        <f>VLOOKUP(A280,[2]Sheet5!$A$2:$O$163,14, FALSE)</f>
        <v>51.924999999999997</v>
      </c>
      <c r="AA280">
        <f>VLOOKUP(A280,[2]Sheet5!$A$2:$O$163,15, FALSE)</f>
        <v>3.9498003697621757</v>
      </c>
      <c r="AC280">
        <f>VLOOKUP(C280, [2]Sheet5!$C$2:$O$163, 3, FALSE)</f>
        <v>13</v>
      </c>
      <c r="AE280" s="6" t="e">
        <f>VLOOKUP(S280,'[5]WomenBasket Ball'!$C$1:$E$36, 3,FALSE)</f>
        <v>#N/A</v>
      </c>
    </row>
    <row r="281" spans="1:31" x14ac:dyDescent="0.2">
      <c r="A281" t="s">
        <v>2563</v>
      </c>
      <c r="B281" t="s">
        <v>827</v>
      </c>
      <c r="C281" t="str">
        <f t="shared" si="4"/>
        <v>SCARWomensBasketball</v>
      </c>
      <c r="D281" t="s">
        <v>2658</v>
      </c>
      <c r="E281" t="s">
        <v>2659</v>
      </c>
      <c r="F281" t="s">
        <v>2660</v>
      </c>
      <c r="G281" t="s">
        <v>3027</v>
      </c>
      <c r="H281" t="s">
        <v>3012</v>
      </c>
      <c r="I281" t="s">
        <v>3028</v>
      </c>
      <c r="J281">
        <v>84.5</v>
      </c>
      <c r="K281">
        <v>115</v>
      </c>
      <c r="L281">
        <v>48791</v>
      </c>
      <c r="M281">
        <v>48.790999999999997</v>
      </c>
      <c r="N281">
        <v>3.8875458696209848</v>
      </c>
      <c r="Q281" t="str">
        <f>VLOOKUP(A281,[2]Sheet5!$A$2:$O$163,4, FALSE)</f>
        <v>University of South Carolina</v>
      </c>
      <c r="R281" t="str">
        <f>VLOOKUP(A281,[2]Sheet5!$A$2:$O$163,6, FALSE)</f>
        <v>Columbia</v>
      </c>
      <c r="S281" t="str">
        <f>VLOOKUP(A281,[2]Sheet5!$A$2:$O$163,7, FALSE)</f>
        <v>SC</v>
      </c>
      <c r="T281" t="str">
        <f>VLOOKUP(A281,[2]Sheet5!$A$2:$O$163,8, FALSE)</f>
        <v>South Carolina</v>
      </c>
      <c r="U281" t="str">
        <f>VLOOKUP(A281,[2]Sheet5!$A$2:$O$163,9, FALSE)</f>
        <v>Southeast</v>
      </c>
      <c r="V281" t="str">
        <f>VLOOKUP(A281,[2]Sheet5!$A$2:$O$163,10, FALSE)</f>
        <v>columbia-sc</v>
      </c>
      <c r="W281">
        <f>VLOOKUP(A281,[2]Sheet5!$A$2:$O$163,11, FALSE)</f>
        <v>84.5</v>
      </c>
      <c r="X281">
        <f>VLOOKUP(A281,[2]Sheet5!$A$2:$O$163,12, FALSE)</f>
        <v>115</v>
      </c>
      <c r="Y281">
        <f>VLOOKUP(A281,[2]Sheet5!$A$2:$O$163,13, FALSE)</f>
        <v>48791</v>
      </c>
      <c r="Z281">
        <f>VLOOKUP(A281,[2]Sheet5!$A$2:$O$163,14, FALSE)</f>
        <v>48.790999999999997</v>
      </c>
      <c r="AA281">
        <f>VLOOKUP(A281,[2]Sheet5!$A$2:$O$163,15, FALSE)</f>
        <v>3.8875458696209848</v>
      </c>
      <c r="AC281" t="e">
        <f>VLOOKUP(C281, [2]Sheet5!$C$2:$O$163, 3, FALSE)</f>
        <v>#N/A</v>
      </c>
      <c r="AE281" s="6" t="e">
        <f>VLOOKUP(S281,'[5]WomenBasket Ball'!$C$1:$E$36, 3,FALSE)</f>
        <v>#N/A</v>
      </c>
    </row>
    <row r="282" spans="1:31" x14ac:dyDescent="0.2">
      <c r="A282" t="s">
        <v>2569</v>
      </c>
      <c r="B282" t="s">
        <v>827</v>
      </c>
      <c r="C282" t="str">
        <f t="shared" si="4"/>
        <v>TENNWomensBasketball</v>
      </c>
      <c r="D282" t="s">
        <v>2674</v>
      </c>
      <c r="E282" t="s">
        <v>2675</v>
      </c>
      <c r="F282" t="s">
        <v>2655</v>
      </c>
      <c r="G282" t="s">
        <v>3062</v>
      </c>
      <c r="H282" t="s">
        <v>3012</v>
      </c>
      <c r="I282" t="s">
        <v>3063</v>
      </c>
      <c r="J282">
        <v>89.6</v>
      </c>
      <c r="K282">
        <v>115</v>
      </c>
      <c r="L282">
        <v>44308</v>
      </c>
      <c r="M282">
        <v>44.308</v>
      </c>
      <c r="N282">
        <v>3.7911652476546864</v>
      </c>
      <c r="Q282" t="str">
        <f>VLOOKUP(A282,[2]Sheet5!$A$2:$O$163,4, FALSE)</f>
        <v>University of Tennessee</v>
      </c>
      <c r="R282" t="str">
        <f>VLOOKUP(A282,[2]Sheet5!$A$2:$O$163,6, FALSE)</f>
        <v>Knoxville</v>
      </c>
      <c r="S282" t="str">
        <f>VLOOKUP(A282,[2]Sheet5!$A$2:$O$163,7, FALSE)</f>
        <v>TN</v>
      </c>
      <c r="T282" t="str">
        <f>VLOOKUP(A282,[2]Sheet5!$A$2:$O$163,8, FALSE)</f>
        <v>Tennessee</v>
      </c>
      <c r="U282" t="str">
        <f>VLOOKUP(A282,[2]Sheet5!$A$2:$O$163,9, FALSE)</f>
        <v>Southeast</v>
      </c>
      <c r="V282" t="str">
        <f>VLOOKUP(A282,[2]Sheet5!$A$2:$O$163,10, FALSE)</f>
        <v>knoxville-tn</v>
      </c>
      <c r="W282">
        <f>VLOOKUP(A282,[2]Sheet5!$A$2:$O$163,11, FALSE)</f>
        <v>89.6</v>
      </c>
      <c r="X282">
        <f>VLOOKUP(A282,[2]Sheet5!$A$2:$O$163,12, FALSE)</f>
        <v>115</v>
      </c>
      <c r="Y282">
        <f>VLOOKUP(A282,[2]Sheet5!$A$2:$O$163,13, FALSE)</f>
        <v>44308</v>
      </c>
      <c r="Z282">
        <f>VLOOKUP(A282,[2]Sheet5!$A$2:$O$163,14, FALSE)</f>
        <v>44.308</v>
      </c>
      <c r="AA282">
        <f>VLOOKUP(A282,[2]Sheet5!$A$2:$O$163,15, FALSE)</f>
        <v>3.7911652476546864</v>
      </c>
      <c r="AC282" t="e">
        <f>VLOOKUP(C282, [2]Sheet5!$C$2:$O$163, 3, FALSE)</f>
        <v>#N/A</v>
      </c>
      <c r="AE282" s="6" t="e">
        <f>VLOOKUP(S282,'[5]WomenBasket Ball'!$C$1:$E$36, 3,FALSE)</f>
        <v>#N/A</v>
      </c>
    </row>
    <row r="283" spans="1:31" x14ac:dyDescent="0.2">
      <c r="A283" t="s">
        <v>2593</v>
      </c>
      <c r="B283" t="s">
        <v>827</v>
      </c>
      <c r="C283" t="str">
        <f t="shared" si="4"/>
        <v>OHSTWomensBasketball</v>
      </c>
      <c r="D283" t="s">
        <v>2733</v>
      </c>
      <c r="E283" t="s">
        <v>2734</v>
      </c>
      <c r="F283" t="s">
        <v>1117</v>
      </c>
      <c r="G283" t="s">
        <v>3016</v>
      </c>
      <c r="H283" t="s">
        <v>3017</v>
      </c>
      <c r="I283" t="s">
        <v>3018</v>
      </c>
      <c r="J283">
        <v>86.4</v>
      </c>
      <c r="K283">
        <v>49</v>
      </c>
      <c r="L283">
        <v>58575</v>
      </c>
      <c r="M283">
        <v>58.575000000000003</v>
      </c>
      <c r="N283">
        <v>4.0703079843938594</v>
      </c>
      <c r="O283">
        <v>5</v>
      </c>
      <c r="Q283" t="str">
        <f>VLOOKUP(A283,[2]Sheet5!$A$2:$O$163,4, FALSE)</f>
        <v>Ohio State University</v>
      </c>
      <c r="R283" t="str">
        <f>VLOOKUP(A283,[2]Sheet5!$A$2:$O$163,6, FALSE)</f>
        <v>Columbus</v>
      </c>
      <c r="S283" t="str">
        <f>VLOOKUP(A283,[2]Sheet5!$A$2:$O$163,7, FALSE)</f>
        <v>OH</v>
      </c>
      <c r="T283" t="str">
        <f>VLOOKUP(A283,[2]Sheet5!$A$2:$O$163,8, FALSE)</f>
        <v>Ohio</v>
      </c>
      <c r="U283" t="str">
        <f>VLOOKUP(A283,[2]Sheet5!$A$2:$O$163,9, FALSE)</f>
        <v>Midwest</v>
      </c>
      <c r="V283" t="str">
        <f>VLOOKUP(A283,[2]Sheet5!$A$2:$O$163,10, FALSE)</f>
        <v>columbus-oh</v>
      </c>
      <c r="W283">
        <f>VLOOKUP(A283,[2]Sheet5!$A$2:$O$163,11, FALSE)</f>
        <v>86.4</v>
      </c>
      <c r="X283">
        <f>VLOOKUP(A283,[2]Sheet5!$A$2:$O$163,12, FALSE)</f>
        <v>49</v>
      </c>
      <c r="Y283">
        <f>VLOOKUP(A283,[2]Sheet5!$A$2:$O$163,13, FALSE)</f>
        <v>58575</v>
      </c>
      <c r="Z283">
        <f>VLOOKUP(A283,[2]Sheet5!$A$2:$O$163,14, FALSE)</f>
        <v>58.575000000000003</v>
      </c>
      <c r="AA283">
        <f>VLOOKUP(A283,[2]Sheet5!$A$2:$O$163,15, FALSE)</f>
        <v>4.0703079843938594</v>
      </c>
      <c r="AC283">
        <f>VLOOKUP(C283, [2]Sheet5!$C$2:$O$163, 3, FALSE)</f>
        <v>5</v>
      </c>
      <c r="AE283" s="6" t="e">
        <f>VLOOKUP(S283,'[5]WomenBasket Ball'!$C$1:$E$36, 3,FALSE)</f>
        <v>#N/A</v>
      </c>
    </row>
    <row r="284" spans="1:31" x14ac:dyDescent="0.2">
      <c r="A284" t="s">
        <v>2576</v>
      </c>
      <c r="B284" t="s">
        <v>827</v>
      </c>
      <c r="C284" t="str">
        <f t="shared" si="4"/>
        <v>UCONNWomensBasketball</v>
      </c>
      <c r="D284" t="s">
        <v>2692</v>
      </c>
      <c r="E284" t="s">
        <v>2693</v>
      </c>
      <c r="F284" t="s">
        <v>2694</v>
      </c>
      <c r="G284" t="s">
        <v>3094</v>
      </c>
      <c r="H284" t="s">
        <v>3034</v>
      </c>
      <c r="I284" t="s">
        <v>3095</v>
      </c>
      <c r="J284">
        <v>95.8</v>
      </c>
      <c r="K284">
        <v>67</v>
      </c>
      <c r="L284">
        <v>23964</v>
      </c>
      <c r="M284">
        <v>23.963999999999999</v>
      </c>
      <c r="N284">
        <v>3.1765527042216783</v>
      </c>
      <c r="O284">
        <v>4</v>
      </c>
      <c r="Q284" t="str">
        <f>VLOOKUP(A284,[2]Sheet5!$A$2:$O$163,4, FALSE)</f>
        <v>University of Connecticut</v>
      </c>
      <c r="R284" t="str">
        <f>VLOOKUP(A284,[2]Sheet5!$A$2:$O$163,6, FALSE)</f>
        <v>Storrs</v>
      </c>
      <c r="S284" t="str">
        <f>VLOOKUP(A284,[2]Sheet5!$A$2:$O$163,7, FALSE)</f>
        <v>CT</v>
      </c>
      <c r="T284" t="str">
        <f>VLOOKUP(A284,[2]Sheet5!$A$2:$O$163,8, FALSE)</f>
        <v>Connecticut</v>
      </c>
      <c r="U284" t="str">
        <f>VLOOKUP(A284,[2]Sheet5!$A$2:$O$163,9, FALSE)</f>
        <v>Northeast</v>
      </c>
      <c r="V284" t="str">
        <f>VLOOKUP(A284,[2]Sheet5!$A$2:$O$163,10, FALSE)</f>
        <v>storrs-ct</v>
      </c>
      <c r="W284">
        <f>VLOOKUP(A284,[2]Sheet5!$A$2:$O$163,11, FALSE)</f>
        <v>95.8</v>
      </c>
      <c r="X284">
        <f>VLOOKUP(A284,[2]Sheet5!$A$2:$O$163,12, FALSE)</f>
        <v>67</v>
      </c>
      <c r="Y284">
        <f>VLOOKUP(A284,[2]Sheet5!$A$2:$O$163,13, FALSE)</f>
        <v>23964</v>
      </c>
      <c r="Z284">
        <f>VLOOKUP(A284,[2]Sheet5!$A$2:$O$163,14, FALSE)</f>
        <v>23.963999999999999</v>
      </c>
      <c r="AA284">
        <f>VLOOKUP(A284,[2]Sheet5!$A$2:$O$163,15, FALSE)</f>
        <v>3.1765527042216783</v>
      </c>
      <c r="AC284">
        <f>VLOOKUP(C284, [2]Sheet5!$C$2:$O$163, 3, FALSE)</f>
        <v>4</v>
      </c>
      <c r="AE284" s="6" t="e">
        <f>VLOOKUP(S284,'[5]WomenBasket Ball'!$C$1:$E$36, 3,FALSE)</f>
        <v>#N/A</v>
      </c>
    </row>
    <row r="285" spans="1:31" x14ac:dyDescent="0.2">
      <c r="A285" t="s">
        <v>2594</v>
      </c>
      <c r="B285" t="s">
        <v>827</v>
      </c>
      <c r="C285" t="str">
        <f t="shared" si="4"/>
        <v>MSSTWomensBasketball</v>
      </c>
      <c r="D285" t="s">
        <v>2735</v>
      </c>
      <c r="E285" t="s">
        <v>2736</v>
      </c>
      <c r="F285" t="s">
        <v>2680</v>
      </c>
      <c r="G285" t="s">
        <v>3029</v>
      </c>
      <c r="H285" t="s">
        <v>3012</v>
      </c>
      <c r="I285" t="s">
        <v>3153</v>
      </c>
      <c r="J285">
        <v>82</v>
      </c>
      <c r="K285">
        <v>194</v>
      </c>
      <c r="L285">
        <v>34392</v>
      </c>
      <c r="M285">
        <v>34.392000000000003</v>
      </c>
      <c r="N285">
        <v>3.5378239791939805</v>
      </c>
      <c r="O285">
        <v>52</v>
      </c>
      <c r="Q285" t="str">
        <f>VLOOKUP(A285,[2]Sheet5!$A$2:$O$163,4, FALSE)</f>
        <v>Mississippi State University</v>
      </c>
      <c r="R285" t="str">
        <f>VLOOKUP(A285,[2]Sheet5!$A$2:$O$163,6, FALSE)</f>
        <v>Starkville</v>
      </c>
      <c r="S285" t="str">
        <f>VLOOKUP(A285,[2]Sheet5!$A$2:$O$163,7, FALSE)</f>
        <v>MS</v>
      </c>
      <c r="T285" t="str">
        <f>VLOOKUP(A285,[2]Sheet5!$A$2:$O$163,8, FALSE)</f>
        <v>Mississippi</v>
      </c>
      <c r="U285" t="str">
        <f>VLOOKUP(A285,[2]Sheet5!$A$2:$O$163,9, FALSE)</f>
        <v>Southeast</v>
      </c>
      <c r="V285" t="str">
        <f>VLOOKUP(A285,[2]Sheet5!$A$2:$O$163,10, FALSE)</f>
        <v>starkville-ms</v>
      </c>
      <c r="W285">
        <f>VLOOKUP(A285,[2]Sheet5!$A$2:$O$163,11, FALSE)</f>
        <v>82</v>
      </c>
      <c r="X285">
        <f>VLOOKUP(A285,[2]Sheet5!$A$2:$O$163,12, FALSE)</f>
        <v>194</v>
      </c>
      <c r="Y285">
        <f>VLOOKUP(A285,[2]Sheet5!$A$2:$O$163,13, FALSE)</f>
        <v>34392</v>
      </c>
      <c r="Z285">
        <f>VLOOKUP(A285,[2]Sheet5!$A$2:$O$163,14, FALSE)</f>
        <v>34.392000000000003</v>
      </c>
      <c r="AA285">
        <f>VLOOKUP(A285,[2]Sheet5!$A$2:$O$163,15, FALSE)</f>
        <v>3.5378239791939805</v>
      </c>
      <c r="AC285">
        <f>VLOOKUP(C285, [2]Sheet5!$C$2:$O$163, 3, FALSE)</f>
        <v>52</v>
      </c>
      <c r="AE285" s="6" t="e">
        <f>VLOOKUP(S285,'[5]WomenBasket Ball'!$C$1:$E$36, 3,FALSE)</f>
        <v>#N/A</v>
      </c>
    </row>
    <row r="286" spans="1:31" x14ac:dyDescent="0.2">
      <c r="A286" t="s">
        <v>2563</v>
      </c>
      <c r="B286" t="s">
        <v>827</v>
      </c>
      <c r="C286" t="str">
        <f t="shared" si="4"/>
        <v>SCARWomensBasketball</v>
      </c>
      <c r="D286" t="s">
        <v>2658</v>
      </c>
      <c r="E286" t="s">
        <v>2659</v>
      </c>
      <c r="F286" t="s">
        <v>2660</v>
      </c>
      <c r="G286" t="s">
        <v>3027</v>
      </c>
      <c r="H286" t="s">
        <v>3012</v>
      </c>
      <c r="I286" t="s">
        <v>3028</v>
      </c>
      <c r="J286">
        <v>84.5</v>
      </c>
      <c r="K286">
        <v>115</v>
      </c>
      <c r="L286">
        <v>48791</v>
      </c>
      <c r="M286">
        <v>48.790999999999997</v>
      </c>
      <c r="N286">
        <v>3.8875458696209848</v>
      </c>
      <c r="Q286" t="str">
        <f>VLOOKUP(A286,[2]Sheet5!$A$2:$O$163,4, FALSE)</f>
        <v>University of South Carolina</v>
      </c>
      <c r="R286" t="str">
        <f>VLOOKUP(A286,[2]Sheet5!$A$2:$O$163,6, FALSE)</f>
        <v>Columbia</v>
      </c>
      <c r="S286" t="str">
        <f>VLOOKUP(A286,[2]Sheet5!$A$2:$O$163,7, FALSE)</f>
        <v>SC</v>
      </c>
      <c r="T286" t="str">
        <f>VLOOKUP(A286,[2]Sheet5!$A$2:$O$163,8, FALSE)</f>
        <v>South Carolina</v>
      </c>
      <c r="U286" t="str">
        <f>VLOOKUP(A286,[2]Sheet5!$A$2:$O$163,9, FALSE)</f>
        <v>Southeast</v>
      </c>
      <c r="V286" t="str">
        <f>VLOOKUP(A286,[2]Sheet5!$A$2:$O$163,10, FALSE)</f>
        <v>columbia-sc</v>
      </c>
      <c r="W286">
        <f>VLOOKUP(A286,[2]Sheet5!$A$2:$O$163,11, FALSE)</f>
        <v>84.5</v>
      </c>
      <c r="X286">
        <f>VLOOKUP(A286,[2]Sheet5!$A$2:$O$163,12, FALSE)</f>
        <v>115</v>
      </c>
      <c r="Y286">
        <f>VLOOKUP(A286,[2]Sheet5!$A$2:$O$163,13, FALSE)</f>
        <v>48791</v>
      </c>
      <c r="Z286">
        <f>VLOOKUP(A286,[2]Sheet5!$A$2:$O$163,14, FALSE)</f>
        <v>48.790999999999997</v>
      </c>
      <c r="AA286">
        <f>VLOOKUP(A286,[2]Sheet5!$A$2:$O$163,15, FALSE)</f>
        <v>3.8875458696209848</v>
      </c>
      <c r="AC286" t="e">
        <f>VLOOKUP(C286, [2]Sheet5!$C$2:$O$163, 3, FALSE)</f>
        <v>#N/A</v>
      </c>
      <c r="AE286" s="6" t="e">
        <f>VLOOKUP(S286,'[5]WomenBasket Ball'!$C$1:$E$36, 3,FALSE)</f>
        <v>#N/A</v>
      </c>
    </row>
    <row r="287" spans="1:31" x14ac:dyDescent="0.2">
      <c r="A287" t="s">
        <v>2581</v>
      </c>
      <c r="B287" t="s">
        <v>827</v>
      </c>
      <c r="C287" t="str">
        <f t="shared" si="4"/>
        <v>TEXWomensBasketball</v>
      </c>
      <c r="D287" t="s">
        <v>2705</v>
      </c>
      <c r="E287" t="s">
        <v>2706</v>
      </c>
      <c r="F287" t="s">
        <v>2688</v>
      </c>
      <c r="G287" t="s">
        <v>3002</v>
      </c>
      <c r="H287" t="s">
        <v>3003</v>
      </c>
      <c r="I287" t="s">
        <v>3004</v>
      </c>
      <c r="J287">
        <v>129</v>
      </c>
      <c r="K287">
        <v>38</v>
      </c>
      <c r="L287">
        <v>78965</v>
      </c>
      <c r="M287">
        <v>78.965000000000003</v>
      </c>
      <c r="N287">
        <v>4.369004716322018</v>
      </c>
      <c r="O287">
        <v>42</v>
      </c>
      <c r="Q287" t="str">
        <f>VLOOKUP(A287,[2]Sheet5!$A$2:$O$163,4, FALSE)</f>
        <v>The University of Texas</v>
      </c>
      <c r="R287" t="str">
        <f>VLOOKUP(A287,[2]Sheet5!$A$2:$O$163,6, FALSE)</f>
        <v>Austin</v>
      </c>
      <c r="S287" t="str">
        <f>VLOOKUP(A287,[2]Sheet5!$A$2:$O$163,7, FALSE)</f>
        <v>TX</v>
      </c>
      <c r="T287" t="str">
        <f>VLOOKUP(A287,[2]Sheet5!$A$2:$O$163,8, FALSE)</f>
        <v>Texas</v>
      </c>
      <c r="U287" t="str">
        <f>VLOOKUP(A287,[2]Sheet5!$A$2:$O$163,9, FALSE)</f>
        <v>Southwest</v>
      </c>
      <c r="V287" t="str">
        <f>VLOOKUP(A287,[2]Sheet5!$A$2:$O$163,10, FALSE)</f>
        <v>austin-tx</v>
      </c>
      <c r="W287">
        <f>VLOOKUP(A287,[2]Sheet5!$A$2:$O$163,11, FALSE)</f>
        <v>129</v>
      </c>
      <c r="X287">
        <f>VLOOKUP(A287,[2]Sheet5!$A$2:$O$163,12, FALSE)</f>
        <v>38</v>
      </c>
      <c r="Y287">
        <f>VLOOKUP(A287,[2]Sheet5!$A$2:$O$163,13, FALSE)</f>
        <v>78965</v>
      </c>
      <c r="Z287">
        <f>VLOOKUP(A287,[2]Sheet5!$A$2:$O$163,14, FALSE)</f>
        <v>78.965000000000003</v>
      </c>
      <c r="AA287">
        <f>VLOOKUP(A287,[2]Sheet5!$A$2:$O$163,15, FALSE)</f>
        <v>4.369004716322018</v>
      </c>
      <c r="AC287">
        <f>VLOOKUP(C287, [2]Sheet5!$C$2:$O$163, 3, FALSE)</f>
        <v>42</v>
      </c>
      <c r="AE287" s="6" t="e">
        <f>VLOOKUP(S287,'[5]WomenBasket Ball'!$C$1:$E$36, 3,FALSE)</f>
        <v>#N/A</v>
      </c>
    </row>
    <row r="288" spans="1:31" x14ac:dyDescent="0.2">
      <c r="A288" t="s">
        <v>2564</v>
      </c>
      <c r="B288" t="s">
        <v>827</v>
      </c>
      <c r="C288" t="str">
        <f t="shared" si="4"/>
        <v>OKLAWomensBasketball</v>
      </c>
      <c r="D288" t="s">
        <v>2661</v>
      </c>
      <c r="E288" t="s">
        <v>2662</v>
      </c>
      <c r="F288" t="s">
        <v>2663</v>
      </c>
      <c r="G288" t="s">
        <v>3039</v>
      </c>
      <c r="H288" t="s">
        <v>3003</v>
      </c>
      <c r="I288" t="s">
        <v>3040</v>
      </c>
      <c r="J288">
        <v>87</v>
      </c>
      <c r="K288">
        <v>127</v>
      </c>
      <c r="L288">
        <v>59866</v>
      </c>
      <c r="M288">
        <v>59.866</v>
      </c>
      <c r="N288">
        <v>4.0921087312805247</v>
      </c>
      <c r="Q288" t="str">
        <f>VLOOKUP(A288,[2]Sheet5!$A$2:$O$163,4, FALSE)</f>
        <v>The University of Oklahoma</v>
      </c>
      <c r="R288" t="str">
        <f>VLOOKUP(A288,[2]Sheet5!$A$2:$O$163,6, FALSE)</f>
        <v>Norman</v>
      </c>
      <c r="S288" t="str">
        <f>VLOOKUP(A288,[2]Sheet5!$A$2:$O$163,7, FALSE)</f>
        <v>OK</v>
      </c>
      <c r="T288" t="str">
        <f>VLOOKUP(A288,[2]Sheet5!$A$2:$O$163,8, FALSE)</f>
        <v>Oklahoma</v>
      </c>
      <c r="U288" t="str">
        <f>VLOOKUP(A288,[2]Sheet5!$A$2:$O$163,9, FALSE)</f>
        <v>Southwest</v>
      </c>
      <c r="V288" t="str">
        <f>VLOOKUP(A288,[2]Sheet5!$A$2:$O$163,10, FALSE)</f>
        <v>norman-ok</v>
      </c>
      <c r="W288">
        <f>VLOOKUP(A288,[2]Sheet5!$A$2:$O$163,11, FALSE)</f>
        <v>87</v>
      </c>
      <c r="X288">
        <f>VLOOKUP(A288,[2]Sheet5!$A$2:$O$163,12, FALSE)</f>
        <v>127</v>
      </c>
      <c r="Y288">
        <f>VLOOKUP(A288,[2]Sheet5!$A$2:$O$163,13, FALSE)</f>
        <v>59866</v>
      </c>
      <c r="Z288">
        <f>VLOOKUP(A288,[2]Sheet5!$A$2:$O$163,14, FALSE)</f>
        <v>59.866</v>
      </c>
      <c r="AA288">
        <f>VLOOKUP(A288,[2]Sheet5!$A$2:$O$163,15, FALSE)</f>
        <v>4.0921087312805247</v>
      </c>
      <c r="AC288" t="e">
        <f>VLOOKUP(C288, [2]Sheet5!$C$2:$O$163, 3, FALSE)</f>
        <v>#N/A</v>
      </c>
      <c r="AE288" s="6" t="e">
        <f>VLOOKUP(S288,'[5]WomenBasket Ball'!$C$1:$E$36, 3,FALSE)</f>
        <v>#N/A</v>
      </c>
    </row>
    <row r="289" spans="1:31" x14ac:dyDescent="0.2">
      <c r="A289" t="s">
        <v>2566</v>
      </c>
      <c r="B289" t="s">
        <v>827</v>
      </c>
      <c r="C289" t="str">
        <f t="shared" si="4"/>
        <v>ARKWomensBasketball</v>
      </c>
      <c r="D289" t="s">
        <v>2666</v>
      </c>
      <c r="E289" t="s">
        <v>2667</v>
      </c>
      <c r="F289" t="s">
        <v>2668</v>
      </c>
      <c r="G289" t="s">
        <v>3044</v>
      </c>
      <c r="H289" t="s">
        <v>3012</v>
      </c>
      <c r="I289" t="s">
        <v>3045</v>
      </c>
      <c r="J289">
        <v>91.8</v>
      </c>
      <c r="K289">
        <v>176</v>
      </c>
      <c r="L289">
        <v>52111</v>
      </c>
      <c r="M289">
        <v>52.110999999999997</v>
      </c>
      <c r="N289">
        <v>3.9533760589116249</v>
      </c>
      <c r="Q289" t="str">
        <f>VLOOKUP(A289,[2]Sheet5!$A$2:$O$163,4, FALSE)</f>
        <v>University of Arkansas</v>
      </c>
      <c r="R289" t="str">
        <f>VLOOKUP(A289,[2]Sheet5!$A$2:$O$163,6, FALSE)</f>
        <v>Fayetteville</v>
      </c>
      <c r="S289" t="str">
        <f>VLOOKUP(A289,[2]Sheet5!$A$2:$O$163,7, FALSE)</f>
        <v>AR</v>
      </c>
      <c r="T289" t="str">
        <f>VLOOKUP(A289,[2]Sheet5!$A$2:$O$163,8, FALSE)</f>
        <v>Arkansas</v>
      </c>
      <c r="U289" t="str">
        <f>VLOOKUP(A289,[2]Sheet5!$A$2:$O$163,9, FALSE)</f>
        <v>Southeast</v>
      </c>
      <c r="V289" t="str">
        <f>VLOOKUP(A289,[2]Sheet5!$A$2:$O$163,10, FALSE)</f>
        <v>fayetteville-ar</v>
      </c>
      <c r="W289">
        <f>VLOOKUP(A289,[2]Sheet5!$A$2:$O$163,11, FALSE)</f>
        <v>91.8</v>
      </c>
      <c r="X289">
        <f>VLOOKUP(A289,[2]Sheet5!$A$2:$O$163,12, FALSE)</f>
        <v>176</v>
      </c>
      <c r="Y289">
        <f>VLOOKUP(A289,[2]Sheet5!$A$2:$O$163,13, FALSE)</f>
        <v>52111</v>
      </c>
      <c r="Z289">
        <f>VLOOKUP(A289,[2]Sheet5!$A$2:$O$163,14, FALSE)</f>
        <v>52.110999999999997</v>
      </c>
      <c r="AA289">
        <f>VLOOKUP(A289,[2]Sheet5!$A$2:$O$163,15, FALSE)</f>
        <v>3.9533760589116249</v>
      </c>
      <c r="AC289" t="e">
        <f>VLOOKUP(C289, [2]Sheet5!$C$2:$O$163, 3, FALSE)</f>
        <v>#N/A</v>
      </c>
      <c r="AE289" s="6" t="e">
        <f>VLOOKUP(S289,'[5]WomenBasket Ball'!$C$1:$E$36, 3,FALSE)</f>
        <v>#N/A</v>
      </c>
    </row>
    <row r="290" spans="1:31" x14ac:dyDescent="0.2">
      <c r="A290" t="s">
        <v>2571</v>
      </c>
      <c r="B290" t="s">
        <v>827</v>
      </c>
      <c r="C290" t="str">
        <f t="shared" si="4"/>
        <v>MISSWomensBasketball</v>
      </c>
      <c r="D290" t="s">
        <v>2678</v>
      </c>
      <c r="E290" t="s">
        <v>2679</v>
      </c>
      <c r="F290" t="s">
        <v>2680</v>
      </c>
      <c r="G290" t="s">
        <v>3029</v>
      </c>
      <c r="H290" t="s">
        <v>3012</v>
      </c>
      <c r="I290" t="s">
        <v>3030</v>
      </c>
      <c r="J290">
        <v>82.7</v>
      </c>
      <c r="K290">
        <v>151</v>
      </c>
      <c r="L290">
        <v>84957</v>
      </c>
      <c r="M290">
        <v>84.956999999999994</v>
      </c>
      <c r="N290">
        <v>4.4421452461357269</v>
      </c>
      <c r="Q290" t="str">
        <f>VLOOKUP(A290,[2]Sheet5!$A$2:$O$163,4, FALSE)</f>
        <v>University of Mississippi</v>
      </c>
      <c r="R290" t="str">
        <f>VLOOKUP(A290,[2]Sheet5!$A$2:$O$163,6, FALSE)</f>
        <v>Oxford</v>
      </c>
      <c r="S290" t="str">
        <f>VLOOKUP(A290,[2]Sheet5!$A$2:$O$163,7, FALSE)</f>
        <v>MS</v>
      </c>
      <c r="T290" t="str">
        <f>VLOOKUP(A290,[2]Sheet5!$A$2:$O$163,8, FALSE)</f>
        <v>Mississippi</v>
      </c>
      <c r="U290" t="str">
        <f>VLOOKUP(A290,[2]Sheet5!$A$2:$O$163,9, FALSE)</f>
        <v>Southeast</v>
      </c>
      <c r="V290" t="str">
        <f>VLOOKUP(A290,[2]Sheet5!$A$2:$O$163,10, FALSE)</f>
        <v>oxford-ms</v>
      </c>
      <c r="W290">
        <f>VLOOKUP(A290,[2]Sheet5!$A$2:$O$163,11, FALSE)</f>
        <v>82.7</v>
      </c>
      <c r="X290">
        <f>VLOOKUP(A290,[2]Sheet5!$A$2:$O$163,12, FALSE)</f>
        <v>151</v>
      </c>
      <c r="Y290">
        <f>VLOOKUP(A290,[2]Sheet5!$A$2:$O$163,13, FALSE)</f>
        <v>84957</v>
      </c>
      <c r="Z290">
        <f>VLOOKUP(A290,[2]Sheet5!$A$2:$O$163,14, FALSE)</f>
        <v>84.956999999999994</v>
      </c>
      <c r="AA290">
        <f>VLOOKUP(A290,[2]Sheet5!$A$2:$O$163,15, FALSE)</f>
        <v>4.4421452461357269</v>
      </c>
      <c r="AC290" t="e">
        <f>VLOOKUP(C290, [2]Sheet5!$C$2:$O$163, 3, FALSE)</f>
        <v>#N/A</v>
      </c>
      <c r="AE290" s="6" t="e">
        <f>VLOOKUP(S290,'[5]WomenBasket Ball'!$C$1:$E$36, 3,FALSE)</f>
        <v>#N/A</v>
      </c>
    </row>
    <row r="291" spans="1:31" x14ac:dyDescent="0.2">
      <c r="A291" t="s">
        <v>2589</v>
      </c>
      <c r="B291" t="s">
        <v>827</v>
      </c>
      <c r="C291" t="str">
        <f t="shared" si="4"/>
        <v>ARIZWomensBasketball</v>
      </c>
      <c r="D291" t="s">
        <v>2723</v>
      </c>
      <c r="E291" t="s">
        <v>2724</v>
      </c>
      <c r="F291" t="s">
        <v>2725</v>
      </c>
      <c r="G291" t="s">
        <v>3054</v>
      </c>
      <c r="H291" t="s">
        <v>3003</v>
      </c>
      <c r="I291" t="s">
        <v>3055</v>
      </c>
      <c r="J291">
        <v>95.7</v>
      </c>
      <c r="K291">
        <v>105</v>
      </c>
      <c r="L291">
        <v>48058</v>
      </c>
      <c r="M291">
        <v>48.058</v>
      </c>
      <c r="N291">
        <v>3.8724086147940531</v>
      </c>
      <c r="O291">
        <v>15</v>
      </c>
      <c r="Q291" t="str">
        <f>VLOOKUP(A291,[2]Sheet5!$A$2:$O$163,4, FALSE)</f>
        <v>University of Arizona</v>
      </c>
      <c r="R291" t="str">
        <f>VLOOKUP(A291,[2]Sheet5!$A$2:$O$163,6, FALSE)</f>
        <v>Tucson</v>
      </c>
      <c r="S291" t="str">
        <f>VLOOKUP(A291,[2]Sheet5!$A$2:$O$163,7, FALSE)</f>
        <v>AZ</v>
      </c>
      <c r="T291" t="str">
        <f>VLOOKUP(A291,[2]Sheet5!$A$2:$O$163,8, FALSE)</f>
        <v>Arizona</v>
      </c>
      <c r="U291" t="str">
        <f>VLOOKUP(A291,[2]Sheet5!$A$2:$O$163,9, FALSE)</f>
        <v>Southwest</v>
      </c>
      <c r="V291" t="str">
        <f>VLOOKUP(A291,[2]Sheet5!$A$2:$O$163,10, FALSE)</f>
        <v>tucson-az</v>
      </c>
      <c r="W291">
        <f>VLOOKUP(A291,[2]Sheet5!$A$2:$O$163,11, FALSE)</f>
        <v>95.7</v>
      </c>
      <c r="X291">
        <f>VLOOKUP(A291,[2]Sheet5!$A$2:$O$163,12, FALSE)</f>
        <v>105</v>
      </c>
      <c r="Y291">
        <f>VLOOKUP(A291,[2]Sheet5!$A$2:$O$163,13, FALSE)</f>
        <v>48058</v>
      </c>
      <c r="Z291">
        <f>VLOOKUP(A291,[2]Sheet5!$A$2:$O$163,14, FALSE)</f>
        <v>48.058</v>
      </c>
      <c r="AA291">
        <f>VLOOKUP(A291,[2]Sheet5!$A$2:$O$163,15, FALSE)</f>
        <v>3.8724086147940531</v>
      </c>
      <c r="AC291">
        <f>VLOOKUP(C291, [2]Sheet5!$C$2:$O$163, 3, FALSE)</f>
        <v>15</v>
      </c>
      <c r="AE291" s="6" t="e">
        <f>VLOOKUP(S291,'[5]WomenBasket Ball'!$C$1:$E$36, 3,FALSE)</f>
        <v>#N/A</v>
      </c>
    </row>
    <row r="292" spans="1:31" x14ac:dyDescent="0.2">
      <c r="A292" t="s">
        <v>2573</v>
      </c>
      <c r="B292" t="s">
        <v>827</v>
      </c>
      <c r="C292" t="str">
        <f t="shared" si="4"/>
        <v>NCSTWomensBasketball</v>
      </c>
      <c r="D292" t="s">
        <v>2683</v>
      </c>
      <c r="E292" t="s">
        <v>2684</v>
      </c>
      <c r="F292" t="s">
        <v>2685</v>
      </c>
      <c r="G292" t="s">
        <v>3011</v>
      </c>
      <c r="H292" t="s">
        <v>3012</v>
      </c>
      <c r="I292" t="s">
        <v>3125</v>
      </c>
      <c r="J292">
        <v>102.4</v>
      </c>
      <c r="K292">
        <v>72</v>
      </c>
      <c r="L292">
        <v>72966</v>
      </c>
      <c r="M292">
        <v>72.965999999999994</v>
      </c>
      <c r="N292">
        <v>4.289993579226917</v>
      </c>
      <c r="Q292" t="str">
        <f>VLOOKUP(A292,[2]Sheet5!$A$2:$O$163,4, FALSE)</f>
        <v>North Carolina State University</v>
      </c>
      <c r="R292" t="str">
        <f>VLOOKUP(A292,[2]Sheet5!$A$2:$O$163,6, FALSE)</f>
        <v>Raleigh</v>
      </c>
      <c r="S292" t="str">
        <f>VLOOKUP(A292,[2]Sheet5!$A$2:$O$163,7, FALSE)</f>
        <v>NC</v>
      </c>
      <c r="T292" t="str">
        <f>VLOOKUP(A292,[2]Sheet5!$A$2:$O$163,8, FALSE)</f>
        <v>North Carolina</v>
      </c>
      <c r="U292" t="str">
        <f>VLOOKUP(A292,[2]Sheet5!$A$2:$O$163,9, FALSE)</f>
        <v>Southeast</v>
      </c>
      <c r="V292" t="str">
        <f>VLOOKUP(A292,[2]Sheet5!$A$2:$O$163,10, FALSE)</f>
        <v>raleigh-nc</v>
      </c>
      <c r="W292">
        <f>VLOOKUP(A292,[2]Sheet5!$A$2:$O$163,11, FALSE)</f>
        <v>102.4</v>
      </c>
      <c r="X292">
        <f>VLOOKUP(A292,[2]Sheet5!$A$2:$O$163,12, FALSE)</f>
        <v>72</v>
      </c>
      <c r="Y292">
        <f>VLOOKUP(A292,[2]Sheet5!$A$2:$O$163,13, FALSE)</f>
        <v>72966</v>
      </c>
      <c r="Z292">
        <f>VLOOKUP(A292,[2]Sheet5!$A$2:$O$163,14, FALSE)</f>
        <v>72.965999999999994</v>
      </c>
      <c r="AA292">
        <f>VLOOKUP(A292,[2]Sheet5!$A$2:$O$163,15, FALSE)</f>
        <v>4.289993579226917</v>
      </c>
      <c r="AC292" t="e">
        <f>VLOOKUP(C292, [2]Sheet5!$C$2:$O$163, 3, FALSE)</f>
        <v>#N/A</v>
      </c>
      <c r="AE292" s="6" t="e">
        <f>VLOOKUP(S292,'[5]WomenBasket Ball'!$C$1:$E$36, 3,FALSE)</f>
        <v>#N/A</v>
      </c>
    </row>
    <row r="293" spans="1:31" x14ac:dyDescent="0.2">
      <c r="A293" t="s">
        <v>2562</v>
      </c>
      <c r="B293" t="s">
        <v>827</v>
      </c>
      <c r="C293" t="str">
        <f t="shared" si="4"/>
        <v>LSUWomensBasketball</v>
      </c>
      <c r="D293" t="s">
        <v>2656</v>
      </c>
      <c r="E293" t="s">
        <v>2657</v>
      </c>
      <c r="F293" t="s">
        <v>2633</v>
      </c>
      <c r="G293" t="s">
        <v>3036</v>
      </c>
      <c r="H293" t="s">
        <v>3012</v>
      </c>
      <c r="I293" t="s">
        <v>3037</v>
      </c>
      <c r="J293">
        <v>91.7</v>
      </c>
      <c r="K293">
        <v>176</v>
      </c>
      <c r="L293">
        <v>46282</v>
      </c>
      <c r="M293">
        <v>46.281999999999996</v>
      </c>
      <c r="N293">
        <v>3.8347531166034798</v>
      </c>
      <c r="Q293" t="str">
        <f>VLOOKUP(A293,[2]Sheet5!$A$2:$O$163,4, FALSE)</f>
        <v>Louisiana State University</v>
      </c>
      <c r="R293" t="str">
        <f>VLOOKUP(A293,[2]Sheet5!$A$2:$O$163,6, FALSE)</f>
        <v>Baton Rouge</v>
      </c>
      <c r="S293" t="str">
        <f>VLOOKUP(A293,[2]Sheet5!$A$2:$O$163,7, FALSE)</f>
        <v>LA</v>
      </c>
      <c r="T293" t="str">
        <f>VLOOKUP(A293,[2]Sheet5!$A$2:$O$163,8, FALSE)</f>
        <v>Louisiana</v>
      </c>
      <c r="U293" t="str">
        <f>VLOOKUP(A293,[2]Sheet5!$A$2:$O$163,9, FALSE)</f>
        <v>Southeast</v>
      </c>
      <c r="V293" t="str">
        <f>VLOOKUP(A293,[2]Sheet5!$A$2:$O$163,10, FALSE)</f>
        <v>baton rouge-la</v>
      </c>
      <c r="W293">
        <f>VLOOKUP(A293,[2]Sheet5!$A$2:$O$163,11, FALSE)</f>
        <v>91.7</v>
      </c>
      <c r="X293">
        <f>VLOOKUP(A293,[2]Sheet5!$A$2:$O$163,12, FALSE)</f>
        <v>176</v>
      </c>
      <c r="Y293">
        <f>VLOOKUP(A293,[2]Sheet5!$A$2:$O$163,13, FALSE)</f>
        <v>46282</v>
      </c>
      <c r="Z293">
        <f>VLOOKUP(A293,[2]Sheet5!$A$2:$O$163,14, FALSE)</f>
        <v>46.281999999999996</v>
      </c>
      <c r="AA293">
        <f>VLOOKUP(A293,[2]Sheet5!$A$2:$O$163,15, FALSE)</f>
        <v>3.8347531166034798</v>
      </c>
      <c r="AC293" t="e">
        <f>VLOOKUP(C293, [2]Sheet5!$C$2:$O$163, 3, FALSE)</f>
        <v>#N/A</v>
      </c>
      <c r="AE293" s="6" t="e">
        <f>VLOOKUP(S293,'[5]WomenBasket Ball'!$C$1:$E$36, 3,FALSE)</f>
        <v>#N/A</v>
      </c>
    </row>
    <row r="294" spans="1:31" x14ac:dyDescent="0.2">
      <c r="A294" t="s">
        <v>2563</v>
      </c>
      <c r="B294" t="s">
        <v>827</v>
      </c>
      <c r="C294" t="str">
        <f t="shared" si="4"/>
        <v>SCARWomensBasketball</v>
      </c>
      <c r="D294" t="s">
        <v>2658</v>
      </c>
      <c r="E294" t="s">
        <v>2659</v>
      </c>
      <c r="F294" t="s">
        <v>2660</v>
      </c>
      <c r="G294" t="s">
        <v>3027</v>
      </c>
      <c r="H294" t="s">
        <v>3012</v>
      </c>
      <c r="I294" t="s">
        <v>3028</v>
      </c>
      <c r="J294">
        <v>84.5</v>
      </c>
      <c r="K294">
        <v>115</v>
      </c>
      <c r="L294">
        <v>48791</v>
      </c>
      <c r="M294">
        <v>48.790999999999997</v>
      </c>
      <c r="N294">
        <v>3.8875458696209848</v>
      </c>
      <c r="Q294" t="str">
        <f>VLOOKUP(A294,[2]Sheet5!$A$2:$O$163,4, FALSE)</f>
        <v>University of South Carolina</v>
      </c>
      <c r="R294" t="str">
        <f>VLOOKUP(A294,[2]Sheet5!$A$2:$O$163,6, FALSE)</f>
        <v>Columbia</v>
      </c>
      <c r="S294" t="str">
        <f>VLOOKUP(A294,[2]Sheet5!$A$2:$O$163,7, FALSE)</f>
        <v>SC</v>
      </c>
      <c r="T294" t="str">
        <f>VLOOKUP(A294,[2]Sheet5!$A$2:$O$163,8, FALSE)</f>
        <v>South Carolina</v>
      </c>
      <c r="U294" t="str">
        <f>VLOOKUP(A294,[2]Sheet5!$A$2:$O$163,9, FALSE)</f>
        <v>Southeast</v>
      </c>
      <c r="V294" t="str">
        <f>VLOOKUP(A294,[2]Sheet5!$A$2:$O$163,10, FALSE)</f>
        <v>columbia-sc</v>
      </c>
      <c r="W294">
        <f>VLOOKUP(A294,[2]Sheet5!$A$2:$O$163,11, FALSE)</f>
        <v>84.5</v>
      </c>
      <c r="X294">
        <f>VLOOKUP(A294,[2]Sheet5!$A$2:$O$163,12, FALSE)</f>
        <v>115</v>
      </c>
      <c r="Y294">
        <f>VLOOKUP(A294,[2]Sheet5!$A$2:$O$163,13, FALSE)</f>
        <v>48791</v>
      </c>
      <c r="Z294">
        <f>VLOOKUP(A294,[2]Sheet5!$A$2:$O$163,14, FALSE)</f>
        <v>48.790999999999997</v>
      </c>
      <c r="AA294">
        <f>VLOOKUP(A294,[2]Sheet5!$A$2:$O$163,15, FALSE)</f>
        <v>3.8875458696209848</v>
      </c>
      <c r="AC294" t="e">
        <f>VLOOKUP(C294, [2]Sheet5!$C$2:$O$163, 3, FALSE)</f>
        <v>#N/A</v>
      </c>
      <c r="AE294" s="6" t="e">
        <f>VLOOKUP(S294,'[5]WomenBasket Ball'!$C$1:$E$36, 3,FALSE)</f>
        <v>#N/A</v>
      </c>
    </row>
    <row r="295" spans="1:31" x14ac:dyDescent="0.2">
      <c r="A295" t="s">
        <v>2583</v>
      </c>
      <c r="B295" t="s">
        <v>827</v>
      </c>
      <c r="C295" t="str">
        <f t="shared" si="4"/>
        <v>UCLAWomensBasketball</v>
      </c>
      <c r="D295" t="s">
        <v>2710</v>
      </c>
      <c r="E295" t="s">
        <v>2711</v>
      </c>
      <c r="F295" t="s">
        <v>2697</v>
      </c>
      <c r="G295" t="s">
        <v>3005</v>
      </c>
      <c r="H295" t="s">
        <v>3006</v>
      </c>
      <c r="I295" t="s">
        <v>3007</v>
      </c>
      <c r="J295">
        <v>176.2</v>
      </c>
      <c r="K295">
        <v>20</v>
      </c>
      <c r="L295">
        <v>76367</v>
      </c>
      <c r="M295">
        <v>76.367000000000004</v>
      </c>
      <c r="N295">
        <v>4.3355506656879683</v>
      </c>
      <c r="O295">
        <v>12</v>
      </c>
      <c r="Q295" t="str">
        <f>VLOOKUP(A295,[2]Sheet5!$A$2:$O$163,4, FALSE)</f>
        <v>The University of California, Los Angeles</v>
      </c>
      <c r="R295" t="str">
        <f>VLOOKUP(A295,[2]Sheet5!$A$2:$O$163,6, FALSE)</f>
        <v>Los Angeles</v>
      </c>
      <c r="S295" t="str">
        <f>VLOOKUP(A295,[2]Sheet5!$A$2:$O$163,7, FALSE)</f>
        <v>CA</v>
      </c>
      <c r="T295" t="str">
        <f>VLOOKUP(A295,[2]Sheet5!$A$2:$O$163,8, FALSE)</f>
        <v>California</v>
      </c>
      <c r="U295" t="str">
        <f>VLOOKUP(A295,[2]Sheet5!$A$2:$O$163,9, FALSE)</f>
        <v>West</v>
      </c>
      <c r="V295" t="str">
        <f>VLOOKUP(A295,[2]Sheet5!$A$2:$O$163,10, FALSE)</f>
        <v>los angeles-ca</v>
      </c>
      <c r="W295">
        <f>VLOOKUP(A295,[2]Sheet5!$A$2:$O$163,11, FALSE)</f>
        <v>176.2</v>
      </c>
      <c r="X295">
        <f>VLOOKUP(A295,[2]Sheet5!$A$2:$O$163,12, FALSE)</f>
        <v>20</v>
      </c>
      <c r="Y295">
        <f>VLOOKUP(A295,[2]Sheet5!$A$2:$O$163,13, FALSE)</f>
        <v>76367</v>
      </c>
      <c r="Z295">
        <f>VLOOKUP(A295,[2]Sheet5!$A$2:$O$163,14, FALSE)</f>
        <v>76.367000000000004</v>
      </c>
      <c r="AA295">
        <f>VLOOKUP(A295,[2]Sheet5!$A$2:$O$163,15, FALSE)</f>
        <v>4.3355506656879683</v>
      </c>
      <c r="AC295">
        <f>VLOOKUP(C295, [2]Sheet5!$C$2:$O$163, 3, FALSE)</f>
        <v>12</v>
      </c>
      <c r="AE295" s="6" t="e">
        <f>VLOOKUP(S295,'[5]WomenBasket Ball'!$C$1:$E$36, 3,FALSE)</f>
        <v>#N/A</v>
      </c>
    </row>
    <row r="296" spans="1:31" x14ac:dyDescent="0.2">
      <c r="A296" t="s">
        <v>2583</v>
      </c>
      <c r="B296" t="s">
        <v>827</v>
      </c>
      <c r="C296" t="str">
        <f t="shared" si="4"/>
        <v>UCLAWomensBasketball</v>
      </c>
      <c r="D296" t="s">
        <v>2710</v>
      </c>
      <c r="E296" t="s">
        <v>2711</v>
      </c>
      <c r="F296" t="s">
        <v>2697</v>
      </c>
      <c r="G296" t="s">
        <v>3005</v>
      </c>
      <c r="H296" t="s">
        <v>3006</v>
      </c>
      <c r="I296" t="s">
        <v>3007</v>
      </c>
      <c r="J296">
        <v>176.2</v>
      </c>
      <c r="K296">
        <v>20</v>
      </c>
      <c r="L296">
        <v>76367</v>
      </c>
      <c r="M296">
        <v>76.367000000000004</v>
      </c>
      <c r="N296">
        <v>4.3355506656879683</v>
      </c>
      <c r="O296">
        <v>12</v>
      </c>
      <c r="Q296" t="str">
        <f>VLOOKUP(A296,[2]Sheet5!$A$2:$O$163,4, FALSE)</f>
        <v>The University of California, Los Angeles</v>
      </c>
      <c r="R296" t="str">
        <f>VLOOKUP(A296,[2]Sheet5!$A$2:$O$163,6, FALSE)</f>
        <v>Los Angeles</v>
      </c>
      <c r="S296" t="str">
        <f>VLOOKUP(A296,[2]Sheet5!$A$2:$O$163,7, FALSE)</f>
        <v>CA</v>
      </c>
      <c r="T296" t="str">
        <f>VLOOKUP(A296,[2]Sheet5!$A$2:$O$163,8, FALSE)</f>
        <v>California</v>
      </c>
      <c r="U296" t="str">
        <f>VLOOKUP(A296,[2]Sheet5!$A$2:$O$163,9, FALSE)</f>
        <v>West</v>
      </c>
      <c r="V296" t="str">
        <f>VLOOKUP(A296,[2]Sheet5!$A$2:$O$163,10, FALSE)</f>
        <v>los angeles-ca</v>
      </c>
      <c r="W296">
        <f>VLOOKUP(A296,[2]Sheet5!$A$2:$O$163,11, FALSE)</f>
        <v>176.2</v>
      </c>
      <c r="X296">
        <f>VLOOKUP(A296,[2]Sheet5!$A$2:$O$163,12, FALSE)</f>
        <v>20</v>
      </c>
      <c r="Y296">
        <f>VLOOKUP(A296,[2]Sheet5!$A$2:$O$163,13, FALSE)</f>
        <v>76367</v>
      </c>
      <c r="Z296">
        <f>VLOOKUP(A296,[2]Sheet5!$A$2:$O$163,14, FALSE)</f>
        <v>76.367000000000004</v>
      </c>
      <c r="AA296">
        <f>VLOOKUP(A296,[2]Sheet5!$A$2:$O$163,15, FALSE)</f>
        <v>4.3355506656879683</v>
      </c>
      <c r="AC296">
        <f>VLOOKUP(C296, [2]Sheet5!$C$2:$O$163, 3, FALSE)</f>
        <v>12</v>
      </c>
      <c r="AE296" s="6" t="e">
        <f>VLOOKUP(S296,'[5]WomenBasket Ball'!$C$1:$E$36, 3,FALSE)</f>
        <v>#N/A</v>
      </c>
    </row>
    <row r="297" spans="1:31" x14ac:dyDescent="0.2">
      <c r="A297" t="s">
        <v>2569</v>
      </c>
      <c r="B297" t="s">
        <v>827</v>
      </c>
      <c r="C297" t="str">
        <f t="shared" si="4"/>
        <v>TENNWomensBasketball</v>
      </c>
      <c r="D297" t="s">
        <v>2674</v>
      </c>
      <c r="E297" t="s">
        <v>2675</v>
      </c>
      <c r="F297" t="s">
        <v>2655</v>
      </c>
      <c r="G297" t="s">
        <v>3062</v>
      </c>
      <c r="H297" t="s">
        <v>3012</v>
      </c>
      <c r="I297" t="s">
        <v>3063</v>
      </c>
      <c r="J297">
        <v>89.6</v>
      </c>
      <c r="K297">
        <v>115</v>
      </c>
      <c r="L297">
        <v>44308</v>
      </c>
      <c r="M297">
        <v>44.308</v>
      </c>
      <c r="N297">
        <v>3.7911652476546864</v>
      </c>
      <c r="Q297" t="str">
        <f>VLOOKUP(A297,[2]Sheet5!$A$2:$O$163,4, FALSE)</f>
        <v>University of Tennessee</v>
      </c>
      <c r="R297" t="str">
        <f>VLOOKUP(A297,[2]Sheet5!$A$2:$O$163,6, FALSE)</f>
        <v>Knoxville</v>
      </c>
      <c r="S297" t="str">
        <f>VLOOKUP(A297,[2]Sheet5!$A$2:$O$163,7, FALSE)</f>
        <v>TN</v>
      </c>
      <c r="T297" t="str">
        <f>VLOOKUP(A297,[2]Sheet5!$A$2:$O$163,8, FALSE)</f>
        <v>Tennessee</v>
      </c>
      <c r="U297" t="str">
        <f>VLOOKUP(A297,[2]Sheet5!$A$2:$O$163,9, FALSE)</f>
        <v>Southeast</v>
      </c>
      <c r="V297" t="str">
        <f>VLOOKUP(A297,[2]Sheet5!$A$2:$O$163,10, FALSE)</f>
        <v>knoxville-tn</v>
      </c>
      <c r="W297">
        <f>VLOOKUP(A297,[2]Sheet5!$A$2:$O$163,11, FALSE)</f>
        <v>89.6</v>
      </c>
      <c r="X297">
        <f>VLOOKUP(A297,[2]Sheet5!$A$2:$O$163,12, FALSE)</f>
        <v>115</v>
      </c>
      <c r="Y297">
        <f>VLOOKUP(A297,[2]Sheet5!$A$2:$O$163,13, FALSE)</f>
        <v>44308</v>
      </c>
      <c r="Z297">
        <f>VLOOKUP(A297,[2]Sheet5!$A$2:$O$163,14, FALSE)</f>
        <v>44.308</v>
      </c>
      <c r="AA297">
        <f>VLOOKUP(A297,[2]Sheet5!$A$2:$O$163,15, FALSE)</f>
        <v>3.7911652476546864</v>
      </c>
      <c r="AC297" t="e">
        <f>VLOOKUP(C297, [2]Sheet5!$C$2:$O$163, 3, FALSE)</f>
        <v>#N/A</v>
      </c>
      <c r="AE297" s="6" t="e">
        <f>VLOOKUP(S297,'[5]WomenBasket Ball'!$C$1:$E$36, 3,FALSE)</f>
        <v>#N/A</v>
      </c>
    </row>
    <row r="298" spans="1:31" x14ac:dyDescent="0.2">
      <c r="A298" t="s">
        <v>2580</v>
      </c>
      <c r="B298" t="s">
        <v>827</v>
      </c>
      <c r="C298" t="str">
        <f t="shared" si="4"/>
        <v>INDWomensBasketball</v>
      </c>
      <c r="D298" t="s">
        <v>2702</v>
      </c>
      <c r="E298" t="s">
        <v>2703</v>
      </c>
      <c r="F298" t="s">
        <v>2704</v>
      </c>
      <c r="G298" t="s">
        <v>3023</v>
      </c>
      <c r="H298" t="s">
        <v>3017</v>
      </c>
      <c r="I298" t="s">
        <v>3093</v>
      </c>
      <c r="J298">
        <v>88</v>
      </c>
      <c r="K298">
        <v>72</v>
      </c>
      <c r="L298">
        <v>41995</v>
      </c>
      <c r="M298">
        <v>41.994999999999997</v>
      </c>
      <c r="N298">
        <v>3.7375505635775905</v>
      </c>
      <c r="O298">
        <v>15</v>
      </c>
      <c r="Q298" t="str">
        <f>VLOOKUP(A298,[2]Sheet5!$A$2:$O$163,4, FALSE)</f>
        <v>Indiana University</v>
      </c>
      <c r="R298" t="str">
        <f>VLOOKUP(A298,[2]Sheet5!$A$2:$O$163,6, FALSE)</f>
        <v>Bloomington</v>
      </c>
      <c r="S298" t="str">
        <f>VLOOKUP(A298,[2]Sheet5!$A$2:$O$163,7, FALSE)</f>
        <v>IN</v>
      </c>
      <c r="T298" t="str">
        <f>VLOOKUP(A298,[2]Sheet5!$A$2:$O$163,8, FALSE)</f>
        <v>Indiana</v>
      </c>
      <c r="U298" t="str">
        <f>VLOOKUP(A298,[2]Sheet5!$A$2:$O$163,9, FALSE)</f>
        <v>Midwest</v>
      </c>
      <c r="V298" t="str">
        <f>VLOOKUP(A298,[2]Sheet5!$A$2:$O$163,10, FALSE)</f>
        <v>bloomington-in</v>
      </c>
      <c r="W298">
        <f>VLOOKUP(A298,[2]Sheet5!$A$2:$O$163,11, FALSE)</f>
        <v>88</v>
      </c>
      <c r="X298">
        <f>VLOOKUP(A298,[2]Sheet5!$A$2:$O$163,12, FALSE)</f>
        <v>72</v>
      </c>
      <c r="Y298">
        <f>VLOOKUP(A298,[2]Sheet5!$A$2:$O$163,13, FALSE)</f>
        <v>41995</v>
      </c>
      <c r="Z298">
        <f>VLOOKUP(A298,[2]Sheet5!$A$2:$O$163,14, FALSE)</f>
        <v>41.994999999999997</v>
      </c>
      <c r="AA298">
        <f>VLOOKUP(A298,[2]Sheet5!$A$2:$O$163,15, FALSE)</f>
        <v>3.7375505635775905</v>
      </c>
      <c r="AC298">
        <f>VLOOKUP(C298, [2]Sheet5!$C$2:$O$163, 3, FALSE)</f>
        <v>15</v>
      </c>
      <c r="AE298" s="6" t="e">
        <f>VLOOKUP(S298,'[5]WomenBasket Ball'!$C$1:$E$36, 3,FALSE)</f>
        <v>#N/A</v>
      </c>
    </row>
    <row r="299" spans="1:31" x14ac:dyDescent="0.2">
      <c r="A299" t="s">
        <v>2581</v>
      </c>
      <c r="B299" t="s">
        <v>827</v>
      </c>
      <c r="C299" t="str">
        <f t="shared" si="4"/>
        <v>TEXWomensBasketball</v>
      </c>
      <c r="D299" t="s">
        <v>2705</v>
      </c>
      <c r="E299" t="s">
        <v>2706</v>
      </c>
      <c r="F299" t="s">
        <v>2688</v>
      </c>
      <c r="G299" t="s">
        <v>3002</v>
      </c>
      <c r="H299" t="s">
        <v>3003</v>
      </c>
      <c r="I299" t="s">
        <v>3004</v>
      </c>
      <c r="J299">
        <v>129</v>
      </c>
      <c r="K299">
        <v>38</v>
      </c>
      <c r="L299">
        <v>78965</v>
      </c>
      <c r="M299">
        <v>78.965000000000003</v>
      </c>
      <c r="N299">
        <v>4.369004716322018</v>
      </c>
      <c r="O299">
        <v>42</v>
      </c>
      <c r="Q299" t="str">
        <f>VLOOKUP(A299,[2]Sheet5!$A$2:$O$163,4, FALSE)</f>
        <v>The University of Texas</v>
      </c>
      <c r="R299" t="str">
        <f>VLOOKUP(A299,[2]Sheet5!$A$2:$O$163,6, FALSE)</f>
        <v>Austin</v>
      </c>
      <c r="S299" t="str">
        <f>VLOOKUP(A299,[2]Sheet5!$A$2:$O$163,7, FALSE)</f>
        <v>TX</v>
      </c>
      <c r="T299" t="str">
        <f>VLOOKUP(A299,[2]Sheet5!$A$2:$O$163,8, FALSE)</f>
        <v>Texas</v>
      </c>
      <c r="U299" t="str">
        <f>VLOOKUP(A299,[2]Sheet5!$A$2:$O$163,9, FALSE)</f>
        <v>Southwest</v>
      </c>
      <c r="V299" t="str">
        <f>VLOOKUP(A299,[2]Sheet5!$A$2:$O$163,10, FALSE)</f>
        <v>austin-tx</v>
      </c>
      <c r="W299">
        <f>VLOOKUP(A299,[2]Sheet5!$A$2:$O$163,11, FALSE)</f>
        <v>129</v>
      </c>
      <c r="X299">
        <f>VLOOKUP(A299,[2]Sheet5!$A$2:$O$163,12, FALSE)</f>
        <v>38</v>
      </c>
      <c r="Y299">
        <f>VLOOKUP(A299,[2]Sheet5!$A$2:$O$163,13, FALSE)</f>
        <v>78965</v>
      </c>
      <c r="Z299">
        <f>VLOOKUP(A299,[2]Sheet5!$A$2:$O$163,14, FALSE)</f>
        <v>78.965000000000003</v>
      </c>
      <c r="AA299">
        <f>VLOOKUP(A299,[2]Sheet5!$A$2:$O$163,15, FALSE)</f>
        <v>4.369004716322018</v>
      </c>
      <c r="AC299">
        <f>VLOOKUP(C299, [2]Sheet5!$C$2:$O$163, 3, FALSE)</f>
        <v>42</v>
      </c>
      <c r="AE299" s="6" t="e">
        <f>VLOOKUP(S299,'[5]WomenBasket Ball'!$C$1:$E$36, 3,FALSE)</f>
        <v>#N/A</v>
      </c>
    </row>
    <row r="300" spans="1:31" x14ac:dyDescent="0.2">
      <c r="A300" t="s">
        <v>2595</v>
      </c>
      <c r="B300" t="s">
        <v>827</v>
      </c>
      <c r="C300" t="str">
        <f t="shared" si="4"/>
        <v>OREWomensBasketball</v>
      </c>
      <c r="D300" t="s">
        <v>2737</v>
      </c>
      <c r="E300" t="s">
        <v>2738</v>
      </c>
      <c r="F300" t="s">
        <v>2739</v>
      </c>
      <c r="G300" t="s">
        <v>3014</v>
      </c>
      <c r="H300" t="s">
        <v>3006</v>
      </c>
      <c r="I300" t="s">
        <v>3015</v>
      </c>
      <c r="J300">
        <v>107.3</v>
      </c>
      <c r="K300">
        <v>105</v>
      </c>
      <c r="L300">
        <v>55776</v>
      </c>
      <c r="M300">
        <v>55.776000000000003</v>
      </c>
      <c r="N300">
        <v>4.0213436693376101</v>
      </c>
      <c r="O300">
        <v>12</v>
      </c>
      <c r="Q300" t="str">
        <f>VLOOKUP(A300,[2]Sheet5!$A$2:$O$163,4, FALSE)</f>
        <v>University of Oregon</v>
      </c>
      <c r="R300" t="str">
        <f>VLOOKUP(A300,[2]Sheet5!$A$2:$O$163,6, FALSE)</f>
        <v>Eugene</v>
      </c>
      <c r="S300" t="str">
        <f>VLOOKUP(A300,[2]Sheet5!$A$2:$O$163,7, FALSE)</f>
        <v>OR</v>
      </c>
      <c r="T300" t="str">
        <f>VLOOKUP(A300,[2]Sheet5!$A$2:$O$163,8, FALSE)</f>
        <v>Oregon</v>
      </c>
      <c r="U300" t="str">
        <f>VLOOKUP(A300,[2]Sheet5!$A$2:$O$163,9, FALSE)</f>
        <v>West</v>
      </c>
      <c r="V300" t="str">
        <f>VLOOKUP(A300,[2]Sheet5!$A$2:$O$163,10, FALSE)</f>
        <v>eugene-or</v>
      </c>
      <c r="W300">
        <f>VLOOKUP(A300,[2]Sheet5!$A$2:$O$163,11, FALSE)</f>
        <v>107.3</v>
      </c>
      <c r="X300">
        <f>VLOOKUP(A300,[2]Sheet5!$A$2:$O$163,12, FALSE)</f>
        <v>105</v>
      </c>
      <c r="Y300">
        <f>VLOOKUP(A300,[2]Sheet5!$A$2:$O$163,13, FALSE)</f>
        <v>55776</v>
      </c>
      <c r="Z300">
        <f>VLOOKUP(A300,[2]Sheet5!$A$2:$O$163,14, FALSE)</f>
        <v>55.776000000000003</v>
      </c>
      <c r="AA300">
        <f>VLOOKUP(A300,[2]Sheet5!$A$2:$O$163,15, FALSE)</f>
        <v>4.0213436693376101</v>
      </c>
      <c r="AC300">
        <f>VLOOKUP(C300, [2]Sheet5!$C$2:$O$163, 3, FALSE)</f>
        <v>12</v>
      </c>
      <c r="AE300" s="6" t="e">
        <f>VLOOKUP(S300,'[5]WomenBasket Ball'!$C$1:$E$36, 3,FALSE)</f>
        <v>#N/A</v>
      </c>
    </row>
    <row r="301" spans="1:31" x14ac:dyDescent="0.2">
      <c r="A301" t="s">
        <v>2565</v>
      </c>
      <c r="B301" t="s">
        <v>827</v>
      </c>
      <c r="C301" t="str">
        <f t="shared" si="4"/>
        <v>LOUWomensBasketball</v>
      </c>
      <c r="D301" t="s">
        <v>2664</v>
      </c>
      <c r="E301" t="s">
        <v>2665</v>
      </c>
      <c r="F301" t="s">
        <v>2592</v>
      </c>
      <c r="G301" t="s">
        <v>3056</v>
      </c>
      <c r="H301" t="s">
        <v>3012</v>
      </c>
      <c r="I301" t="s">
        <v>3086</v>
      </c>
      <c r="J301">
        <v>89.7</v>
      </c>
      <c r="K301">
        <v>182</v>
      </c>
      <c r="Q301" t="str">
        <f>VLOOKUP(A301,[2]Sheet5!$A$2:$O$163,4, FALSE)</f>
        <v>University of Louisville</v>
      </c>
      <c r="R301" t="str">
        <f>VLOOKUP(A301,[2]Sheet5!$A$2:$O$163,6, FALSE)</f>
        <v>Louisville</v>
      </c>
      <c r="S301" t="str">
        <f>VLOOKUP(A301,[2]Sheet5!$A$2:$O$163,7, FALSE)</f>
        <v>KY</v>
      </c>
      <c r="T301" t="str">
        <f>VLOOKUP(A301,[2]Sheet5!$A$2:$O$163,8, FALSE)</f>
        <v>Kentucky</v>
      </c>
      <c r="U301" t="str">
        <f>VLOOKUP(A301,[2]Sheet5!$A$2:$O$163,9, FALSE)</f>
        <v>Southeast</v>
      </c>
      <c r="V301" t="str">
        <f>VLOOKUP(A301,[2]Sheet5!$A$2:$O$163,10, FALSE)</f>
        <v>louisville-ky</v>
      </c>
      <c r="W301">
        <f>VLOOKUP(A301,[2]Sheet5!$A$2:$O$163,11, FALSE)</f>
        <v>89.7</v>
      </c>
      <c r="X301">
        <f>VLOOKUP(A301,[2]Sheet5!$A$2:$O$163,12, FALSE)</f>
        <v>182</v>
      </c>
      <c r="Y301" t="e">
        <f>VLOOKUP(A301,[2]Sheet5!$A$2:$O$163,13, FALSE)</f>
        <v>#N/A</v>
      </c>
      <c r="Z301" t="e">
        <f>VLOOKUP(A301,[2]Sheet5!$A$2:$O$163,14, FALSE)</f>
        <v>#N/A</v>
      </c>
      <c r="AA301" t="e">
        <f>VLOOKUP(A301,[2]Sheet5!$A$2:$O$163,15, FALSE)</f>
        <v>#N/A</v>
      </c>
      <c r="AC301" t="e">
        <f>VLOOKUP(C301, [2]Sheet5!$C$2:$O$163, 3, FALSE)</f>
        <v>#N/A</v>
      </c>
      <c r="AE301" s="6" t="e">
        <f>VLOOKUP(S301,'[5]WomenBasket Ball'!$C$1:$E$36, 3,FALSE)</f>
        <v>#N/A</v>
      </c>
    </row>
    <row r="302" spans="1:31" x14ac:dyDescent="0.2">
      <c r="A302" t="s">
        <v>2593</v>
      </c>
      <c r="B302" t="s">
        <v>827</v>
      </c>
      <c r="C302" t="str">
        <f t="shared" si="4"/>
        <v>OHSTWomensBasketball</v>
      </c>
      <c r="D302" t="s">
        <v>2733</v>
      </c>
      <c r="E302" t="s">
        <v>2734</v>
      </c>
      <c r="F302" t="s">
        <v>1117</v>
      </c>
      <c r="G302" t="s">
        <v>3016</v>
      </c>
      <c r="H302" t="s">
        <v>3017</v>
      </c>
      <c r="I302" t="s">
        <v>3018</v>
      </c>
      <c r="J302">
        <v>86.4</v>
      </c>
      <c r="K302">
        <v>49</v>
      </c>
      <c r="L302">
        <v>58575</v>
      </c>
      <c r="M302">
        <v>58.575000000000003</v>
      </c>
      <c r="N302">
        <v>4.0703079843938594</v>
      </c>
      <c r="O302">
        <v>5</v>
      </c>
      <c r="Q302" t="str">
        <f>VLOOKUP(A302,[2]Sheet5!$A$2:$O$163,4, FALSE)</f>
        <v>Ohio State University</v>
      </c>
      <c r="R302" t="str">
        <f>VLOOKUP(A302,[2]Sheet5!$A$2:$O$163,6, FALSE)</f>
        <v>Columbus</v>
      </c>
      <c r="S302" t="str">
        <f>VLOOKUP(A302,[2]Sheet5!$A$2:$O$163,7, FALSE)</f>
        <v>OH</v>
      </c>
      <c r="T302" t="str">
        <f>VLOOKUP(A302,[2]Sheet5!$A$2:$O$163,8, FALSE)</f>
        <v>Ohio</v>
      </c>
      <c r="U302" t="str">
        <f>VLOOKUP(A302,[2]Sheet5!$A$2:$O$163,9, FALSE)</f>
        <v>Midwest</v>
      </c>
      <c r="V302" t="str">
        <f>VLOOKUP(A302,[2]Sheet5!$A$2:$O$163,10, FALSE)</f>
        <v>columbus-oh</v>
      </c>
      <c r="W302">
        <f>VLOOKUP(A302,[2]Sheet5!$A$2:$O$163,11, FALSE)</f>
        <v>86.4</v>
      </c>
      <c r="X302">
        <f>VLOOKUP(A302,[2]Sheet5!$A$2:$O$163,12, FALSE)</f>
        <v>49</v>
      </c>
      <c r="Y302">
        <f>VLOOKUP(A302,[2]Sheet5!$A$2:$O$163,13, FALSE)</f>
        <v>58575</v>
      </c>
      <c r="Z302">
        <f>VLOOKUP(A302,[2]Sheet5!$A$2:$O$163,14, FALSE)</f>
        <v>58.575000000000003</v>
      </c>
      <c r="AA302">
        <f>VLOOKUP(A302,[2]Sheet5!$A$2:$O$163,15, FALSE)</f>
        <v>4.0703079843938594</v>
      </c>
      <c r="AC302">
        <f>VLOOKUP(C302, [2]Sheet5!$C$2:$O$163, 3, FALSE)</f>
        <v>5</v>
      </c>
      <c r="AE302" s="6" t="e">
        <f>VLOOKUP(S302,'[5]WomenBasket Ball'!$C$1:$E$36, 3,FALSE)</f>
        <v>#N/A</v>
      </c>
    </row>
    <row r="303" spans="1:31" x14ac:dyDescent="0.2">
      <c r="A303" t="s">
        <v>2563</v>
      </c>
      <c r="B303" t="s">
        <v>827</v>
      </c>
      <c r="C303" t="str">
        <f t="shared" si="4"/>
        <v>SCARWomensBasketball</v>
      </c>
      <c r="D303" t="s">
        <v>2658</v>
      </c>
      <c r="E303" t="s">
        <v>2659</v>
      </c>
      <c r="F303" t="s">
        <v>2660</v>
      </c>
      <c r="G303" t="s">
        <v>3027</v>
      </c>
      <c r="H303" t="s">
        <v>3012</v>
      </c>
      <c r="I303" t="s">
        <v>3028</v>
      </c>
      <c r="J303">
        <v>84.5</v>
      </c>
      <c r="K303">
        <v>115</v>
      </c>
      <c r="L303">
        <v>48791</v>
      </c>
      <c r="M303">
        <v>48.790999999999997</v>
      </c>
      <c r="N303">
        <v>3.8875458696209848</v>
      </c>
      <c r="Q303" t="str">
        <f>VLOOKUP(A303,[2]Sheet5!$A$2:$O$163,4, FALSE)</f>
        <v>University of South Carolina</v>
      </c>
      <c r="R303" t="str">
        <f>VLOOKUP(A303,[2]Sheet5!$A$2:$O$163,6, FALSE)</f>
        <v>Columbia</v>
      </c>
      <c r="S303" t="str">
        <f>VLOOKUP(A303,[2]Sheet5!$A$2:$O$163,7, FALSE)</f>
        <v>SC</v>
      </c>
      <c r="T303" t="str">
        <f>VLOOKUP(A303,[2]Sheet5!$A$2:$O$163,8, FALSE)</f>
        <v>South Carolina</v>
      </c>
      <c r="U303" t="str">
        <f>VLOOKUP(A303,[2]Sheet5!$A$2:$O$163,9, FALSE)</f>
        <v>Southeast</v>
      </c>
      <c r="V303" t="str">
        <f>VLOOKUP(A303,[2]Sheet5!$A$2:$O$163,10, FALSE)</f>
        <v>columbia-sc</v>
      </c>
      <c r="W303">
        <f>VLOOKUP(A303,[2]Sheet5!$A$2:$O$163,11, FALSE)</f>
        <v>84.5</v>
      </c>
      <c r="X303">
        <f>VLOOKUP(A303,[2]Sheet5!$A$2:$O$163,12, FALSE)</f>
        <v>115</v>
      </c>
      <c r="Y303">
        <f>VLOOKUP(A303,[2]Sheet5!$A$2:$O$163,13, FALSE)</f>
        <v>48791</v>
      </c>
      <c r="Z303">
        <f>VLOOKUP(A303,[2]Sheet5!$A$2:$O$163,14, FALSE)</f>
        <v>48.790999999999997</v>
      </c>
      <c r="AA303">
        <f>VLOOKUP(A303,[2]Sheet5!$A$2:$O$163,15, FALSE)</f>
        <v>3.8875458696209848</v>
      </c>
      <c r="AC303" t="e">
        <f>VLOOKUP(C303, [2]Sheet5!$C$2:$O$163, 3, FALSE)</f>
        <v>#N/A</v>
      </c>
      <c r="AE303" s="6" t="e">
        <f>VLOOKUP(S303,'[5]WomenBasket Ball'!$C$1:$E$36, 3,FALSE)</f>
        <v>#N/A</v>
      </c>
    </row>
    <row r="304" spans="1:31" x14ac:dyDescent="0.2">
      <c r="A304" t="s">
        <v>2595</v>
      </c>
      <c r="B304" t="s">
        <v>827</v>
      </c>
      <c r="C304" t="str">
        <f t="shared" si="4"/>
        <v>OREWomensBasketball</v>
      </c>
      <c r="D304" t="s">
        <v>2737</v>
      </c>
      <c r="E304" t="s">
        <v>2738</v>
      </c>
      <c r="F304" t="s">
        <v>2739</v>
      </c>
      <c r="G304" t="s">
        <v>3014</v>
      </c>
      <c r="H304" t="s">
        <v>3006</v>
      </c>
      <c r="I304" t="s">
        <v>3015</v>
      </c>
      <c r="J304">
        <v>107.3</v>
      </c>
      <c r="K304">
        <v>105</v>
      </c>
      <c r="L304">
        <v>55776</v>
      </c>
      <c r="M304">
        <v>55.776000000000003</v>
      </c>
      <c r="N304">
        <v>4.0213436693376101</v>
      </c>
      <c r="O304">
        <v>12</v>
      </c>
      <c r="Q304" t="str">
        <f>VLOOKUP(A304,[2]Sheet5!$A$2:$O$163,4, FALSE)</f>
        <v>University of Oregon</v>
      </c>
      <c r="R304" t="str">
        <f>VLOOKUP(A304,[2]Sheet5!$A$2:$O$163,6, FALSE)</f>
        <v>Eugene</v>
      </c>
      <c r="S304" t="str">
        <f>VLOOKUP(A304,[2]Sheet5!$A$2:$O$163,7, FALSE)</f>
        <v>OR</v>
      </c>
      <c r="T304" t="str">
        <f>VLOOKUP(A304,[2]Sheet5!$A$2:$O$163,8, FALSE)</f>
        <v>Oregon</v>
      </c>
      <c r="U304" t="str">
        <f>VLOOKUP(A304,[2]Sheet5!$A$2:$O$163,9, FALSE)</f>
        <v>West</v>
      </c>
      <c r="V304" t="str">
        <f>VLOOKUP(A304,[2]Sheet5!$A$2:$O$163,10, FALSE)</f>
        <v>eugene-or</v>
      </c>
      <c r="W304">
        <f>VLOOKUP(A304,[2]Sheet5!$A$2:$O$163,11, FALSE)</f>
        <v>107.3</v>
      </c>
      <c r="X304">
        <f>VLOOKUP(A304,[2]Sheet5!$A$2:$O$163,12, FALSE)</f>
        <v>105</v>
      </c>
      <c r="Y304">
        <f>VLOOKUP(A304,[2]Sheet5!$A$2:$O$163,13, FALSE)</f>
        <v>55776</v>
      </c>
      <c r="Z304">
        <f>VLOOKUP(A304,[2]Sheet5!$A$2:$O$163,14, FALSE)</f>
        <v>55.776000000000003</v>
      </c>
      <c r="AA304">
        <f>VLOOKUP(A304,[2]Sheet5!$A$2:$O$163,15, FALSE)</f>
        <v>4.0213436693376101</v>
      </c>
      <c r="AC304">
        <f>VLOOKUP(C304, [2]Sheet5!$C$2:$O$163, 3, FALSE)</f>
        <v>12</v>
      </c>
      <c r="AE304" s="6" t="e">
        <f>VLOOKUP(S304,'[5]WomenBasket Ball'!$C$1:$E$36, 3,FALSE)</f>
        <v>#N/A</v>
      </c>
    </row>
    <row r="305" spans="1:31" x14ac:dyDescent="0.2">
      <c r="A305" t="s">
        <v>2571</v>
      </c>
      <c r="B305" t="s">
        <v>827</v>
      </c>
      <c r="C305" t="str">
        <f t="shared" si="4"/>
        <v>MISSWomensBasketball</v>
      </c>
      <c r="D305" t="s">
        <v>2678</v>
      </c>
      <c r="E305" t="s">
        <v>2679</v>
      </c>
      <c r="F305" t="s">
        <v>2680</v>
      </c>
      <c r="G305" t="s">
        <v>3029</v>
      </c>
      <c r="H305" t="s">
        <v>3012</v>
      </c>
      <c r="I305" t="s">
        <v>3030</v>
      </c>
      <c r="J305">
        <v>82.7</v>
      </c>
      <c r="K305">
        <v>151</v>
      </c>
      <c r="L305">
        <v>84957</v>
      </c>
      <c r="M305">
        <v>84.956999999999994</v>
      </c>
      <c r="N305">
        <v>4.4421452461357269</v>
      </c>
      <c r="Q305" t="str">
        <f>VLOOKUP(A305,[2]Sheet5!$A$2:$O$163,4, FALSE)</f>
        <v>University of Mississippi</v>
      </c>
      <c r="R305" t="str">
        <f>VLOOKUP(A305,[2]Sheet5!$A$2:$O$163,6, FALSE)</f>
        <v>Oxford</v>
      </c>
      <c r="S305" t="str">
        <f>VLOOKUP(A305,[2]Sheet5!$A$2:$O$163,7, FALSE)</f>
        <v>MS</v>
      </c>
      <c r="T305" t="str">
        <f>VLOOKUP(A305,[2]Sheet5!$A$2:$O$163,8, FALSE)</f>
        <v>Mississippi</v>
      </c>
      <c r="U305" t="str">
        <f>VLOOKUP(A305,[2]Sheet5!$A$2:$O$163,9, FALSE)</f>
        <v>Southeast</v>
      </c>
      <c r="V305" t="str">
        <f>VLOOKUP(A305,[2]Sheet5!$A$2:$O$163,10, FALSE)</f>
        <v>oxford-ms</v>
      </c>
      <c r="W305">
        <f>VLOOKUP(A305,[2]Sheet5!$A$2:$O$163,11, FALSE)</f>
        <v>82.7</v>
      </c>
      <c r="X305">
        <f>VLOOKUP(A305,[2]Sheet5!$A$2:$O$163,12, FALSE)</f>
        <v>151</v>
      </c>
      <c r="Y305">
        <f>VLOOKUP(A305,[2]Sheet5!$A$2:$O$163,13, FALSE)</f>
        <v>84957</v>
      </c>
      <c r="Z305">
        <f>VLOOKUP(A305,[2]Sheet5!$A$2:$O$163,14, FALSE)</f>
        <v>84.956999999999994</v>
      </c>
      <c r="AA305">
        <f>VLOOKUP(A305,[2]Sheet5!$A$2:$O$163,15, FALSE)</f>
        <v>4.4421452461357269</v>
      </c>
      <c r="AC305" t="e">
        <f>VLOOKUP(C305, [2]Sheet5!$C$2:$O$163, 3, FALSE)</f>
        <v>#N/A</v>
      </c>
      <c r="AE305" s="6" t="e">
        <f>VLOOKUP(S305,'[5]WomenBasket Ball'!$C$1:$E$36, 3,FALSE)</f>
        <v>#N/A</v>
      </c>
    </row>
    <row r="306" spans="1:31" x14ac:dyDescent="0.2">
      <c r="A306" t="s">
        <v>2573</v>
      </c>
      <c r="B306" t="s">
        <v>827</v>
      </c>
      <c r="C306" t="str">
        <f t="shared" si="4"/>
        <v>NCSTWomensBasketball</v>
      </c>
      <c r="D306" t="s">
        <v>2683</v>
      </c>
      <c r="E306" t="s">
        <v>2684</v>
      </c>
      <c r="F306" t="s">
        <v>2685</v>
      </c>
      <c r="G306" t="s">
        <v>3011</v>
      </c>
      <c r="H306" t="s">
        <v>3012</v>
      </c>
      <c r="I306" t="s">
        <v>3125</v>
      </c>
      <c r="J306">
        <v>102.4</v>
      </c>
      <c r="K306">
        <v>72</v>
      </c>
      <c r="L306">
        <v>72966</v>
      </c>
      <c r="M306">
        <v>72.965999999999994</v>
      </c>
      <c r="N306">
        <v>4.289993579226917</v>
      </c>
      <c r="Q306" t="str">
        <f>VLOOKUP(A306,[2]Sheet5!$A$2:$O$163,4, FALSE)</f>
        <v>North Carolina State University</v>
      </c>
      <c r="R306" t="str">
        <f>VLOOKUP(A306,[2]Sheet5!$A$2:$O$163,6, FALSE)</f>
        <v>Raleigh</v>
      </c>
      <c r="S306" t="str">
        <f>VLOOKUP(A306,[2]Sheet5!$A$2:$O$163,7, FALSE)</f>
        <v>NC</v>
      </c>
      <c r="T306" t="str">
        <f>VLOOKUP(A306,[2]Sheet5!$A$2:$O$163,8, FALSE)</f>
        <v>North Carolina</v>
      </c>
      <c r="U306" t="str">
        <f>VLOOKUP(A306,[2]Sheet5!$A$2:$O$163,9, FALSE)</f>
        <v>Southeast</v>
      </c>
      <c r="V306" t="str">
        <f>VLOOKUP(A306,[2]Sheet5!$A$2:$O$163,10, FALSE)</f>
        <v>raleigh-nc</v>
      </c>
      <c r="W306">
        <f>VLOOKUP(A306,[2]Sheet5!$A$2:$O$163,11, FALSE)</f>
        <v>102.4</v>
      </c>
      <c r="X306">
        <f>VLOOKUP(A306,[2]Sheet5!$A$2:$O$163,12, FALSE)</f>
        <v>72</v>
      </c>
      <c r="Y306">
        <f>VLOOKUP(A306,[2]Sheet5!$A$2:$O$163,13, FALSE)</f>
        <v>72966</v>
      </c>
      <c r="Z306">
        <f>VLOOKUP(A306,[2]Sheet5!$A$2:$O$163,14, FALSE)</f>
        <v>72.965999999999994</v>
      </c>
      <c r="AA306">
        <f>VLOOKUP(A306,[2]Sheet5!$A$2:$O$163,15, FALSE)</f>
        <v>4.289993579226917</v>
      </c>
      <c r="AC306" t="e">
        <f>VLOOKUP(C306, [2]Sheet5!$C$2:$O$163, 3, FALSE)</f>
        <v>#N/A</v>
      </c>
      <c r="AE306" s="6" t="e">
        <f>VLOOKUP(S306,'[5]WomenBasket Ball'!$C$1:$E$36, 3,FALSE)</f>
        <v>#N/A</v>
      </c>
    </row>
    <row r="307" spans="1:31" x14ac:dyDescent="0.2">
      <c r="A307" t="s">
        <v>2566</v>
      </c>
      <c r="B307" t="s">
        <v>827</v>
      </c>
      <c r="C307" t="str">
        <f t="shared" si="4"/>
        <v>ARKWomensBasketball</v>
      </c>
      <c r="D307" t="s">
        <v>2666</v>
      </c>
      <c r="E307" t="s">
        <v>2667</v>
      </c>
      <c r="F307" t="s">
        <v>2668</v>
      </c>
      <c r="G307" t="s">
        <v>3044</v>
      </c>
      <c r="H307" t="s">
        <v>3012</v>
      </c>
      <c r="I307" t="s">
        <v>3045</v>
      </c>
      <c r="J307">
        <v>91.8</v>
      </c>
      <c r="K307">
        <v>176</v>
      </c>
      <c r="L307">
        <v>52111</v>
      </c>
      <c r="M307">
        <v>52.110999999999997</v>
      </c>
      <c r="N307">
        <v>3.9533760589116249</v>
      </c>
      <c r="Q307" t="str">
        <f>VLOOKUP(A307,[2]Sheet5!$A$2:$O$163,4, FALSE)</f>
        <v>University of Arkansas</v>
      </c>
      <c r="R307" t="str">
        <f>VLOOKUP(A307,[2]Sheet5!$A$2:$O$163,6, FALSE)</f>
        <v>Fayetteville</v>
      </c>
      <c r="S307" t="str">
        <f>VLOOKUP(A307,[2]Sheet5!$A$2:$O$163,7, FALSE)</f>
        <v>AR</v>
      </c>
      <c r="T307" t="str">
        <f>VLOOKUP(A307,[2]Sheet5!$A$2:$O$163,8, FALSE)</f>
        <v>Arkansas</v>
      </c>
      <c r="U307" t="str">
        <f>VLOOKUP(A307,[2]Sheet5!$A$2:$O$163,9, FALSE)</f>
        <v>Southeast</v>
      </c>
      <c r="V307" t="str">
        <f>VLOOKUP(A307,[2]Sheet5!$A$2:$O$163,10, FALSE)</f>
        <v>fayetteville-ar</v>
      </c>
      <c r="W307">
        <f>VLOOKUP(A307,[2]Sheet5!$A$2:$O$163,11, FALSE)</f>
        <v>91.8</v>
      </c>
      <c r="X307">
        <f>VLOOKUP(A307,[2]Sheet5!$A$2:$O$163,12, FALSE)</f>
        <v>176</v>
      </c>
      <c r="Y307">
        <f>VLOOKUP(A307,[2]Sheet5!$A$2:$O$163,13, FALSE)</f>
        <v>52111</v>
      </c>
      <c r="Z307">
        <f>VLOOKUP(A307,[2]Sheet5!$A$2:$O$163,14, FALSE)</f>
        <v>52.110999999999997</v>
      </c>
      <c r="AA307">
        <f>VLOOKUP(A307,[2]Sheet5!$A$2:$O$163,15, FALSE)</f>
        <v>3.9533760589116249</v>
      </c>
      <c r="AC307" t="e">
        <f>VLOOKUP(C307, [2]Sheet5!$C$2:$O$163, 3, FALSE)</f>
        <v>#N/A</v>
      </c>
      <c r="AE307" s="6" t="e">
        <f>VLOOKUP(S307,'[5]WomenBasket Ball'!$C$1:$E$36, 3,FALSE)</f>
        <v>#N/A</v>
      </c>
    </row>
    <row r="308" spans="1:31" x14ac:dyDescent="0.2">
      <c r="A308" t="s">
        <v>2569</v>
      </c>
      <c r="B308" t="s">
        <v>827</v>
      </c>
      <c r="C308" t="str">
        <f t="shared" si="4"/>
        <v>TENNWomensBasketball</v>
      </c>
      <c r="D308" t="s">
        <v>2674</v>
      </c>
      <c r="E308" t="s">
        <v>2675</v>
      </c>
      <c r="F308" t="s">
        <v>2655</v>
      </c>
      <c r="G308" t="s">
        <v>3062</v>
      </c>
      <c r="H308" t="s">
        <v>3012</v>
      </c>
      <c r="I308" t="s">
        <v>3063</v>
      </c>
      <c r="J308">
        <v>89.6</v>
      </c>
      <c r="K308">
        <v>115</v>
      </c>
      <c r="L308">
        <v>44308</v>
      </c>
      <c r="M308">
        <v>44.308</v>
      </c>
      <c r="N308">
        <v>3.7911652476546864</v>
      </c>
      <c r="Q308" t="str">
        <f>VLOOKUP(A308,[2]Sheet5!$A$2:$O$163,4, FALSE)</f>
        <v>University of Tennessee</v>
      </c>
      <c r="R308" t="str">
        <f>VLOOKUP(A308,[2]Sheet5!$A$2:$O$163,6, FALSE)</f>
        <v>Knoxville</v>
      </c>
      <c r="S308" t="str">
        <f>VLOOKUP(A308,[2]Sheet5!$A$2:$O$163,7, FALSE)</f>
        <v>TN</v>
      </c>
      <c r="T308" t="str">
        <f>VLOOKUP(A308,[2]Sheet5!$A$2:$O$163,8, FALSE)</f>
        <v>Tennessee</v>
      </c>
      <c r="U308" t="str">
        <f>VLOOKUP(A308,[2]Sheet5!$A$2:$O$163,9, FALSE)</f>
        <v>Southeast</v>
      </c>
      <c r="V308" t="str">
        <f>VLOOKUP(A308,[2]Sheet5!$A$2:$O$163,10, FALSE)</f>
        <v>knoxville-tn</v>
      </c>
      <c r="W308">
        <f>VLOOKUP(A308,[2]Sheet5!$A$2:$O$163,11, FALSE)</f>
        <v>89.6</v>
      </c>
      <c r="X308">
        <f>VLOOKUP(A308,[2]Sheet5!$A$2:$O$163,12, FALSE)</f>
        <v>115</v>
      </c>
      <c r="Y308">
        <f>VLOOKUP(A308,[2]Sheet5!$A$2:$O$163,13, FALSE)</f>
        <v>44308</v>
      </c>
      <c r="Z308">
        <f>VLOOKUP(A308,[2]Sheet5!$A$2:$O$163,14, FALSE)</f>
        <v>44.308</v>
      </c>
      <c r="AA308">
        <f>VLOOKUP(A308,[2]Sheet5!$A$2:$O$163,15, FALSE)</f>
        <v>3.7911652476546864</v>
      </c>
      <c r="AC308" t="e">
        <f>VLOOKUP(C308, [2]Sheet5!$C$2:$O$163, 3, FALSE)</f>
        <v>#N/A</v>
      </c>
      <c r="AE308" s="6" t="e">
        <f>VLOOKUP(S308,'[5]WomenBasket Ball'!$C$1:$E$36, 3,FALSE)</f>
        <v>#N/A</v>
      </c>
    </row>
    <row r="309" spans="1:31" x14ac:dyDescent="0.2">
      <c r="A309" t="s">
        <v>2581</v>
      </c>
      <c r="B309" t="s">
        <v>827</v>
      </c>
      <c r="C309" t="str">
        <f t="shared" si="4"/>
        <v>TEXWomensBasketball</v>
      </c>
      <c r="D309" t="s">
        <v>2705</v>
      </c>
      <c r="E309" t="s">
        <v>2706</v>
      </c>
      <c r="F309" t="s">
        <v>2688</v>
      </c>
      <c r="G309" t="s">
        <v>3002</v>
      </c>
      <c r="H309" t="s">
        <v>3003</v>
      </c>
      <c r="I309" t="s">
        <v>3004</v>
      </c>
      <c r="J309">
        <v>129</v>
      </c>
      <c r="K309">
        <v>38</v>
      </c>
      <c r="L309">
        <v>78965</v>
      </c>
      <c r="M309">
        <v>78.965000000000003</v>
      </c>
      <c r="N309">
        <v>4.369004716322018</v>
      </c>
      <c r="O309">
        <v>42</v>
      </c>
      <c r="Q309" t="str">
        <f>VLOOKUP(A309,[2]Sheet5!$A$2:$O$163,4, FALSE)</f>
        <v>The University of Texas</v>
      </c>
      <c r="R309" t="str">
        <f>VLOOKUP(A309,[2]Sheet5!$A$2:$O$163,6, FALSE)</f>
        <v>Austin</v>
      </c>
      <c r="S309" t="str">
        <f>VLOOKUP(A309,[2]Sheet5!$A$2:$O$163,7, FALSE)</f>
        <v>TX</v>
      </c>
      <c r="T309" t="str">
        <f>VLOOKUP(A309,[2]Sheet5!$A$2:$O$163,8, FALSE)</f>
        <v>Texas</v>
      </c>
      <c r="U309" t="str">
        <f>VLOOKUP(A309,[2]Sheet5!$A$2:$O$163,9, FALSE)</f>
        <v>Southwest</v>
      </c>
      <c r="V309" t="str">
        <f>VLOOKUP(A309,[2]Sheet5!$A$2:$O$163,10, FALSE)</f>
        <v>austin-tx</v>
      </c>
      <c r="W309">
        <f>VLOOKUP(A309,[2]Sheet5!$A$2:$O$163,11, FALSE)</f>
        <v>129</v>
      </c>
      <c r="X309">
        <f>VLOOKUP(A309,[2]Sheet5!$A$2:$O$163,12, FALSE)</f>
        <v>38</v>
      </c>
      <c r="Y309">
        <f>VLOOKUP(A309,[2]Sheet5!$A$2:$O$163,13, FALSE)</f>
        <v>78965</v>
      </c>
      <c r="Z309">
        <f>VLOOKUP(A309,[2]Sheet5!$A$2:$O$163,14, FALSE)</f>
        <v>78.965000000000003</v>
      </c>
      <c r="AA309">
        <f>VLOOKUP(A309,[2]Sheet5!$A$2:$O$163,15, FALSE)</f>
        <v>4.369004716322018</v>
      </c>
      <c r="AC309">
        <f>VLOOKUP(C309, [2]Sheet5!$C$2:$O$163, 3, FALSE)</f>
        <v>42</v>
      </c>
      <c r="AE309" s="6" t="e">
        <f>VLOOKUP(S309,'[5]WomenBasket Ball'!$C$1:$E$36, 3,FALSE)</f>
        <v>#N/A</v>
      </c>
    </row>
    <row r="310" spans="1:31" x14ac:dyDescent="0.2">
      <c r="A310" t="s">
        <v>2594</v>
      </c>
      <c r="B310" t="s">
        <v>827</v>
      </c>
      <c r="C310" t="str">
        <f t="shared" si="4"/>
        <v>MSSTWomensBasketball</v>
      </c>
      <c r="D310" t="s">
        <v>2735</v>
      </c>
      <c r="E310" t="s">
        <v>2736</v>
      </c>
      <c r="F310" t="s">
        <v>2680</v>
      </c>
      <c r="G310" t="s">
        <v>3029</v>
      </c>
      <c r="H310" t="s">
        <v>3012</v>
      </c>
      <c r="I310" t="s">
        <v>3153</v>
      </c>
      <c r="J310">
        <v>82</v>
      </c>
      <c r="K310">
        <v>194</v>
      </c>
      <c r="L310">
        <v>34392</v>
      </c>
      <c r="M310">
        <v>34.392000000000003</v>
      </c>
      <c r="N310">
        <v>3.5378239791939805</v>
      </c>
      <c r="O310">
        <v>52</v>
      </c>
      <c r="Q310" t="str">
        <f>VLOOKUP(A310,[2]Sheet5!$A$2:$O$163,4, FALSE)</f>
        <v>Mississippi State University</v>
      </c>
      <c r="R310" t="str">
        <f>VLOOKUP(A310,[2]Sheet5!$A$2:$O$163,6, FALSE)</f>
        <v>Starkville</v>
      </c>
      <c r="S310" t="str">
        <f>VLOOKUP(A310,[2]Sheet5!$A$2:$O$163,7, FALSE)</f>
        <v>MS</v>
      </c>
      <c r="T310" t="str">
        <f>VLOOKUP(A310,[2]Sheet5!$A$2:$O$163,8, FALSE)</f>
        <v>Mississippi</v>
      </c>
      <c r="U310" t="str">
        <f>VLOOKUP(A310,[2]Sheet5!$A$2:$O$163,9, FALSE)</f>
        <v>Southeast</v>
      </c>
      <c r="V310" t="str">
        <f>VLOOKUP(A310,[2]Sheet5!$A$2:$O$163,10, FALSE)</f>
        <v>starkville-ms</v>
      </c>
      <c r="W310">
        <f>VLOOKUP(A310,[2]Sheet5!$A$2:$O$163,11, FALSE)</f>
        <v>82</v>
      </c>
      <c r="X310">
        <f>VLOOKUP(A310,[2]Sheet5!$A$2:$O$163,12, FALSE)</f>
        <v>194</v>
      </c>
      <c r="Y310">
        <f>VLOOKUP(A310,[2]Sheet5!$A$2:$O$163,13, FALSE)</f>
        <v>34392</v>
      </c>
      <c r="Z310">
        <f>VLOOKUP(A310,[2]Sheet5!$A$2:$O$163,14, FALSE)</f>
        <v>34.392000000000003</v>
      </c>
      <c r="AA310">
        <f>VLOOKUP(A310,[2]Sheet5!$A$2:$O$163,15, FALSE)</f>
        <v>3.5378239791939805</v>
      </c>
      <c r="AC310">
        <f>VLOOKUP(C310, [2]Sheet5!$C$2:$O$163, 3, FALSE)</f>
        <v>52</v>
      </c>
      <c r="AE310" s="6" t="e">
        <f>VLOOKUP(S310,'[5]WomenBasket Ball'!$C$1:$E$36, 3,FALSE)</f>
        <v>#N/A</v>
      </c>
    </row>
    <row r="311" spans="1:31" x14ac:dyDescent="0.2">
      <c r="A311" t="s">
        <v>2571</v>
      </c>
      <c r="B311" t="s">
        <v>827</v>
      </c>
      <c r="C311" t="str">
        <f t="shared" si="4"/>
        <v>MISSWomensBasketball</v>
      </c>
      <c r="D311" t="s">
        <v>2678</v>
      </c>
      <c r="E311" t="s">
        <v>2679</v>
      </c>
      <c r="F311" t="s">
        <v>2680</v>
      </c>
      <c r="G311" t="s">
        <v>3029</v>
      </c>
      <c r="H311" t="s">
        <v>3012</v>
      </c>
      <c r="I311" t="s">
        <v>3030</v>
      </c>
      <c r="J311">
        <v>82.7</v>
      </c>
      <c r="K311">
        <v>151</v>
      </c>
      <c r="L311">
        <v>84957</v>
      </c>
      <c r="M311">
        <v>84.956999999999994</v>
      </c>
      <c r="N311">
        <v>4.4421452461357269</v>
      </c>
      <c r="Q311" t="str">
        <f>VLOOKUP(A311,[2]Sheet5!$A$2:$O$163,4, FALSE)</f>
        <v>University of Mississippi</v>
      </c>
      <c r="R311" t="str">
        <f>VLOOKUP(A311,[2]Sheet5!$A$2:$O$163,6, FALSE)</f>
        <v>Oxford</v>
      </c>
      <c r="S311" t="str">
        <f>VLOOKUP(A311,[2]Sheet5!$A$2:$O$163,7, FALSE)</f>
        <v>MS</v>
      </c>
      <c r="T311" t="str">
        <f>VLOOKUP(A311,[2]Sheet5!$A$2:$O$163,8, FALSE)</f>
        <v>Mississippi</v>
      </c>
      <c r="U311" t="str">
        <f>VLOOKUP(A311,[2]Sheet5!$A$2:$O$163,9, FALSE)</f>
        <v>Southeast</v>
      </c>
      <c r="V311" t="str">
        <f>VLOOKUP(A311,[2]Sheet5!$A$2:$O$163,10, FALSE)</f>
        <v>oxford-ms</v>
      </c>
      <c r="W311">
        <f>VLOOKUP(A311,[2]Sheet5!$A$2:$O$163,11, FALSE)</f>
        <v>82.7</v>
      </c>
      <c r="X311">
        <f>VLOOKUP(A311,[2]Sheet5!$A$2:$O$163,12, FALSE)</f>
        <v>151</v>
      </c>
      <c r="Y311">
        <f>VLOOKUP(A311,[2]Sheet5!$A$2:$O$163,13, FALSE)</f>
        <v>84957</v>
      </c>
      <c r="Z311">
        <f>VLOOKUP(A311,[2]Sheet5!$A$2:$O$163,14, FALSE)</f>
        <v>84.956999999999994</v>
      </c>
      <c r="AA311">
        <f>VLOOKUP(A311,[2]Sheet5!$A$2:$O$163,15, FALSE)</f>
        <v>4.4421452461357269</v>
      </c>
      <c r="AC311" t="e">
        <f>VLOOKUP(C311, [2]Sheet5!$C$2:$O$163, 3, FALSE)</f>
        <v>#N/A</v>
      </c>
      <c r="AE311" s="6" t="e">
        <f>VLOOKUP(S311,'[5]WomenBasket Ball'!$C$1:$E$36, 3,FALSE)</f>
        <v>#N/A</v>
      </c>
    </row>
    <row r="312" spans="1:31" x14ac:dyDescent="0.2">
      <c r="A312" t="s">
        <v>2575</v>
      </c>
      <c r="B312" t="s">
        <v>827</v>
      </c>
      <c r="C312" t="str">
        <f t="shared" si="4"/>
        <v>IowaWomensBasketball</v>
      </c>
      <c r="D312" t="s">
        <v>2689</v>
      </c>
      <c r="E312" t="s">
        <v>2690</v>
      </c>
      <c r="F312" t="s">
        <v>2691</v>
      </c>
      <c r="G312" t="s">
        <v>2575</v>
      </c>
      <c r="H312" t="s">
        <v>3017</v>
      </c>
      <c r="I312" t="s">
        <v>3144</v>
      </c>
      <c r="J312">
        <v>87.2</v>
      </c>
      <c r="K312">
        <v>83</v>
      </c>
      <c r="L312">
        <v>51925</v>
      </c>
      <c r="M312">
        <v>51.924999999999997</v>
      </c>
      <c r="N312">
        <v>3.9498003697621757</v>
      </c>
      <c r="O312">
        <v>13</v>
      </c>
      <c r="Q312" t="str">
        <f>VLOOKUP(A312,[2]Sheet5!$A$2:$O$163,4, FALSE)</f>
        <v>The University of Iowa</v>
      </c>
      <c r="R312" t="str">
        <f>VLOOKUP(A312,[2]Sheet5!$A$2:$O$163,6, FALSE)</f>
        <v>Iowa City</v>
      </c>
      <c r="S312" t="str">
        <f>VLOOKUP(A312,[2]Sheet5!$A$2:$O$163,7, FALSE)</f>
        <v>IA</v>
      </c>
      <c r="T312" t="str">
        <f>VLOOKUP(A312,[2]Sheet5!$A$2:$O$163,8, FALSE)</f>
        <v>Iowa</v>
      </c>
      <c r="U312" t="str">
        <f>VLOOKUP(A312,[2]Sheet5!$A$2:$O$163,9, FALSE)</f>
        <v>Midwest</v>
      </c>
      <c r="V312" t="str">
        <f>VLOOKUP(A312,[2]Sheet5!$A$2:$O$163,10, FALSE)</f>
        <v>iowa city-ia</v>
      </c>
      <c r="W312">
        <f>VLOOKUP(A312,[2]Sheet5!$A$2:$O$163,11, FALSE)</f>
        <v>87.2</v>
      </c>
      <c r="X312">
        <f>VLOOKUP(A312,[2]Sheet5!$A$2:$O$163,12, FALSE)</f>
        <v>83</v>
      </c>
      <c r="Y312">
        <f>VLOOKUP(A312,[2]Sheet5!$A$2:$O$163,13, FALSE)</f>
        <v>51925</v>
      </c>
      <c r="Z312">
        <f>VLOOKUP(A312,[2]Sheet5!$A$2:$O$163,14, FALSE)</f>
        <v>51.924999999999997</v>
      </c>
      <c r="AA312">
        <f>VLOOKUP(A312,[2]Sheet5!$A$2:$O$163,15, FALSE)</f>
        <v>3.9498003697621757</v>
      </c>
      <c r="AC312">
        <f>VLOOKUP(C312, [2]Sheet5!$C$2:$O$163, 3, FALSE)</f>
        <v>13</v>
      </c>
      <c r="AE312" s="6" t="e">
        <f>VLOOKUP(S312,'[5]WomenBasket Ball'!$C$1:$E$36, 3,FALSE)</f>
        <v>#N/A</v>
      </c>
    </row>
    <row r="313" spans="1:31" x14ac:dyDescent="0.2">
      <c r="A313" t="s">
        <v>2596</v>
      </c>
      <c r="B313" t="s">
        <v>827</v>
      </c>
      <c r="C313" t="str">
        <f t="shared" si="4"/>
        <v>NEBWomensBasketball</v>
      </c>
      <c r="D313" t="s">
        <v>2740</v>
      </c>
      <c r="E313" t="s">
        <v>2741</v>
      </c>
      <c r="F313" t="s">
        <v>2742</v>
      </c>
      <c r="G313" t="s">
        <v>3132</v>
      </c>
      <c r="H313" t="s">
        <v>3017</v>
      </c>
      <c r="I313" t="s">
        <v>3154</v>
      </c>
      <c r="J313">
        <v>91.5</v>
      </c>
      <c r="K313">
        <v>151</v>
      </c>
      <c r="L313">
        <v>61309</v>
      </c>
      <c r="M313">
        <v>61.308999999999997</v>
      </c>
      <c r="N313">
        <v>4.1159266510886505</v>
      </c>
      <c r="O313">
        <v>31</v>
      </c>
      <c r="Q313" t="str">
        <f>VLOOKUP(A313,[2]Sheet5!$A$2:$O$163,4, FALSE)</f>
        <v>The University of Nebraska</v>
      </c>
      <c r="R313" t="str">
        <f>VLOOKUP(A313,[2]Sheet5!$A$2:$O$163,6, FALSE)</f>
        <v>Lincoln</v>
      </c>
      <c r="S313" t="str">
        <f>VLOOKUP(A313,[2]Sheet5!$A$2:$O$163,7, FALSE)</f>
        <v>NE</v>
      </c>
      <c r="T313" t="str">
        <f>VLOOKUP(A313,[2]Sheet5!$A$2:$O$163,8, FALSE)</f>
        <v>Nebraska</v>
      </c>
      <c r="U313" t="str">
        <f>VLOOKUP(A313,[2]Sheet5!$A$2:$O$163,9, FALSE)</f>
        <v>Midwest</v>
      </c>
      <c r="V313" t="str">
        <f>VLOOKUP(A313,[2]Sheet5!$A$2:$O$163,10, FALSE)</f>
        <v>lincoln-ne</v>
      </c>
      <c r="W313">
        <f>VLOOKUP(A313,[2]Sheet5!$A$2:$O$163,11, FALSE)</f>
        <v>91.5</v>
      </c>
      <c r="X313">
        <f>VLOOKUP(A313,[2]Sheet5!$A$2:$O$163,12, FALSE)</f>
        <v>151</v>
      </c>
      <c r="Y313">
        <f>VLOOKUP(A313,[2]Sheet5!$A$2:$O$163,13, FALSE)</f>
        <v>61309</v>
      </c>
      <c r="Z313">
        <f>VLOOKUP(A313,[2]Sheet5!$A$2:$O$163,14, FALSE)</f>
        <v>61.308999999999997</v>
      </c>
      <c r="AA313">
        <f>VLOOKUP(A313,[2]Sheet5!$A$2:$O$163,15, FALSE)</f>
        <v>4.1159266510886505</v>
      </c>
      <c r="AC313">
        <f>VLOOKUP(C313, [2]Sheet5!$C$2:$O$163, 3, FALSE)</f>
        <v>31</v>
      </c>
      <c r="AE313" s="6" t="e">
        <f>VLOOKUP(S313,'[5]WomenBasket Ball'!$C$1:$E$36, 3,FALSE)</f>
        <v>#N/A</v>
      </c>
    </row>
    <row r="314" spans="1:31" x14ac:dyDescent="0.2">
      <c r="A314" t="s">
        <v>2593</v>
      </c>
      <c r="B314" t="s">
        <v>827</v>
      </c>
      <c r="C314" t="str">
        <f t="shared" si="4"/>
        <v>OHSTWomensBasketball</v>
      </c>
      <c r="D314" t="s">
        <v>2733</v>
      </c>
      <c r="E314" t="s">
        <v>2734</v>
      </c>
      <c r="F314" t="s">
        <v>1117</v>
      </c>
      <c r="G314" t="s">
        <v>3016</v>
      </c>
      <c r="H314" t="s">
        <v>3017</v>
      </c>
      <c r="I314" t="s">
        <v>3018</v>
      </c>
      <c r="J314">
        <v>86.4</v>
      </c>
      <c r="K314">
        <v>49</v>
      </c>
      <c r="L314">
        <v>58575</v>
      </c>
      <c r="M314">
        <v>58.575000000000003</v>
      </c>
      <c r="N314">
        <v>4.0703079843938594</v>
      </c>
      <c r="O314">
        <v>5</v>
      </c>
      <c r="Q314" t="str">
        <f>VLOOKUP(A314,[2]Sheet5!$A$2:$O$163,4, FALSE)</f>
        <v>Ohio State University</v>
      </c>
      <c r="R314" t="str">
        <f>VLOOKUP(A314,[2]Sheet5!$A$2:$O$163,6, FALSE)</f>
        <v>Columbus</v>
      </c>
      <c r="S314" t="str">
        <f>VLOOKUP(A314,[2]Sheet5!$A$2:$O$163,7, FALSE)</f>
        <v>OH</v>
      </c>
      <c r="T314" t="str">
        <f>VLOOKUP(A314,[2]Sheet5!$A$2:$O$163,8, FALSE)</f>
        <v>Ohio</v>
      </c>
      <c r="U314" t="str">
        <f>VLOOKUP(A314,[2]Sheet5!$A$2:$O$163,9, FALSE)</f>
        <v>Midwest</v>
      </c>
      <c r="V314" t="str">
        <f>VLOOKUP(A314,[2]Sheet5!$A$2:$O$163,10, FALSE)</f>
        <v>columbus-oh</v>
      </c>
      <c r="W314">
        <f>VLOOKUP(A314,[2]Sheet5!$A$2:$O$163,11, FALSE)</f>
        <v>86.4</v>
      </c>
      <c r="X314">
        <f>VLOOKUP(A314,[2]Sheet5!$A$2:$O$163,12, FALSE)</f>
        <v>49</v>
      </c>
      <c r="Y314">
        <f>VLOOKUP(A314,[2]Sheet5!$A$2:$O$163,13, FALSE)</f>
        <v>58575</v>
      </c>
      <c r="Z314">
        <f>VLOOKUP(A314,[2]Sheet5!$A$2:$O$163,14, FALSE)</f>
        <v>58.575000000000003</v>
      </c>
      <c r="AA314">
        <f>VLOOKUP(A314,[2]Sheet5!$A$2:$O$163,15, FALSE)</f>
        <v>4.0703079843938594</v>
      </c>
      <c r="AC314">
        <f>VLOOKUP(C314, [2]Sheet5!$C$2:$O$163, 3, FALSE)</f>
        <v>5</v>
      </c>
      <c r="AE314" s="6" t="e">
        <f>VLOOKUP(S314,'[5]WomenBasket Ball'!$C$1:$E$36, 3,FALSE)</f>
        <v>#N/A</v>
      </c>
    </row>
    <row r="315" spans="1:31" x14ac:dyDescent="0.2">
      <c r="A315" t="s">
        <v>2581</v>
      </c>
      <c r="B315" t="s">
        <v>827</v>
      </c>
      <c r="C315" t="str">
        <f t="shared" si="4"/>
        <v>TEXWomensBasketball</v>
      </c>
      <c r="D315" t="s">
        <v>2705</v>
      </c>
      <c r="E315" t="s">
        <v>2706</v>
      </c>
      <c r="F315" t="s">
        <v>2688</v>
      </c>
      <c r="G315" t="s">
        <v>3002</v>
      </c>
      <c r="H315" t="s">
        <v>3003</v>
      </c>
      <c r="I315" t="s">
        <v>3004</v>
      </c>
      <c r="J315">
        <v>129</v>
      </c>
      <c r="K315">
        <v>38</v>
      </c>
      <c r="L315">
        <v>78965</v>
      </c>
      <c r="M315">
        <v>78.965000000000003</v>
      </c>
      <c r="N315">
        <v>4.369004716322018</v>
      </c>
      <c r="O315">
        <v>42</v>
      </c>
      <c r="Q315" t="str">
        <f>VLOOKUP(A315,[2]Sheet5!$A$2:$O$163,4, FALSE)</f>
        <v>The University of Texas</v>
      </c>
      <c r="R315" t="str">
        <f>VLOOKUP(A315,[2]Sheet5!$A$2:$O$163,6, FALSE)</f>
        <v>Austin</v>
      </c>
      <c r="S315" t="str">
        <f>VLOOKUP(A315,[2]Sheet5!$A$2:$O$163,7, FALSE)</f>
        <v>TX</v>
      </c>
      <c r="T315" t="str">
        <f>VLOOKUP(A315,[2]Sheet5!$A$2:$O$163,8, FALSE)</f>
        <v>Texas</v>
      </c>
      <c r="U315" t="str">
        <f>VLOOKUP(A315,[2]Sheet5!$A$2:$O$163,9, FALSE)</f>
        <v>Southwest</v>
      </c>
      <c r="V315" t="str">
        <f>VLOOKUP(A315,[2]Sheet5!$A$2:$O$163,10, FALSE)</f>
        <v>austin-tx</v>
      </c>
      <c r="W315">
        <f>VLOOKUP(A315,[2]Sheet5!$A$2:$O$163,11, FALSE)</f>
        <v>129</v>
      </c>
      <c r="X315">
        <f>VLOOKUP(A315,[2]Sheet5!$A$2:$O$163,12, FALSE)</f>
        <v>38</v>
      </c>
      <c r="Y315">
        <f>VLOOKUP(A315,[2]Sheet5!$A$2:$O$163,13, FALSE)</f>
        <v>78965</v>
      </c>
      <c r="Z315">
        <f>VLOOKUP(A315,[2]Sheet5!$A$2:$O$163,14, FALSE)</f>
        <v>78.965000000000003</v>
      </c>
      <c r="AA315">
        <f>VLOOKUP(A315,[2]Sheet5!$A$2:$O$163,15, FALSE)</f>
        <v>4.369004716322018</v>
      </c>
      <c r="AC315">
        <f>VLOOKUP(C315, [2]Sheet5!$C$2:$O$163, 3, FALSE)</f>
        <v>42</v>
      </c>
      <c r="AE315" s="6" t="e">
        <f>VLOOKUP(S315,'[5]WomenBasket Ball'!$C$1:$E$36, 3,FALSE)</f>
        <v>#N/A</v>
      </c>
    </row>
    <row r="316" spans="1:31" x14ac:dyDescent="0.2">
      <c r="A316" t="s">
        <v>2569</v>
      </c>
      <c r="B316" t="s">
        <v>827</v>
      </c>
      <c r="C316" t="str">
        <f t="shared" si="4"/>
        <v>TENNWomensBasketball</v>
      </c>
      <c r="D316" t="s">
        <v>2674</v>
      </c>
      <c r="E316" t="s">
        <v>2675</v>
      </c>
      <c r="F316" t="s">
        <v>2655</v>
      </c>
      <c r="G316" t="s">
        <v>3062</v>
      </c>
      <c r="H316" t="s">
        <v>3012</v>
      </c>
      <c r="I316" t="s">
        <v>3063</v>
      </c>
      <c r="J316">
        <v>89.6</v>
      </c>
      <c r="K316">
        <v>115</v>
      </c>
      <c r="L316">
        <v>44308</v>
      </c>
      <c r="M316">
        <v>44.308</v>
      </c>
      <c r="N316">
        <v>3.7911652476546864</v>
      </c>
      <c r="Q316" t="str">
        <f>VLOOKUP(A316,[2]Sheet5!$A$2:$O$163,4, FALSE)</f>
        <v>University of Tennessee</v>
      </c>
      <c r="R316" t="str">
        <f>VLOOKUP(A316,[2]Sheet5!$A$2:$O$163,6, FALSE)</f>
        <v>Knoxville</v>
      </c>
      <c r="S316" t="str">
        <f>VLOOKUP(A316,[2]Sheet5!$A$2:$O$163,7, FALSE)</f>
        <v>TN</v>
      </c>
      <c r="T316" t="str">
        <f>VLOOKUP(A316,[2]Sheet5!$A$2:$O$163,8, FALSE)</f>
        <v>Tennessee</v>
      </c>
      <c r="U316" t="str">
        <f>VLOOKUP(A316,[2]Sheet5!$A$2:$O$163,9, FALSE)</f>
        <v>Southeast</v>
      </c>
      <c r="V316" t="str">
        <f>VLOOKUP(A316,[2]Sheet5!$A$2:$O$163,10, FALSE)</f>
        <v>knoxville-tn</v>
      </c>
      <c r="W316">
        <f>VLOOKUP(A316,[2]Sheet5!$A$2:$O$163,11, FALSE)</f>
        <v>89.6</v>
      </c>
      <c r="X316">
        <f>VLOOKUP(A316,[2]Sheet5!$A$2:$O$163,12, FALSE)</f>
        <v>115</v>
      </c>
      <c r="Y316">
        <f>VLOOKUP(A316,[2]Sheet5!$A$2:$O$163,13, FALSE)</f>
        <v>44308</v>
      </c>
      <c r="Z316">
        <f>VLOOKUP(A316,[2]Sheet5!$A$2:$O$163,14, FALSE)</f>
        <v>44.308</v>
      </c>
      <c r="AA316">
        <f>VLOOKUP(A316,[2]Sheet5!$A$2:$O$163,15, FALSE)</f>
        <v>3.7911652476546864</v>
      </c>
      <c r="AC316" t="e">
        <f>VLOOKUP(C316, [2]Sheet5!$C$2:$O$163, 3, FALSE)</f>
        <v>#N/A</v>
      </c>
      <c r="AE316" s="6" t="e">
        <f>VLOOKUP(S316,'[5]WomenBasket Ball'!$C$1:$E$36, 3,FALSE)</f>
        <v>#N/A</v>
      </c>
    </row>
    <row r="317" spans="1:31" x14ac:dyDescent="0.2">
      <c r="A317" t="s">
        <v>2583</v>
      </c>
      <c r="B317" t="s">
        <v>827</v>
      </c>
      <c r="C317" t="str">
        <f t="shared" si="4"/>
        <v>UCLAWomensBasketball</v>
      </c>
      <c r="D317" t="s">
        <v>2710</v>
      </c>
      <c r="E317" t="s">
        <v>2711</v>
      </c>
      <c r="F317" t="s">
        <v>2697</v>
      </c>
      <c r="G317" t="s">
        <v>3005</v>
      </c>
      <c r="H317" t="s">
        <v>3006</v>
      </c>
      <c r="I317" t="s">
        <v>3007</v>
      </c>
      <c r="J317">
        <v>176.2</v>
      </c>
      <c r="K317">
        <v>20</v>
      </c>
      <c r="L317">
        <v>76367</v>
      </c>
      <c r="M317">
        <v>76.367000000000004</v>
      </c>
      <c r="N317">
        <v>4.3355506656879683</v>
      </c>
      <c r="O317">
        <v>12</v>
      </c>
      <c r="Q317" t="str">
        <f>VLOOKUP(A317,[2]Sheet5!$A$2:$O$163,4, FALSE)</f>
        <v>The University of California, Los Angeles</v>
      </c>
      <c r="R317" t="str">
        <f>VLOOKUP(A317,[2]Sheet5!$A$2:$O$163,6, FALSE)</f>
        <v>Los Angeles</v>
      </c>
      <c r="S317" t="str">
        <f>VLOOKUP(A317,[2]Sheet5!$A$2:$O$163,7, FALSE)</f>
        <v>CA</v>
      </c>
      <c r="T317" t="str">
        <f>VLOOKUP(A317,[2]Sheet5!$A$2:$O$163,8, FALSE)</f>
        <v>California</v>
      </c>
      <c r="U317" t="str">
        <f>VLOOKUP(A317,[2]Sheet5!$A$2:$O$163,9, FALSE)</f>
        <v>West</v>
      </c>
      <c r="V317" t="str">
        <f>VLOOKUP(A317,[2]Sheet5!$A$2:$O$163,10, FALSE)</f>
        <v>los angeles-ca</v>
      </c>
      <c r="W317">
        <f>VLOOKUP(A317,[2]Sheet5!$A$2:$O$163,11, FALSE)</f>
        <v>176.2</v>
      </c>
      <c r="X317">
        <f>VLOOKUP(A317,[2]Sheet5!$A$2:$O$163,12, FALSE)</f>
        <v>20</v>
      </c>
      <c r="Y317">
        <f>VLOOKUP(A317,[2]Sheet5!$A$2:$O$163,13, FALSE)</f>
        <v>76367</v>
      </c>
      <c r="Z317">
        <f>VLOOKUP(A317,[2]Sheet5!$A$2:$O$163,14, FALSE)</f>
        <v>76.367000000000004</v>
      </c>
      <c r="AA317">
        <f>VLOOKUP(A317,[2]Sheet5!$A$2:$O$163,15, FALSE)</f>
        <v>4.3355506656879683</v>
      </c>
      <c r="AC317">
        <f>VLOOKUP(C317, [2]Sheet5!$C$2:$O$163, 3, FALSE)</f>
        <v>12</v>
      </c>
      <c r="AE317" s="6" t="e">
        <f>VLOOKUP(S317,'[5]WomenBasket Ball'!$C$1:$E$36, 3,FALSE)</f>
        <v>#N/A</v>
      </c>
    </row>
    <row r="318" spans="1:31" x14ac:dyDescent="0.2">
      <c r="A318" t="s">
        <v>2580</v>
      </c>
      <c r="B318" t="s">
        <v>827</v>
      </c>
      <c r="C318" t="str">
        <f t="shared" si="4"/>
        <v>INDWomensBasketball</v>
      </c>
      <c r="D318" t="s">
        <v>2702</v>
      </c>
      <c r="E318" t="s">
        <v>2703</v>
      </c>
      <c r="F318" t="s">
        <v>2704</v>
      </c>
      <c r="G318" t="s">
        <v>3023</v>
      </c>
      <c r="H318" t="s">
        <v>3017</v>
      </c>
      <c r="I318" t="s">
        <v>3093</v>
      </c>
      <c r="J318">
        <v>88</v>
      </c>
      <c r="K318">
        <v>72</v>
      </c>
      <c r="L318">
        <v>41995</v>
      </c>
      <c r="M318">
        <v>41.994999999999997</v>
      </c>
      <c r="N318">
        <v>3.7375505635775905</v>
      </c>
      <c r="O318">
        <v>15</v>
      </c>
      <c r="Q318" t="str">
        <f>VLOOKUP(A318,[2]Sheet5!$A$2:$O$163,4, FALSE)</f>
        <v>Indiana University</v>
      </c>
      <c r="R318" t="str">
        <f>VLOOKUP(A318,[2]Sheet5!$A$2:$O$163,6, FALSE)</f>
        <v>Bloomington</v>
      </c>
      <c r="S318" t="str">
        <f>VLOOKUP(A318,[2]Sheet5!$A$2:$O$163,7, FALSE)</f>
        <v>IN</v>
      </c>
      <c r="T318" t="str">
        <f>VLOOKUP(A318,[2]Sheet5!$A$2:$O$163,8, FALSE)</f>
        <v>Indiana</v>
      </c>
      <c r="U318" t="str">
        <f>VLOOKUP(A318,[2]Sheet5!$A$2:$O$163,9, FALSE)</f>
        <v>Midwest</v>
      </c>
      <c r="V318" t="str">
        <f>VLOOKUP(A318,[2]Sheet5!$A$2:$O$163,10, FALSE)</f>
        <v>bloomington-in</v>
      </c>
      <c r="W318">
        <f>VLOOKUP(A318,[2]Sheet5!$A$2:$O$163,11, FALSE)</f>
        <v>88</v>
      </c>
      <c r="X318">
        <f>VLOOKUP(A318,[2]Sheet5!$A$2:$O$163,12, FALSE)</f>
        <v>72</v>
      </c>
      <c r="Y318">
        <f>VLOOKUP(A318,[2]Sheet5!$A$2:$O$163,13, FALSE)</f>
        <v>41995</v>
      </c>
      <c r="Z318">
        <f>VLOOKUP(A318,[2]Sheet5!$A$2:$O$163,14, FALSE)</f>
        <v>41.994999999999997</v>
      </c>
      <c r="AA318">
        <f>VLOOKUP(A318,[2]Sheet5!$A$2:$O$163,15, FALSE)</f>
        <v>3.7375505635775905</v>
      </c>
      <c r="AC318">
        <f>VLOOKUP(C318, [2]Sheet5!$C$2:$O$163, 3, FALSE)</f>
        <v>15</v>
      </c>
      <c r="AE318" s="6" t="e">
        <f>VLOOKUP(S318,'[5]WomenBasket Ball'!$C$1:$E$36, 3,FALSE)</f>
        <v>#N/A</v>
      </c>
    </row>
    <row r="319" spans="1:31" x14ac:dyDescent="0.2">
      <c r="A319" t="s">
        <v>2593</v>
      </c>
      <c r="B319" t="s">
        <v>827</v>
      </c>
      <c r="C319" t="str">
        <f t="shared" si="4"/>
        <v>OHSTWomensBasketball</v>
      </c>
      <c r="D319" t="s">
        <v>2733</v>
      </c>
      <c r="E319" t="s">
        <v>2734</v>
      </c>
      <c r="F319" t="s">
        <v>1117</v>
      </c>
      <c r="G319" t="s">
        <v>3016</v>
      </c>
      <c r="H319" t="s">
        <v>3017</v>
      </c>
      <c r="I319" t="s">
        <v>3018</v>
      </c>
      <c r="J319">
        <v>86.4</v>
      </c>
      <c r="K319">
        <v>49</v>
      </c>
      <c r="L319">
        <v>58575</v>
      </c>
      <c r="M319">
        <v>58.575000000000003</v>
      </c>
      <c r="N319">
        <v>4.0703079843938594</v>
      </c>
      <c r="O319">
        <v>5</v>
      </c>
      <c r="Q319" t="str">
        <f>VLOOKUP(A319,[2]Sheet5!$A$2:$O$163,4, FALSE)</f>
        <v>Ohio State University</v>
      </c>
      <c r="R319" t="str">
        <f>VLOOKUP(A319,[2]Sheet5!$A$2:$O$163,6, FALSE)</f>
        <v>Columbus</v>
      </c>
      <c r="S319" t="str">
        <f>VLOOKUP(A319,[2]Sheet5!$A$2:$O$163,7, FALSE)</f>
        <v>OH</v>
      </c>
      <c r="T319" t="str">
        <f>VLOOKUP(A319,[2]Sheet5!$A$2:$O$163,8, FALSE)</f>
        <v>Ohio</v>
      </c>
      <c r="U319" t="str">
        <f>VLOOKUP(A319,[2]Sheet5!$A$2:$O$163,9, FALSE)</f>
        <v>Midwest</v>
      </c>
      <c r="V319" t="str">
        <f>VLOOKUP(A319,[2]Sheet5!$A$2:$O$163,10, FALSE)</f>
        <v>columbus-oh</v>
      </c>
      <c r="W319">
        <f>VLOOKUP(A319,[2]Sheet5!$A$2:$O$163,11, FALSE)</f>
        <v>86.4</v>
      </c>
      <c r="X319">
        <f>VLOOKUP(A319,[2]Sheet5!$A$2:$O$163,12, FALSE)</f>
        <v>49</v>
      </c>
      <c r="Y319">
        <f>VLOOKUP(A319,[2]Sheet5!$A$2:$O$163,13, FALSE)</f>
        <v>58575</v>
      </c>
      <c r="Z319">
        <f>VLOOKUP(A319,[2]Sheet5!$A$2:$O$163,14, FALSE)</f>
        <v>58.575000000000003</v>
      </c>
      <c r="AA319">
        <f>VLOOKUP(A319,[2]Sheet5!$A$2:$O$163,15, FALSE)</f>
        <v>4.0703079843938594</v>
      </c>
      <c r="AC319">
        <f>VLOOKUP(C319, [2]Sheet5!$C$2:$O$163, 3, FALSE)</f>
        <v>5</v>
      </c>
      <c r="AE319" s="6" t="e">
        <f>VLOOKUP(S319,'[5]WomenBasket Ball'!$C$1:$E$36, 3,FALSE)</f>
        <v>#N/A</v>
      </c>
    </row>
    <row r="320" spans="1:31" x14ac:dyDescent="0.2">
      <c r="A320" t="s">
        <v>2597</v>
      </c>
      <c r="B320" t="s">
        <v>827</v>
      </c>
      <c r="C320" t="str">
        <f t="shared" si="4"/>
        <v>PITTWomensBasketball</v>
      </c>
      <c r="D320" t="s">
        <v>2743</v>
      </c>
      <c r="E320" t="s">
        <v>2713</v>
      </c>
      <c r="F320" t="s">
        <v>2709</v>
      </c>
      <c r="G320" t="s">
        <v>3033</v>
      </c>
      <c r="H320" t="s">
        <v>3034</v>
      </c>
      <c r="I320" t="s">
        <v>3148</v>
      </c>
      <c r="J320">
        <v>91.9</v>
      </c>
      <c r="K320">
        <v>62</v>
      </c>
      <c r="L320">
        <v>54306</v>
      </c>
      <c r="M320">
        <v>54.305999999999997</v>
      </c>
      <c r="N320">
        <v>3.9946347180730886</v>
      </c>
      <c r="O320">
        <v>17</v>
      </c>
      <c r="Q320" t="str">
        <f>VLOOKUP(A320,[2]Sheet5!$A$2:$O$163,4, FALSE)</f>
        <v>University of Pittsburgh</v>
      </c>
      <c r="R320" t="str">
        <f>VLOOKUP(A320,[2]Sheet5!$A$2:$O$163,6, FALSE)</f>
        <v>Pittsburgh</v>
      </c>
      <c r="S320" t="str">
        <f>VLOOKUP(A320,[2]Sheet5!$A$2:$O$163,7, FALSE)</f>
        <v>PA</v>
      </c>
      <c r="T320" t="str">
        <f>VLOOKUP(A320,[2]Sheet5!$A$2:$O$163,8, FALSE)</f>
        <v>Pennsylvania</v>
      </c>
      <c r="U320" t="str">
        <f>VLOOKUP(A320,[2]Sheet5!$A$2:$O$163,9, FALSE)</f>
        <v>Northeast</v>
      </c>
      <c r="V320" t="str">
        <f>VLOOKUP(A320,[2]Sheet5!$A$2:$O$163,10, FALSE)</f>
        <v>pittsburgh-pa</v>
      </c>
      <c r="W320">
        <f>VLOOKUP(A320,[2]Sheet5!$A$2:$O$163,11, FALSE)</f>
        <v>91.9</v>
      </c>
      <c r="X320">
        <f>VLOOKUP(A320,[2]Sheet5!$A$2:$O$163,12, FALSE)</f>
        <v>62</v>
      </c>
      <c r="Y320">
        <f>VLOOKUP(A320,[2]Sheet5!$A$2:$O$163,13, FALSE)</f>
        <v>54306</v>
      </c>
      <c r="Z320">
        <f>VLOOKUP(A320,[2]Sheet5!$A$2:$O$163,14, FALSE)</f>
        <v>54.305999999999997</v>
      </c>
      <c r="AA320">
        <f>VLOOKUP(A320,[2]Sheet5!$A$2:$O$163,15, FALSE)</f>
        <v>3.9946347180730886</v>
      </c>
      <c r="AC320">
        <f>VLOOKUP(C320, [2]Sheet5!$C$2:$O$163, 3, FALSE)</f>
        <v>17</v>
      </c>
      <c r="AE320" s="6" t="e">
        <f>VLOOKUP(S320,'[5]WomenBasket Ball'!$C$1:$E$36, 3,FALSE)</f>
        <v>#N/A</v>
      </c>
    </row>
    <row r="321" spans="1:31" x14ac:dyDescent="0.2">
      <c r="A321" t="s">
        <v>2598</v>
      </c>
      <c r="B321" t="s">
        <v>827</v>
      </c>
      <c r="C321" t="str">
        <f t="shared" si="4"/>
        <v>IASTWomensBasketball</v>
      </c>
      <c r="D321" t="s">
        <v>2744</v>
      </c>
      <c r="E321" t="s">
        <v>2745</v>
      </c>
      <c r="F321" t="s">
        <v>2691</v>
      </c>
      <c r="G321" t="s">
        <v>2575</v>
      </c>
      <c r="H321" t="s">
        <v>3017</v>
      </c>
      <c r="I321" t="s">
        <v>3155</v>
      </c>
      <c r="J321">
        <v>90.3</v>
      </c>
      <c r="K321">
        <v>127</v>
      </c>
      <c r="L321">
        <v>54339</v>
      </c>
      <c r="M321">
        <v>54.338999999999999</v>
      </c>
      <c r="N321">
        <v>3.9952422011788893</v>
      </c>
      <c r="O321">
        <v>15</v>
      </c>
      <c r="Q321" t="str">
        <f>VLOOKUP(A321,[2]Sheet5!$A$2:$O$163,4, FALSE)</f>
        <v>Iowa State University</v>
      </c>
      <c r="R321" t="str">
        <f>VLOOKUP(A321,[2]Sheet5!$A$2:$O$163,6, FALSE)</f>
        <v>Ames</v>
      </c>
      <c r="S321" t="str">
        <f>VLOOKUP(A321,[2]Sheet5!$A$2:$O$163,7, FALSE)</f>
        <v>IA</v>
      </c>
      <c r="T321" t="str">
        <f>VLOOKUP(A321,[2]Sheet5!$A$2:$O$163,8, FALSE)</f>
        <v>Iowa</v>
      </c>
      <c r="U321" t="str">
        <f>VLOOKUP(A321,[2]Sheet5!$A$2:$O$163,9, FALSE)</f>
        <v>Midwest</v>
      </c>
      <c r="V321" t="str">
        <f>VLOOKUP(A321,[2]Sheet5!$A$2:$O$163,10, FALSE)</f>
        <v>ames-ia</v>
      </c>
      <c r="W321">
        <f>VLOOKUP(A321,[2]Sheet5!$A$2:$O$163,11, FALSE)</f>
        <v>90.3</v>
      </c>
      <c r="X321">
        <f>VLOOKUP(A321,[2]Sheet5!$A$2:$O$163,12, FALSE)</f>
        <v>127</v>
      </c>
      <c r="Y321">
        <f>VLOOKUP(A321,[2]Sheet5!$A$2:$O$163,13, FALSE)</f>
        <v>54339</v>
      </c>
      <c r="Z321">
        <f>VLOOKUP(A321,[2]Sheet5!$A$2:$O$163,14, FALSE)</f>
        <v>54.338999999999999</v>
      </c>
      <c r="AA321">
        <f>VLOOKUP(A321,[2]Sheet5!$A$2:$O$163,15, FALSE)</f>
        <v>3.9952422011788893</v>
      </c>
      <c r="AC321">
        <f>VLOOKUP(C321, [2]Sheet5!$C$2:$O$163, 3, FALSE)</f>
        <v>15</v>
      </c>
      <c r="AE321" s="6" t="e">
        <f>VLOOKUP(S321,'[5]WomenBasket Ball'!$C$1:$E$36, 3,FALSE)</f>
        <v>#N/A</v>
      </c>
    </row>
    <row r="322" spans="1:31" x14ac:dyDescent="0.2">
      <c r="A322" t="s">
        <v>2599</v>
      </c>
      <c r="B322" t="s">
        <v>827</v>
      </c>
      <c r="C322" t="str">
        <f t="shared" si="4"/>
        <v>CHARWomensBasketball</v>
      </c>
      <c r="D322" t="s">
        <v>2746</v>
      </c>
      <c r="E322" t="s">
        <v>2747</v>
      </c>
      <c r="F322" t="s">
        <v>2685</v>
      </c>
      <c r="G322" t="s">
        <v>3011</v>
      </c>
      <c r="H322" t="s">
        <v>3012</v>
      </c>
      <c r="I322" t="s">
        <v>3156</v>
      </c>
      <c r="J322">
        <v>99.7</v>
      </c>
      <c r="K322">
        <v>219</v>
      </c>
      <c r="L322">
        <v>68367</v>
      </c>
      <c r="M322">
        <v>68.367000000000004</v>
      </c>
      <c r="N322">
        <v>4.2248902520687439</v>
      </c>
      <c r="O322">
        <v>16</v>
      </c>
      <c r="Q322" t="str">
        <f>VLOOKUP(A322,[2]Sheet5!$A$2:$O$163,4, FALSE)</f>
        <v>University of North Carolina at Charlotte</v>
      </c>
      <c r="R322" t="str">
        <f>VLOOKUP(A322,[2]Sheet5!$A$2:$O$163,6, FALSE)</f>
        <v>Charlotte</v>
      </c>
      <c r="S322" t="str">
        <f>VLOOKUP(A322,[2]Sheet5!$A$2:$O$163,7, FALSE)</f>
        <v>NC</v>
      </c>
      <c r="T322" t="str">
        <f>VLOOKUP(A322,[2]Sheet5!$A$2:$O$163,8, FALSE)</f>
        <v>North Carolina</v>
      </c>
      <c r="U322" t="str">
        <f>VLOOKUP(A322,[2]Sheet5!$A$2:$O$163,9, FALSE)</f>
        <v>Southeast</v>
      </c>
      <c r="V322" t="str">
        <f>VLOOKUP(A322,[2]Sheet5!$A$2:$O$163,10, FALSE)</f>
        <v>charlotte-nc</v>
      </c>
      <c r="W322">
        <f>VLOOKUP(A322,[2]Sheet5!$A$2:$O$163,11, FALSE)</f>
        <v>99.7</v>
      </c>
      <c r="X322">
        <f>VLOOKUP(A322,[2]Sheet5!$A$2:$O$163,12, FALSE)</f>
        <v>219</v>
      </c>
      <c r="Y322">
        <f>VLOOKUP(A322,[2]Sheet5!$A$2:$O$163,13, FALSE)</f>
        <v>68367</v>
      </c>
      <c r="Z322">
        <f>VLOOKUP(A322,[2]Sheet5!$A$2:$O$163,14, FALSE)</f>
        <v>68.367000000000004</v>
      </c>
      <c r="AA322">
        <f>VLOOKUP(A322,[2]Sheet5!$A$2:$O$163,15, FALSE)</f>
        <v>4.2248902520687439</v>
      </c>
      <c r="AC322">
        <f>VLOOKUP(C322, [2]Sheet5!$C$2:$O$163, 3, FALSE)</f>
        <v>16</v>
      </c>
      <c r="AE322" s="6" t="e">
        <f>VLOOKUP(S322,'[5]WomenBasket Ball'!$C$1:$E$36, 3,FALSE)</f>
        <v>#N/A</v>
      </c>
    </row>
    <row r="323" spans="1:31" x14ac:dyDescent="0.2">
      <c r="A323" t="s">
        <v>2579</v>
      </c>
      <c r="B323" t="s">
        <v>827</v>
      </c>
      <c r="C323" t="str">
        <f t="shared" ref="C323:C386" si="5">_xlfn.CONCAT(A323,B323)</f>
        <v>STANWomensBasketball</v>
      </c>
      <c r="D323" t="s">
        <v>2700</v>
      </c>
      <c r="E323" t="s">
        <v>2701</v>
      </c>
      <c r="F323" t="s">
        <v>2697</v>
      </c>
      <c r="G323" t="s">
        <v>3005</v>
      </c>
      <c r="H323" t="s">
        <v>3006</v>
      </c>
      <c r="I323" t="s">
        <v>3146</v>
      </c>
      <c r="J323">
        <v>432.8</v>
      </c>
      <c r="K323">
        <v>3</v>
      </c>
      <c r="L323">
        <v>194782</v>
      </c>
      <c r="M323">
        <v>194.78200000000001</v>
      </c>
      <c r="N323">
        <v>5.2718809844749988</v>
      </c>
      <c r="O323">
        <v>1</v>
      </c>
      <c r="Q323" t="str">
        <f>VLOOKUP(A323,[2]Sheet5!$A$2:$O$163,4, FALSE)</f>
        <v>Stanford University</v>
      </c>
      <c r="R323" t="str">
        <f>VLOOKUP(A323,[2]Sheet5!$A$2:$O$163,6, FALSE)</f>
        <v>Palo Alto</v>
      </c>
      <c r="S323" t="str">
        <f>VLOOKUP(A323,[2]Sheet5!$A$2:$O$163,7, FALSE)</f>
        <v>CA</v>
      </c>
      <c r="T323" t="str">
        <f>VLOOKUP(A323,[2]Sheet5!$A$2:$O$163,8, FALSE)</f>
        <v>California</v>
      </c>
      <c r="U323" t="str">
        <f>VLOOKUP(A323,[2]Sheet5!$A$2:$O$163,9, FALSE)</f>
        <v>West</v>
      </c>
      <c r="V323" t="str">
        <f>VLOOKUP(A323,[2]Sheet5!$A$2:$O$163,10, FALSE)</f>
        <v>palo alto-ca</v>
      </c>
      <c r="W323">
        <f>VLOOKUP(A323,[2]Sheet5!$A$2:$O$163,11, FALSE)</f>
        <v>432.8</v>
      </c>
      <c r="X323">
        <f>VLOOKUP(A323,[2]Sheet5!$A$2:$O$163,12, FALSE)</f>
        <v>3</v>
      </c>
      <c r="Y323">
        <f>VLOOKUP(A323,[2]Sheet5!$A$2:$O$163,13, FALSE)</f>
        <v>194782</v>
      </c>
      <c r="Z323">
        <f>VLOOKUP(A323,[2]Sheet5!$A$2:$O$163,14, FALSE)</f>
        <v>194.78200000000001</v>
      </c>
      <c r="AA323">
        <f>VLOOKUP(A323,[2]Sheet5!$A$2:$O$163,15, FALSE)</f>
        <v>5.2718809844749988</v>
      </c>
      <c r="AC323">
        <f>VLOOKUP(C323, [2]Sheet5!$C$2:$O$163, 3, FALSE)</f>
        <v>1</v>
      </c>
      <c r="AE323" s="6" t="e">
        <f>VLOOKUP(S323,'[5]WomenBasket Ball'!$C$1:$E$36, 3,FALSE)</f>
        <v>#N/A</v>
      </c>
    </row>
    <row r="324" spans="1:31" x14ac:dyDescent="0.2">
      <c r="A324" t="s">
        <v>2567</v>
      </c>
      <c r="B324" t="s">
        <v>827</v>
      </c>
      <c r="C324" t="str">
        <f t="shared" si="5"/>
        <v>FSUWomensBasketball</v>
      </c>
      <c r="D324" t="s">
        <v>2669</v>
      </c>
      <c r="E324" t="s">
        <v>2670</v>
      </c>
      <c r="F324" t="s">
        <v>2671</v>
      </c>
      <c r="G324" t="s">
        <v>3021</v>
      </c>
      <c r="H324" t="s">
        <v>3012</v>
      </c>
      <c r="I324" t="s">
        <v>3022</v>
      </c>
      <c r="J324">
        <v>90.6</v>
      </c>
      <c r="K324">
        <v>55</v>
      </c>
      <c r="L324">
        <v>49077</v>
      </c>
      <c r="M324">
        <v>49.076999999999998</v>
      </c>
      <c r="N324">
        <v>3.893390493280144</v>
      </c>
      <c r="Q324" t="str">
        <f>VLOOKUP(A324,[2]Sheet5!$A$2:$O$163,4, FALSE)</f>
        <v>Florida State University</v>
      </c>
      <c r="R324" t="str">
        <f>VLOOKUP(A324,[2]Sheet5!$A$2:$O$163,6, FALSE)</f>
        <v>Tallahassee</v>
      </c>
      <c r="S324" t="str">
        <f>VLOOKUP(A324,[2]Sheet5!$A$2:$O$163,7, FALSE)</f>
        <v>FL</v>
      </c>
      <c r="T324" t="str">
        <f>VLOOKUP(A324,[2]Sheet5!$A$2:$O$163,8, FALSE)</f>
        <v>Florida</v>
      </c>
      <c r="U324" t="str">
        <f>VLOOKUP(A324,[2]Sheet5!$A$2:$O$163,9, FALSE)</f>
        <v>Southeast</v>
      </c>
      <c r="V324" t="str">
        <f>VLOOKUP(A324,[2]Sheet5!$A$2:$O$163,10, FALSE)</f>
        <v>tallahassee-fl</v>
      </c>
      <c r="W324">
        <f>VLOOKUP(A324,[2]Sheet5!$A$2:$O$163,11, FALSE)</f>
        <v>90.6</v>
      </c>
      <c r="X324">
        <f>VLOOKUP(A324,[2]Sheet5!$A$2:$O$163,12, FALSE)</f>
        <v>55</v>
      </c>
      <c r="Y324">
        <f>VLOOKUP(A324,[2]Sheet5!$A$2:$O$163,13, FALSE)</f>
        <v>49077</v>
      </c>
      <c r="Z324">
        <f>VLOOKUP(A324,[2]Sheet5!$A$2:$O$163,14, FALSE)</f>
        <v>49.076999999999998</v>
      </c>
      <c r="AA324">
        <f>VLOOKUP(A324,[2]Sheet5!$A$2:$O$163,15, FALSE)</f>
        <v>3.893390493280144</v>
      </c>
      <c r="AC324" t="e">
        <f>VLOOKUP(C324, [2]Sheet5!$C$2:$O$163, 3, FALSE)</f>
        <v>#N/A</v>
      </c>
      <c r="AE324" s="6" t="e">
        <f>VLOOKUP(S324,'[5]WomenBasket Ball'!$C$1:$E$36, 3,FALSE)</f>
        <v>#N/A</v>
      </c>
    </row>
    <row r="325" spans="1:31" x14ac:dyDescent="0.2">
      <c r="A325" t="s">
        <v>2573</v>
      </c>
      <c r="B325" t="s">
        <v>827</v>
      </c>
      <c r="C325" t="str">
        <f t="shared" si="5"/>
        <v>NCSTWomensBasketball</v>
      </c>
      <c r="D325" t="s">
        <v>2683</v>
      </c>
      <c r="E325" t="s">
        <v>2684</v>
      </c>
      <c r="F325" t="s">
        <v>2685</v>
      </c>
      <c r="G325" t="s">
        <v>3011</v>
      </c>
      <c r="H325" t="s">
        <v>3012</v>
      </c>
      <c r="I325" t="s">
        <v>3125</v>
      </c>
      <c r="J325">
        <v>102.4</v>
      </c>
      <c r="K325">
        <v>72</v>
      </c>
      <c r="L325">
        <v>72966</v>
      </c>
      <c r="M325">
        <v>72.965999999999994</v>
      </c>
      <c r="N325">
        <v>4.289993579226917</v>
      </c>
      <c r="Q325" t="str">
        <f>VLOOKUP(A325,[2]Sheet5!$A$2:$O$163,4, FALSE)</f>
        <v>North Carolina State University</v>
      </c>
      <c r="R325" t="str">
        <f>VLOOKUP(A325,[2]Sheet5!$A$2:$O$163,6, FALSE)</f>
        <v>Raleigh</v>
      </c>
      <c r="S325" t="str">
        <f>VLOOKUP(A325,[2]Sheet5!$A$2:$O$163,7, FALSE)</f>
        <v>NC</v>
      </c>
      <c r="T325" t="str">
        <f>VLOOKUP(A325,[2]Sheet5!$A$2:$O$163,8, FALSE)</f>
        <v>North Carolina</v>
      </c>
      <c r="U325" t="str">
        <f>VLOOKUP(A325,[2]Sheet5!$A$2:$O$163,9, FALSE)</f>
        <v>Southeast</v>
      </c>
      <c r="V325" t="str">
        <f>VLOOKUP(A325,[2]Sheet5!$A$2:$O$163,10, FALSE)</f>
        <v>raleigh-nc</v>
      </c>
      <c r="W325">
        <f>VLOOKUP(A325,[2]Sheet5!$A$2:$O$163,11, FALSE)</f>
        <v>102.4</v>
      </c>
      <c r="X325">
        <f>VLOOKUP(A325,[2]Sheet5!$A$2:$O$163,12, FALSE)</f>
        <v>72</v>
      </c>
      <c r="Y325">
        <f>VLOOKUP(A325,[2]Sheet5!$A$2:$O$163,13, FALSE)</f>
        <v>72966</v>
      </c>
      <c r="Z325">
        <f>VLOOKUP(A325,[2]Sheet5!$A$2:$O$163,14, FALSE)</f>
        <v>72.965999999999994</v>
      </c>
      <c r="AA325">
        <f>VLOOKUP(A325,[2]Sheet5!$A$2:$O$163,15, FALSE)</f>
        <v>4.289993579226917</v>
      </c>
      <c r="AC325" t="e">
        <f>VLOOKUP(C325, [2]Sheet5!$C$2:$O$163, 3, FALSE)</f>
        <v>#N/A</v>
      </c>
      <c r="AE325" s="6" t="e">
        <f>VLOOKUP(S325,'[5]WomenBasket Ball'!$C$1:$E$36, 3,FALSE)</f>
        <v>#N/A</v>
      </c>
    </row>
    <row r="326" spans="1:31" x14ac:dyDescent="0.2">
      <c r="A326" t="s">
        <v>2565</v>
      </c>
      <c r="B326" t="s">
        <v>827</v>
      </c>
      <c r="C326" t="str">
        <f t="shared" si="5"/>
        <v>LOUWomensBasketball</v>
      </c>
      <c r="D326" t="s">
        <v>2664</v>
      </c>
      <c r="E326" t="s">
        <v>2665</v>
      </c>
      <c r="F326" t="s">
        <v>2592</v>
      </c>
      <c r="G326" t="s">
        <v>3056</v>
      </c>
      <c r="H326" t="s">
        <v>3012</v>
      </c>
      <c r="I326" t="s">
        <v>3086</v>
      </c>
      <c r="J326">
        <v>89.7</v>
      </c>
      <c r="K326">
        <v>182</v>
      </c>
      <c r="Q326" t="str">
        <f>VLOOKUP(A326,[2]Sheet5!$A$2:$O$163,4, FALSE)</f>
        <v>University of Louisville</v>
      </c>
      <c r="R326" t="str">
        <f>VLOOKUP(A326,[2]Sheet5!$A$2:$O$163,6, FALSE)</f>
        <v>Louisville</v>
      </c>
      <c r="S326" t="str">
        <f>VLOOKUP(A326,[2]Sheet5!$A$2:$O$163,7, FALSE)</f>
        <v>KY</v>
      </c>
      <c r="T326" t="str">
        <f>VLOOKUP(A326,[2]Sheet5!$A$2:$O$163,8, FALSE)</f>
        <v>Kentucky</v>
      </c>
      <c r="U326" t="str">
        <f>VLOOKUP(A326,[2]Sheet5!$A$2:$O$163,9, FALSE)</f>
        <v>Southeast</v>
      </c>
      <c r="V326" t="str">
        <f>VLOOKUP(A326,[2]Sheet5!$A$2:$O$163,10, FALSE)</f>
        <v>louisville-ky</v>
      </c>
      <c r="W326">
        <f>VLOOKUP(A326,[2]Sheet5!$A$2:$O$163,11, FALSE)</f>
        <v>89.7</v>
      </c>
      <c r="X326">
        <f>VLOOKUP(A326,[2]Sheet5!$A$2:$O$163,12, FALSE)</f>
        <v>182</v>
      </c>
      <c r="Y326" t="e">
        <f>VLOOKUP(A326,[2]Sheet5!$A$2:$O$163,13, FALSE)</f>
        <v>#N/A</v>
      </c>
      <c r="Z326" t="e">
        <f>VLOOKUP(A326,[2]Sheet5!$A$2:$O$163,14, FALSE)</f>
        <v>#N/A</v>
      </c>
      <c r="AA326" t="e">
        <f>VLOOKUP(A326,[2]Sheet5!$A$2:$O$163,15, FALSE)</f>
        <v>#N/A</v>
      </c>
      <c r="AC326" t="e">
        <f>VLOOKUP(C326, [2]Sheet5!$C$2:$O$163, 3, FALSE)</f>
        <v>#N/A</v>
      </c>
      <c r="AE326" s="6" t="e">
        <f>VLOOKUP(S326,'[5]WomenBasket Ball'!$C$1:$E$36, 3,FALSE)</f>
        <v>#N/A</v>
      </c>
    </row>
    <row r="327" spans="1:31" x14ac:dyDescent="0.2">
      <c r="A327" t="s">
        <v>2565</v>
      </c>
      <c r="B327" t="s">
        <v>1110</v>
      </c>
      <c r="C327" t="str">
        <f t="shared" si="5"/>
        <v>LOUVolleyball</v>
      </c>
      <c r="D327" t="s">
        <v>2664</v>
      </c>
      <c r="E327" t="s">
        <v>2665</v>
      </c>
      <c r="F327" t="s">
        <v>2592</v>
      </c>
      <c r="G327" t="s">
        <v>3056</v>
      </c>
      <c r="H327" t="s">
        <v>3012</v>
      </c>
      <c r="I327" t="s">
        <v>3086</v>
      </c>
      <c r="J327">
        <v>89.7</v>
      </c>
      <c r="K327">
        <v>182</v>
      </c>
      <c r="Q327" t="str">
        <f>VLOOKUP(A327,[2]Sheet5!$A$2:$O$163,4, FALSE)</f>
        <v>University of Louisville</v>
      </c>
      <c r="R327" t="str">
        <f>VLOOKUP(A327,[2]Sheet5!$A$2:$O$163,6, FALSE)</f>
        <v>Louisville</v>
      </c>
      <c r="S327" t="str">
        <f>VLOOKUP(A327,[2]Sheet5!$A$2:$O$163,7, FALSE)</f>
        <v>KY</v>
      </c>
      <c r="T327" t="str">
        <f>VLOOKUP(A327,[2]Sheet5!$A$2:$O$163,8, FALSE)</f>
        <v>Kentucky</v>
      </c>
      <c r="U327" t="str">
        <f>VLOOKUP(A327,[2]Sheet5!$A$2:$O$163,9, FALSE)</f>
        <v>Southeast</v>
      </c>
      <c r="V327" t="str">
        <f>VLOOKUP(A327,[2]Sheet5!$A$2:$O$163,10, FALSE)</f>
        <v>louisville-ky</v>
      </c>
      <c r="W327">
        <f>VLOOKUP(A327,[2]Sheet5!$A$2:$O$163,11, FALSE)</f>
        <v>89.7</v>
      </c>
      <c r="X327">
        <f>VLOOKUP(A327,[2]Sheet5!$A$2:$O$163,12, FALSE)</f>
        <v>182</v>
      </c>
      <c r="Y327" t="e">
        <f>VLOOKUP(A327,[2]Sheet5!$A$2:$O$163,13, FALSE)</f>
        <v>#N/A</v>
      </c>
      <c r="Z327" t="e">
        <f>VLOOKUP(A327,[2]Sheet5!$A$2:$O$163,14, FALSE)</f>
        <v>#N/A</v>
      </c>
      <c r="AA327" t="e">
        <f>VLOOKUP(A327,[2]Sheet5!$A$2:$O$163,15, FALSE)</f>
        <v>#N/A</v>
      </c>
      <c r="AC327" t="e">
        <f>VLOOKUP(C327, [2]Sheet5!$C$2:$O$163, 3, FALSE)</f>
        <v>#N/A</v>
      </c>
    </row>
    <row r="328" spans="1:31" x14ac:dyDescent="0.2">
      <c r="A328" t="s">
        <v>2600</v>
      </c>
      <c r="B328" t="s">
        <v>1110</v>
      </c>
      <c r="C328" t="str">
        <f t="shared" si="5"/>
        <v>GTECHVolleyball</v>
      </c>
      <c r="D328" t="s">
        <v>2748</v>
      </c>
      <c r="E328" t="s">
        <v>2749</v>
      </c>
      <c r="F328" t="s">
        <v>2750</v>
      </c>
      <c r="G328" t="s">
        <v>3047</v>
      </c>
      <c r="H328" t="s">
        <v>3012</v>
      </c>
      <c r="I328" t="s">
        <v>3060</v>
      </c>
      <c r="J328">
        <v>109.4</v>
      </c>
      <c r="K328">
        <v>44</v>
      </c>
      <c r="L328">
        <v>69164</v>
      </c>
      <c r="M328">
        <v>69.164000000000001</v>
      </c>
      <c r="N328">
        <v>4.2364804960425433</v>
      </c>
      <c r="O328">
        <v>73</v>
      </c>
      <c r="Q328" t="str">
        <f>VLOOKUP(A328,[2]Sheet5!$A$2:$O$163,4, FALSE)</f>
        <v>Georgia Tech</v>
      </c>
      <c r="R328" t="str">
        <f>VLOOKUP(A328,[2]Sheet5!$A$2:$O$163,6, FALSE)</f>
        <v>Atlanta</v>
      </c>
      <c r="S328" t="str">
        <f>VLOOKUP(A328,[2]Sheet5!$A$2:$O$163,7, FALSE)</f>
        <v>GA</v>
      </c>
      <c r="T328" t="str">
        <f>VLOOKUP(A328,[2]Sheet5!$A$2:$O$163,8, FALSE)</f>
        <v>Georgia</v>
      </c>
      <c r="U328" t="str">
        <f>VLOOKUP(A328,[2]Sheet5!$A$2:$O$163,9, FALSE)</f>
        <v>Southeast</v>
      </c>
      <c r="V328" t="str">
        <f>VLOOKUP(A328,[2]Sheet5!$A$2:$O$163,10, FALSE)</f>
        <v>atlanta-ga</v>
      </c>
      <c r="W328">
        <f>VLOOKUP(A328,[2]Sheet5!$A$2:$O$163,11, FALSE)</f>
        <v>109.4</v>
      </c>
      <c r="X328">
        <f>VLOOKUP(A328,[2]Sheet5!$A$2:$O$163,12, FALSE)</f>
        <v>44</v>
      </c>
      <c r="Y328">
        <f>VLOOKUP(A328,[2]Sheet5!$A$2:$O$163,13, FALSE)</f>
        <v>69164</v>
      </c>
      <c r="Z328">
        <f>VLOOKUP(A328,[2]Sheet5!$A$2:$O$163,14, FALSE)</f>
        <v>69.164000000000001</v>
      </c>
      <c r="AA328">
        <f>VLOOKUP(A328,[2]Sheet5!$A$2:$O$163,15, FALSE)</f>
        <v>4.2364804960425433</v>
      </c>
      <c r="AC328">
        <f>VLOOKUP(C328, [2]Sheet5!$C$2:$O$163, 3, FALSE)</f>
        <v>73</v>
      </c>
    </row>
    <row r="329" spans="1:31" x14ac:dyDescent="0.2">
      <c r="A329" t="s">
        <v>2581</v>
      </c>
      <c r="B329" t="s">
        <v>1110</v>
      </c>
      <c r="C329" t="str">
        <f t="shared" si="5"/>
        <v>TEXVolleyball</v>
      </c>
      <c r="D329" t="s">
        <v>2705</v>
      </c>
      <c r="E329" t="s">
        <v>2706</v>
      </c>
      <c r="F329" t="s">
        <v>2688</v>
      </c>
      <c r="G329" t="s">
        <v>3002</v>
      </c>
      <c r="H329" t="s">
        <v>3003</v>
      </c>
      <c r="I329" t="s">
        <v>3004</v>
      </c>
      <c r="J329">
        <v>129</v>
      </c>
      <c r="K329">
        <v>38</v>
      </c>
      <c r="L329">
        <v>78965</v>
      </c>
      <c r="M329">
        <v>78.965000000000003</v>
      </c>
      <c r="N329">
        <v>4.369004716322018</v>
      </c>
      <c r="Q329" t="str">
        <f>VLOOKUP(A329,[2]Sheet5!$A$2:$O$163,4, FALSE)</f>
        <v>The University of Texas</v>
      </c>
      <c r="R329" t="str">
        <f>VLOOKUP(A329,[2]Sheet5!$A$2:$O$163,6, FALSE)</f>
        <v>Austin</v>
      </c>
      <c r="S329" t="str">
        <f>VLOOKUP(A329,[2]Sheet5!$A$2:$O$163,7, FALSE)</f>
        <v>TX</v>
      </c>
      <c r="T329" t="str">
        <f>VLOOKUP(A329,[2]Sheet5!$A$2:$O$163,8, FALSE)</f>
        <v>Texas</v>
      </c>
      <c r="U329" t="str">
        <f>VLOOKUP(A329,[2]Sheet5!$A$2:$O$163,9, FALSE)</f>
        <v>Southwest</v>
      </c>
      <c r="V329" t="str">
        <f>VLOOKUP(A329,[2]Sheet5!$A$2:$O$163,10, FALSE)</f>
        <v>austin-tx</v>
      </c>
      <c r="W329">
        <f>VLOOKUP(A329,[2]Sheet5!$A$2:$O$163,11, FALSE)</f>
        <v>129</v>
      </c>
      <c r="X329">
        <f>VLOOKUP(A329,[2]Sheet5!$A$2:$O$163,12, FALSE)</f>
        <v>38</v>
      </c>
      <c r="Y329">
        <f>VLOOKUP(A329,[2]Sheet5!$A$2:$O$163,13, FALSE)</f>
        <v>78965</v>
      </c>
      <c r="Z329">
        <f>VLOOKUP(A329,[2]Sheet5!$A$2:$O$163,14, FALSE)</f>
        <v>78.965000000000003</v>
      </c>
      <c r="AA329">
        <f>VLOOKUP(A329,[2]Sheet5!$A$2:$O$163,15, FALSE)</f>
        <v>4.369004716322018</v>
      </c>
      <c r="AC329" t="e">
        <f>VLOOKUP(C329, [2]Sheet5!$C$2:$O$163, 3, FALSE)</f>
        <v>#N/A</v>
      </c>
    </row>
    <row r="330" spans="1:31" x14ac:dyDescent="0.2">
      <c r="A330" t="s">
        <v>2595</v>
      </c>
      <c r="B330" t="s">
        <v>1110</v>
      </c>
      <c r="C330" t="str">
        <f t="shared" si="5"/>
        <v>OREVolleyball</v>
      </c>
      <c r="D330" t="s">
        <v>2737</v>
      </c>
      <c r="E330" t="s">
        <v>2738</v>
      </c>
      <c r="F330" t="s">
        <v>2739</v>
      </c>
      <c r="G330" t="s">
        <v>3014</v>
      </c>
      <c r="H330" t="s">
        <v>3006</v>
      </c>
      <c r="I330" t="s">
        <v>3015</v>
      </c>
      <c r="J330">
        <v>107.3</v>
      </c>
      <c r="K330">
        <v>105</v>
      </c>
      <c r="L330">
        <v>55776</v>
      </c>
      <c r="M330">
        <v>55.776000000000003</v>
      </c>
      <c r="N330">
        <v>4.0213436693376101</v>
      </c>
      <c r="Q330" t="str">
        <f>VLOOKUP(A330,[2]Sheet5!$A$2:$O$163,4, FALSE)</f>
        <v>University of Oregon</v>
      </c>
      <c r="R330" t="str">
        <f>VLOOKUP(A330,[2]Sheet5!$A$2:$O$163,6, FALSE)</f>
        <v>Eugene</v>
      </c>
      <c r="S330" t="str">
        <f>VLOOKUP(A330,[2]Sheet5!$A$2:$O$163,7, FALSE)</f>
        <v>OR</v>
      </c>
      <c r="T330" t="str">
        <f>VLOOKUP(A330,[2]Sheet5!$A$2:$O$163,8, FALSE)</f>
        <v>Oregon</v>
      </c>
      <c r="U330" t="str">
        <f>VLOOKUP(A330,[2]Sheet5!$A$2:$O$163,9, FALSE)</f>
        <v>West</v>
      </c>
      <c r="V330" t="str">
        <f>VLOOKUP(A330,[2]Sheet5!$A$2:$O$163,10, FALSE)</f>
        <v>eugene-or</v>
      </c>
      <c r="W330">
        <f>VLOOKUP(A330,[2]Sheet5!$A$2:$O$163,11, FALSE)</f>
        <v>107.3</v>
      </c>
      <c r="X330">
        <f>VLOOKUP(A330,[2]Sheet5!$A$2:$O$163,12, FALSE)</f>
        <v>105</v>
      </c>
      <c r="Y330">
        <f>VLOOKUP(A330,[2]Sheet5!$A$2:$O$163,13, FALSE)</f>
        <v>55776</v>
      </c>
      <c r="Z330">
        <f>VLOOKUP(A330,[2]Sheet5!$A$2:$O$163,14, FALSE)</f>
        <v>55.776000000000003</v>
      </c>
      <c r="AA330">
        <f>VLOOKUP(A330,[2]Sheet5!$A$2:$O$163,15, FALSE)</f>
        <v>4.0213436693376101</v>
      </c>
      <c r="AC330" t="e">
        <f>VLOOKUP(C330, [2]Sheet5!$C$2:$O$163, 3, FALSE)</f>
        <v>#N/A</v>
      </c>
    </row>
    <row r="331" spans="1:31" x14ac:dyDescent="0.2">
      <c r="A331" t="s">
        <v>2596</v>
      </c>
      <c r="B331" t="s">
        <v>1110</v>
      </c>
      <c r="C331" t="str">
        <f t="shared" si="5"/>
        <v>NEBVolleyball</v>
      </c>
      <c r="D331" t="s">
        <v>2740</v>
      </c>
      <c r="E331" t="s">
        <v>2741</v>
      </c>
      <c r="F331" t="s">
        <v>2742</v>
      </c>
      <c r="G331" t="s">
        <v>3132</v>
      </c>
      <c r="H331" t="s">
        <v>3017</v>
      </c>
      <c r="I331" t="s">
        <v>3154</v>
      </c>
      <c r="J331">
        <v>91.5</v>
      </c>
      <c r="K331">
        <v>151</v>
      </c>
      <c r="L331">
        <v>61309</v>
      </c>
      <c r="M331">
        <v>61.308999999999997</v>
      </c>
      <c r="N331">
        <v>4.1159266510886505</v>
      </c>
      <c r="Q331" t="str">
        <f>VLOOKUP(A331,[2]Sheet5!$A$2:$O$163,4, FALSE)</f>
        <v>The University of Nebraska</v>
      </c>
      <c r="R331" t="str">
        <f>VLOOKUP(A331,[2]Sheet5!$A$2:$O$163,6, FALSE)</f>
        <v>Lincoln</v>
      </c>
      <c r="S331" t="str">
        <f>VLOOKUP(A331,[2]Sheet5!$A$2:$O$163,7, FALSE)</f>
        <v>NE</v>
      </c>
      <c r="T331" t="str">
        <f>VLOOKUP(A331,[2]Sheet5!$A$2:$O$163,8, FALSE)</f>
        <v>Nebraska</v>
      </c>
      <c r="U331" t="str">
        <f>VLOOKUP(A331,[2]Sheet5!$A$2:$O$163,9, FALSE)</f>
        <v>Midwest</v>
      </c>
      <c r="V331" t="str">
        <f>VLOOKUP(A331,[2]Sheet5!$A$2:$O$163,10, FALSE)</f>
        <v>lincoln-ne</v>
      </c>
      <c r="W331">
        <f>VLOOKUP(A331,[2]Sheet5!$A$2:$O$163,11, FALSE)</f>
        <v>91.5</v>
      </c>
      <c r="X331">
        <f>VLOOKUP(A331,[2]Sheet5!$A$2:$O$163,12, FALSE)</f>
        <v>151</v>
      </c>
      <c r="Y331">
        <f>VLOOKUP(A331,[2]Sheet5!$A$2:$O$163,13, FALSE)</f>
        <v>61309</v>
      </c>
      <c r="Z331">
        <f>VLOOKUP(A331,[2]Sheet5!$A$2:$O$163,14, FALSE)</f>
        <v>61.308999999999997</v>
      </c>
      <c r="AA331">
        <f>VLOOKUP(A331,[2]Sheet5!$A$2:$O$163,15, FALSE)</f>
        <v>4.1159266510886505</v>
      </c>
      <c r="AC331" t="e">
        <f>VLOOKUP(C331, [2]Sheet5!$C$2:$O$163, 3, FALSE)</f>
        <v>#N/A</v>
      </c>
    </row>
    <row r="332" spans="1:31" x14ac:dyDescent="0.2">
      <c r="A332" t="s">
        <v>2596</v>
      </c>
      <c r="B332" t="s">
        <v>1110</v>
      </c>
      <c r="C332" t="str">
        <f t="shared" si="5"/>
        <v>NEBVolleyball</v>
      </c>
      <c r="D332" t="s">
        <v>2740</v>
      </c>
      <c r="E332" t="s">
        <v>2741</v>
      </c>
      <c r="F332" t="s">
        <v>2742</v>
      </c>
      <c r="G332" t="s">
        <v>3132</v>
      </c>
      <c r="H332" t="s">
        <v>3017</v>
      </c>
      <c r="I332" t="s">
        <v>3154</v>
      </c>
      <c r="J332">
        <v>91.5</v>
      </c>
      <c r="K332">
        <v>151</v>
      </c>
      <c r="L332">
        <v>61309</v>
      </c>
      <c r="M332">
        <v>61.308999999999997</v>
      </c>
      <c r="N332">
        <v>4.1159266510886505</v>
      </c>
      <c r="Q332" t="str">
        <f>VLOOKUP(A332,[2]Sheet5!$A$2:$O$163,4, FALSE)</f>
        <v>The University of Nebraska</v>
      </c>
      <c r="R332" t="str">
        <f>VLOOKUP(A332,[2]Sheet5!$A$2:$O$163,6, FALSE)</f>
        <v>Lincoln</v>
      </c>
      <c r="S332" t="str">
        <f>VLOOKUP(A332,[2]Sheet5!$A$2:$O$163,7, FALSE)</f>
        <v>NE</v>
      </c>
      <c r="T332" t="str">
        <f>VLOOKUP(A332,[2]Sheet5!$A$2:$O$163,8, FALSE)</f>
        <v>Nebraska</v>
      </c>
      <c r="U332" t="str">
        <f>VLOOKUP(A332,[2]Sheet5!$A$2:$O$163,9, FALSE)</f>
        <v>Midwest</v>
      </c>
      <c r="V332" t="str">
        <f>VLOOKUP(A332,[2]Sheet5!$A$2:$O$163,10, FALSE)</f>
        <v>lincoln-ne</v>
      </c>
      <c r="W332">
        <f>VLOOKUP(A332,[2]Sheet5!$A$2:$O$163,11, FALSE)</f>
        <v>91.5</v>
      </c>
      <c r="X332">
        <f>VLOOKUP(A332,[2]Sheet5!$A$2:$O$163,12, FALSE)</f>
        <v>151</v>
      </c>
      <c r="Y332">
        <f>VLOOKUP(A332,[2]Sheet5!$A$2:$O$163,13, FALSE)</f>
        <v>61309</v>
      </c>
      <c r="Z332">
        <f>VLOOKUP(A332,[2]Sheet5!$A$2:$O$163,14, FALSE)</f>
        <v>61.308999999999997</v>
      </c>
      <c r="AA332">
        <f>VLOOKUP(A332,[2]Sheet5!$A$2:$O$163,15, FALSE)</f>
        <v>4.1159266510886505</v>
      </c>
      <c r="AC332" t="e">
        <f>VLOOKUP(C332, [2]Sheet5!$C$2:$O$163, 3, FALSE)</f>
        <v>#N/A</v>
      </c>
    </row>
    <row r="333" spans="1:31" x14ac:dyDescent="0.2">
      <c r="A333" t="s">
        <v>2596</v>
      </c>
      <c r="B333" t="s">
        <v>1110</v>
      </c>
      <c r="C333" t="str">
        <f t="shared" si="5"/>
        <v>NEBVolleyball</v>
      </c>
      <c r="D333" t="s">
        <v>2740</v>
      </c>
      <c r="E333" t="s">
        <v>2741</v>
      </c>
      <c r="F333" t="s">
        <v>2742</v>
      </c>
      <c r="G333" t="s">
        <v>3132</v>
      </c>
      <c r="H333" t="s">
        <v>3017</v>
      </c>
      <c r="I333" t="s">
        <v>3154</v>
      </c>
      <c r="J333">
        <v>91.5</v>
      </c>
      <c r="K333">
        <v>151</v>
      </c>
      <c r="L333">
        <v>61309</v>
      </c>
      <c r="M333">
        <v>61.308999999999997</v>
      </c>
      <c r="N333">
        <v>4.1159266510886505</v>
      </c>
      <c r="Q333" t="str">
        <f>VLOOKUP(A333,[2]Sheet5!$A$2:$O$163,4, FALSE)</f>
        <v>The University of Nebraska</v>
      </c>
      <c r="R333" t="str">
        <f>VLOOKUP(A333,[2]Sheet5!$A$2:$O$163,6, FALSE)</f>
        <v>Lincoln</v>
      </c>
      <c r="S333" t="str">
        <f>VLOOKUP(A333,[2]Sheet5!$A$2:$O$163,7, FALSE)</f>
        <v>NE</v>
      </c>
      <c r="T333" t="str">
        <f>VLOOKUP(A333,[2]Sheet5!$A$2:$O$163,8, FALSE)</f>
        <v>Nebraska</v>
      </c>
      <c r="U333" t="str">
        <f>VLOOKUP(A333,[2]Sheet5!$A$2:$O$163,9, FALSE)</f>
        <v>Midwest</v>
      </c>
      <c r="V333" t="str">
        <f>VLOOKUP(A333,[2]Sheet5!$A$2:$O$163,10, FALSE)</f>
        <v>lincoln-ne</v>
      </c>
      <c r="W333">
        <f>VLOOKUP(A333,[2]Sheet5!$A$2:$O$163,11, FALSE)</f>
        <v>91.5</v>
      </c>
      <c r="X333">
        <f>VLOOKUP(A333,[2]Sheet5!$A$2:$O$163,12, FALSE)</f>
        <v>151</v>
      </c>
      <c r="Y333">
        <f>VLOOKUP(A333,[2]Sheet5!$A$2:$O$163,13, FALSE)</f>
        <v>61309</v>
      </c>
      <c r="Z333">
        <f>VLOOKUP(A333,[2]Sheet5!$A$2:$O$163,14, FALSE)</f>
        <v>61.308999999999997</v>
      </c>
      <c r="AA333">
        <f>VLOOKUP(A333,[2]Sheet5!$A$2:$O$163,15, FALSE)</f>
        <v>4.1159266510886505</v>
      </c>
      <c r="AC333" t="e">
        <f>VLOOKUP(C333, [2]Sheet5!$C$2:$O$163, 3, FALSE)</f>
        <v>#N/A</v>
      </c>
    </row>
    <row r="334" spans="1:31" x14ac:dyDescent="0.2">
      <c r="A334" t="s">
        <v>2601</v>
      </c>
      <c r="B334" t="s">
        <v>1110</v>
      </c>
      <c r="C334" t="str">
        <f t="shared" si="5"/>
        <v>WISVolleyball</v>
      </c>
      <c r="D334" t="s">
        <v>2751</v>
      </c>
      <c r="E334" t="s">
        <v>2752</v>
      </c>
      <c r="F334" t="s">
        <v>2753</v>
      </c>
      <c r="G334" t="s">
        <v>3050</v>
      </c>
      <c r="H334" t="s">
        <v>3017</v>
      </c>
      <c r="I334" t="s">
        <v>3051</v>
      </c>
      <c r="J334">
        <v>101.4</v>
      </c>
      <c r="K334">
        <v>250</v>
      </c>
      <c r="L334">
        <v>49928</v>
      </c>
      <c r="M334">
        <v>49.927999999999997</v>
      </c>
      <c r="N334">
        <v>3.9105819676317419</v>
      </c>
      <c r="O334">
        <v>12</v>
      </c>
      <c r="Q334" t="str">
        <f>VLOOKUP(A334,[2]Sheet5!$A$2:$O$163,4, FALSE)</f>
        <v>University of Wisconsin</v>
      </c>
      <c r="R334" t="str">
        <f>VLOOKUP(A334,[2]Sheet5!$A$2:$O$163,6, FALSE)</f>
        <v>Madison</v>
      </c>
      <c r="S334" t="str">
        <f>VLOOKUP(A334,[2]Sheet5!$A$2:$O$163,7, FALSE)</f>
        <v>WI</v>
      </c>
      <c r="T334" t="str">
        <f>VLOOKUP(A334,[2]Sheet5!$A$2:$O$163,8, FALSE)</f>
        <v>Wisconsin</v>
      </c>
      <c r="U334" t="str">
        <f>VLOOKUP(A334,[2]Sheet5!$A$2:$O$163,9, FALSE)</f>
        <v>Midwest</v>
      </c>
      <c r="V334" t="str">
        <f>VLOOKUP(A334,[2]Sheet5!$A$2:$O$163,10, FALSE)</f>
        <v>madison-wi</v>
      </c>
      <c r="W334">
        <f>VLOOKUP(A334,[2]Sheet5!$A$2:$O$163,11, FALSE)</f>
        <v>101.4</v>
      </c>
      <c r="X334">
        <f>VLOOKUP(A334,[2]Sheet5!$A$2:$O$163,12, FALSE)</f>
        <v>250</v>
      </c>
      <c r="Y334">
        <f>VLOOKUP(A334,[2]Sheet5!$A$2:$O$163,13, FALSE)</f>
        <v>49928</v>
      </c>
      <c r="Z334">
        <f>VLOOKUP(A334,[2]Sheet5!$A$2:$O$163,14, FALSE)</f>
        <v>49.927999999999997</v>
      </c>
      <c r="AA334">
        <f>VLOOKUP(A334,[2]Sheet5!$A$2:$O$163,15, FALSE)</f>
        <v>3.9105819676317419</v>
      </c>
      <c r="AC334">
        <f>VLOOKUP(C334, [2]Sheet5!$C$2:$O$163, 3, FALSE)</f>
        <v>12</v>
      </c>
    </row>
    <row r="335" spans="1:31" x14ac:dyDescent="0.2">
      <c r="A335" t="s">
        <v>2601</v>
      </c>
      <c r="B335" t="s">
        <v>1110</v>
      </c>
      <c r="C335" t="str">
        <f t="shared" si="5"/>
        <v>WISVolleyball</v>
      </c>
      <c r="D335" t="s">
        <v>2751</v>
      </c>
      <c r="E335" t="s">
        <v>2752</v>
      </c>
      <c r="F335" t="s">
        <v>2753</v>
      </c>
      <c r="G335" t="s">
        <v>3050</v>
      </c>
      <c r="H335" t="s">
        <v>3017</v>
      </c>
      <c r="I335" t="s">
        <v>3051</v>
      </c>
      <c r="J335">
        <v>101.4</v>
      </c>
      <c r="K335">
        <v>250</v>
      </c>
      <c r="L335">
        <v>49928</v>
      </c>
      <c r="M335">
        <v>49.927999999999997</v>
      </c>
      <c r="N335">
        <v>3.9105819676317419</v>
      </c>
      <c r="O335">
        <v>12</v>
      </c>
      <c r="Q335" t="str">
        <f>VLOOKUP(A335,[2]Sheet5!$A$2:$O$163,4, FALSE)</f>
        <v>University of Wisconsin</v>
      </c>
      <c r="R335" t="str">
        <f>VLOOKUP(A335,[2]Sheet5!$A$2:$O$163,6, FALSE)</f>
        <v>Madison</v>
      </c>
      <c r="S335" t="str">
        <f>VLOOKUP(A335,[2]Sheet5!$A$2:$O$163,7, FALSE)</f>
        <v>WI</v>
      </c>
      <c r="T335" t="str">
        <f>VLOOKUP(A335,[2]Sheet5!$A$2:$O$163,8, FALSE)</f>
        <v>Wisconsin</v>
      </c>
      <c r="U335" t="str">
        <f>VLOOKUP(A335,[2]Sheet5!$A$2:$O$163,9, FALSE)</f>
        <v>Midwest</v>
      </c>
      <c r="V335" t="str">
        <f>VLOOKUP(A335,[2]Sheet5!$A$2:$O$163,10, FALSE)</f>
        <v>madison-wi</v>
      </c>
      <c r="W335">
        <f>VLOOKUP(A335,[2]Sheet5!$A$2:$O$163,11, FALSE)</f>
        <v>101.4</v>
      </c>
      <c r="X335">
        <f>VLOOKUP(A335,[2]Sheet5!$A$2:$O$163,12, FALSE)</f>
        <v>250</v>
      </c>
      <c r="Y335">
        <f>VLOOKUP(A335,[2]Sheet5!$A$2:$O$163,13, FALSE)</f>
        <v>49928</v>
      </c>
      <c r="Z335">
        <f>VLOOKUP(A335,[2]Sheet5!$A$2:$O$163,14, FALSE)</f>
        <v>49.927999999999997</v>
      </c>
      <c r="AA335">
        <f>VLOOKUP(A335,[2]Sheet5!$A$2:$O$163,15, FALSE)</f>
        <v>3.9105819676317419</v>
      </c>
      <c r="AC335">
        <f>VLOOKUP(C335, [2]Sheet5!$C$2:$O$163, 3, FALSE)</f>
        <v>12</v>
      </c>
    </row>
    <row r="336" spans="1:31" x14ac:dyDescent="0.2">
      <c r="A336" t="s">
        <v>2596</v>
      </c>
      <c r="B336" t="s">
        <v>1110</v>
      </c>
      <c r="C336" t="str">
        <f t="shared" si="5"/>
        <v>NEBVolleyball</v>
      </c>
      <c r="D336" t="s">
        <v>2740</v>
      </c>
      <c r="E336" t="s">
        <v>2741</v>
      </c>
      <c r="F336" t="s">
        <v>2742</v>
      </c>
      <c r="G336" t="s">
        <v>3132</v>
      </c>
      <c r="H336" t="s">
        <v>3017</v>
      </c>
      <c r="I336" t="s">
        <v>3154</v>
      </c>
      <c r="J336">
        <v>91.5</v>
      </c>
      <c r="K336">
        <v>151</v>
      </c>
      <c r="L336">
        <v>61309</v>
      </c>
      <c r="M336">
        <v>61.308999999999997</v>
      </c>
      <c r="N336">
        <v>4.1159266510886505</v>
      </c>
      <c r="Q336" t="str">
        <f>VLOOKUP(A336,[2]Sheet5!$A$2:$O$163,4, FALSE)</f>
        <v>The University of Nebraska</v>
      </c>
      <c r="R336" t="str">
        <f>VLOOKUP(A336,[2]Sheet5!$A$2:$O$163,6, FALSE)</f>
        <v>Lincoln</v>
      </c>
      <c r="S336" t="str">
        <f>VLOOKUP(A336,[2]Sheet5!$A$2:$O$163,7, FALSE)</f>
        <v>NE</v>
      </c>
      <c r="T336" t="str">
        <f>VLOOKUP(A336,[2]Sheet5!$A$2:$O$163,8, FALSE)</f>
        <v>Nebraska</v>
      </c>
      <c r="U336" t="str">
        <f>VLOOKUP(A336,[2]Sheet5!$A$2:$O$163,9, FALSE)</f>
        <v>Midwest</v>
      </c>
      <c r="V336" t="str">
        <f>VLOOKUP(A336,[2]Sheet5!$A$2:$O$163,10, FALSE)</f>
        <v>lincoln-ne</v>
      </c>
      <c r="W336">
        <f>VLOOKUP(A336,[2]Sheet5!$A$2:$O$163,11, FALSE)</f>
        <v>91.5</v>
      </c>
      <c r="X336">
        <f>VLOOKUP(A336,[2]Sheet5!$A$2:$O$163,12, FALSE)</f>
        <v>151</v>
      </c>
      <c r="Y336">
        <f>VLOOKUP(A336,[2]Sheet5!$A$2:$O$163,13, FALSE)</f>
        <v>61309</v>
      </c>
      <c r="Z336">
        <f>VLOOKUP(A336,[2]Sheet5!$A$2:$O$163,14, FALSE)</f>
        <v>61.308999999999997</v>
      </c>
      <c r="AA336">
        <f>VLOOKUP(A336,[2]Sheet5!$A$2:$O$163,15, FALSE)</f>
        <v>4.1159266510886505</v>
      </c>
      <c r="AC336" t="e">
        <f>VLOOKUP(C336, [2]Sheet5!$C$2:$O$163, 3, FALSE)</f>
        <v>#N/A</v>
      </c>
    </row>
    <row r="337" spans="1:29" x14ac:dyDescent="0.2">
      <c r="A337" t="s">
        <v>2581</v>
      </c>
      <c r="B337" t="s">
        <v>1110</v>
      </c>
      <c r="C337" t="str">
        <f t="shared" si="5"/>
        <v>TEXVolleyball</v>
      </c>
      <c r="D337" t="s">
        <v>2705</v>
      </c>
      <c r="E337" t="s">
        <v>2706</v>
      </c>
      <c r="F337" t="s">
        <v>2688</v>
      </c>
      <c r="G337" t="s">
        <v>3002</v>
      </c>
      <c r="H337" t="s">
        <v>3003</v>
      </c>
      <c r="I337" t="s">
        <v>3004</v>
      </c>
      <c r="J337">
        <v>129</v>
      </c>
      <c r="K337">
        <v>38</v>
      </c>
      <c r="L337">
        <v>78965</v>
      </c>
      <c r="M337">
        <v>78.965000000000003</v>
      </c>
      <c r="N337">
        <v>4.369004716322018</v>
      </c>
      <c r="Q337" t="str">
        <f>VLOOKUP(A337,[2]Sheet5!$A$2:$O$163,4, FALSE)</f>
        <v>The University of Texas</v>
      </c>
      <c r="R337" t="str">
        <f>VLOOKUP(A337,[2]Sheet5!$A$2:$O$163,6, FALSE)</f>
        <v>Austin</v>
      </c>
      <c r="S337" t="str">
        <f>VLOOKUP(A337,[2]Sheet5!$A$2:$O$163,7, FALSE)</f>
        <v>TX</v>
      </c>
      <c r="T337" t="str">
        <f>VLOOKUP(A337,[2]Sheet5!$A$2:$O$163,8, FALSE)</f>
        <v>Texas</v>
      </c>
      <c r="U337" t="str">
        <f>VLOOKUP(A337,[2]Sheet5!$A$2:$O$163,9, FALSE)</f>
        <v>Southwest</v>
      </c>
      <c r="V337" t="str">
        <f>VLOOKUP(A337,[2]Sheet5!$A$2:$O$163,10, FALSE)</f>
        <v>austin-tx</v>
      </c>
      <c r="W337">
        <f>VLOOKUP(A337,[2]Sheet5!$A$2:$O$163,11, FALSE)</f>
        <v>129</v>
      </c>
      <c r="X337">
        <f>VLOOKUP(A337,[2]Sheet5!$A$2:$O$163,12, FALSE)</f>
        <v>38</v>
      </c>
      <c r="Y337">
        <f>VLOOKUP(A337,[2]Sheet5!$A$2:$O$163,13, FALSE)</f>
        <v>78965</v>
      </c>
      <c r="Z337">
        <f>VLOOKUP(A337,[2]Sheet5!$A$2:$O$163,14, FALSE)</f>
        <v>78.965000000000003</v>
      </c>
      <c r="AA337">
        <f>VLOOKUP(A337,[2]Sheet5!$A$2:$O$163,15, FALSE)</f>
        <v>4.369004716322018</v>
      </c>
      <c r="AC337" t="e">
        <f>VLOOKUP(C337, [2]Sheet5!$C$2:$O$163, 3, FALSE)</f>
        <v>#N/A</v>
      </c>
    </row>
    <row r="338" spans="1:29" x14ac:dyDescent="0.2">
      <c r="A338" t="s">
        <v>2596</v>
      </c>
      <c r="B338" t="s">
        <v>1110</v>
      </c>
      <c r="C338" t="str">
        <f t="shared" si="5"/>
        <v>NEBVolleyball</v>
      </c>
      <c r="D338" t="s">
        <v>2740</v>
      </c>
      <c r="E338" t="s">
        <v>2741</v>
      </c>
      <c r="F338" t="s">
        <v>2742</v>
      </c>
      <c r="G338" t="s">
        <v>3132</v>
      </c>
      <c r="H338" t="s">
        <v>3017</v>
      </c>
      <c r="I338" t="s">
        <v>3154</v>
      </c>
      <c r="J338">
        <v>91.5</v>
      </c>
      <c r="K338">
        <v>151</v>
      </c>
      <c r="L338">
        <v>61309</v>
      </c>
      <c r="M338">
        <v>61.308999999999997</v>
      </c>
      <c r="N338">
        <v>4.1159266510886505</v>
      </c>
      <c r="Q338" t="str">
        <f>VLOOKUP(A338,[2]Sheet5!$A$2:$O$163,4, FALSE)</f>
        <v>The University of Nebraska</v>
      </c>
      <c r="R338" t="str">
        <f>VLOOKUP(A338,[2]Sheet5!$A$2:$O$163,6, FALSE)</f>
        <v>Lincoln</v>
      </c>
      <c r="S338" t="str">
        <f>VLOOKUP(A338,[2]Sheet5!$A$2:$O$163,7, FALSE)</f>
        <v>NE</v>
      </c>
      <c r="T338" t="str">
        <f>VLOOKUP(A338,[2]Sheet5!$A$2:$O$163,8, FALSE)</f>
        <v>Nebraska</v>
      </c>
      <c r="U338" t="str">
        <f>VLOOKUP(A338,[2]Sheet5!$A$2:$O$163,9, FALSE)</f>
        <v>Midwest</v>
      </c>
      <c r="V338" t="str">
        <f>VLOOKUP(A338,[2]Sheet5!$A$2:$O$163,10, FALSE)</f>
        <v>lincoln-ne</v>
      </c>
      <c r="W338">
        <f>VLOOKUP(A338,[2]Sheet5!$A$2:$O$163,11, FALSE)</f>
        <v>91.5</v>
      </c>
      <c r="X338">
        <f>VLOOKUP(A338,[2]Sheet5!$A$2:$O$163,12, FALSE)</f>
        <v>151</v>
      </c>
      <c r="Y338">
        <f>VLOOKUP(A338,[2]Sheet5!$A$2:$O$163,13, FALSE)</f>
        <v>61309</v>
      </c>
      <c r="Z338">
        <f>VLOOKUP(A338,[2]Sheet5!$A$2:$O$163,14, FALSE)</f>
        <v>61.308999999999997</v>
      </c>
      <c r="AA338">
        <f>VLOOKUP(A338,[2]Sheet5!$A$2:$O$163,15, FALSE)</f>
        <v>4.1159266510886505</v>
      </c>
      <c r="AC338" t="e">
        <f>VLOOKUP(C338, [2]Sheet5!$C$2:$O$163, 3, FALSE)</f>
        <v>#N/A</v>
      </c>
    </row>
    <row r="339" spans="1:29" x14ac:dyDescent="0.2">
      <c r="A339" t="s">
        <v>2565</v>
      </c>
      <c r="B339" t="s">
        <v>1110</v>
      </c>
      <c r="C339" t="str">
        <f t="shared" si="5"/>
        <v>LOUVolleyball</v>
      </c>
      <c r="D339" t="s">
        <v>2664</v>
      </c>
      <c r="E339" t="s">
        <v>2665</v>
      </c>
      <c r="F339" t="s">
        <v>2592</v>
      </c>
      <c r="G339" t="s">
        <v>3056</v>
      </c>
      <c r="H339" t="s">
        <v>3012</v>
      </c>
      <c r="I339" t="s">
        <v>3086</v>
      </c>
      <c r="J339">
        <v>89.7</v>
      </c>
      <c r="K339">
        <v>182</v>
      </c>
      <c r="Q339" t="str">
        <f>VLOOKUP(A339,[2]Sheet5!$A$2:$O$163,4, FALSE)</f>
        <v>University of Louisville</v>
      </c>
      <c r="R339" t="str">
        <f>VLOOKUP(A339,[2]Sheet5!$A$2:$O$163,6, FALSE)</f>
        <v>Louisville</v>
      </c>
      <c r="S339" t="str">
        <f>VLOOKUP(A339,[2]Sheet5!$A$2:$O$163,7, FALSE)</f>
        <v>KY</v>
      </c>
      <c r="T339" t="str">
        <f>VLOOKUP(A339,[2]Sheet5!$A$2:$O$163,8, FALSE)</f>
        <v>Kentucky</v>
      </c>
      <c r="U339" t="str">
        <f>VLOOKUP(A339,[2]Sheet5!$A$2:$O$163,9, FALSE)</f>
        <v>Southeast</v>
      </c>
      <c r="V339" t="str">
        <f>VLOOKUP(A339,[2]Sheet5!$A$2:$O$163,10, FALSE)</f>
        <v>louisville-ky</v>
      </c>
      <c r="W339">
        <f>VLOOKUP(A339,[2]Sheet5!$A$2:$O$163,11, FALSE)</f>
        <v>89.7</v>
      </c>
      <c r="X339">
        <f>VLOOKUP(A339,[2]Sheet5!$A$2:$O$163,12, FALSE)</f>
        <v>182</v>
      </c>
      <c r="Y339" t="e">
        <f>VLOOKUP(A339,[2]Sheet5!$A$2:$O$163,13, FALSE)</f>
        <v>#N/A</v>
      </c>
      <c r="Z339" t="e">
        <f>VLOOKUP(A339,[2]Sheet5!$A$2:$O$163,14, FALSE)</f>
        <v>#N/A</v>
      </c>
      <c r="AA339" t="e">
        <f>VLOOKUP(A339,[2]Sheet5!$A$2:$O$163,15, FALSE)</f>
        <v>#N/A</v>
      </c>
      <c r="AC339" t="e">
        <f>VLOOKUP(C339, [2]Sheet5!$C$2:$O$163, 3, FALSE)</f>
        <v>#N/A</v>
      </c>
    </row>
    <row r="340" spans="1:29" x14ac:dyDescent="0.2">
      <c r="A340" t="s">
        <v>2601</v>
      </c>
      <c r="B340" t="s">
        <v>1110</v>
      </c>
      <c r="C340" t="str">
        <f t="shared" si="5"/>
        <v>WISVolleyball</v>
      </c>
      <c r="D340" t="s">
        <v>2751</v>
      </c>
      <c r="E340" t="s">
        <v>2752</v>
      </c>
      <c r="F340" t="s">
        <v>2753</v>
      </c>
      <c r="G340" t="s">
        <v>3050</v>
      </c>
      <c r="H340" t="s">
        <v>3017</v>
      </c>
      <c r="I340" t="s">
        <v>3051</v>
      </c>
      <c r="J340">
        <v>101.4</v>
      </c>
      <c r="K340">
        <v>250</v>
      </c>
      <c r="L340">
        <v>49928</v>
      </c>
      <c r="M340">
        <v>49.927999999999997</v>
      </c>
      <c r="N340">
        <v>3.9105819676317419</v>
      </c>
      <c r="O340">
        <v>12</v>
      </c>
      <c r="Q340" t="str">
        <f>VLOOKUP(A340,[2]Sheet5!$A$2:$O$163,4, FALSE)</f>
        <v>University of Wisconsin</v>
      </c>
      <c r="R340" t="str">
        <f>VLOOKUP(A340,[2]Sheet5!$A$2:$O$163,6, FALSE)</f>
        <v>Madison</v>
      </c>
      <c r="S340" t="str">
        <f>VLOOKUP(A340,[2]Sheet5!$A$2:$O$163,7, FALSE)</f>
        <v>WI</v>
      </c>
      <c r="T340" t="str">
        <f>VLOOKUP(A340,[2]Sheet5!$A$2:$O$163,8, FALSE)</f>
        <v>Wisconsin</v>
      </c>
      <c r="U340" t="str">
        <f>VLOOKUP(A340,[2]Sheet5!$A$2:$O$163,9, FALSE)</f>
        <v>Midwest</v>
      </c>
      <c r="V340" t="str">
        <f>VLOOKUP(A340,[2]Sheet5!$A$2:$O$163,10, FALSE)</f>
        <v>madison-wi</v>
      </c>
      <c r="W340">
        <f>VLOOKUP(A340,[2]Sheet5!$A$2:$O$163,11, FALSE)</f>
        <v>101.4</v>
      </c>
      <c r="X340">
        <f>VLOOKUP(A340,[2]Sheet5!$A$2:$O$163,12, FALSE)</f>
        <v>250</v>
      </c>
      <c r="Y340">
        <f>VLOOKUP(A340,[2]Sheet5!$A$2:$O$163,13, FALSE)</f>
        <v>49928</v>
      </c>
      <c r="Z340">
        <f>VLOOKUP(A340,[2]Sheet5!$A$2:$O$163,14, FALSE)</f>
        <v>49.927999999999997</v>
      </c>
      <c r="AA340">
        <f>VLOOKUP(A340,[2]Sheet5!$A$2:$O$163,15, FALSE)</f>
        <v>3.9105819676317419</v>
      </c>
      <c r="AC340">
        <f>VLOOKUP(C340, [2]Sheet5!$C$2:$O$163, 3, FALSE)</f>
        <v>12</v>
      </c>
    </row>
    <row r="341" spans="1:29" x14ac:dyDescent="0.2">
      <c r="A341" t="s">
        <v>2567</v>
      </c>
      <c r="B341" t="s">
        <v>1110</v>
      </c>
      <c r="C341" t="str">
        <f t="shared" si="5"/>
        <v>FSUVolleyball</v>
      </c>
      <c r="D341" t="s">
        <v>2669</v>
      </c>
      <c r="E341" t="s">
        <v>2670</v>
      </c>
      <c r="F341" t="s">
        <v>2671</v>
      </c>
      <c r="G341" t="s">
        <v>3021</v>
      </c>
      <c r="H341" t="s">
        <v>3012</v>
      </c>
      <c r="I341" t="s">
        <v>3022</v>
      </c>
      <c r="J341">
        <v>90.6</v>
      </c>
      <c r="K341">
        <v>55</v>
      </c>
      <c r="L341">
        <v>49077</v>
      </c>
      <c r="M341">
        <v>49.076999999999998</v>
      </c>
      <c r="N341">
        <v>3.893390493280144</v>
      </c>
      <c r="Q341" t="str">
        <f>VLOOKUP(A341,[2]Sheet5!$A$2:$O$163,4, FALSE)</f>
        <v>Florida State University</v>
      </c>
      <c r="R341" t="str">
        <f>VLOOKUP(A341,[2]Sheet5!$A$2:$O$163,6, FALSE)</f>
        <v>Tallahassee</v>
      </c>
      <c r="S341" t="str">
        <f>VLOOKUP(A341,[2]Sheet5!$A$2:$O$163,7, FALSE)</f>
        <v>FL</v>
      </c>
      <c r="T341" t="str">
        <f>VLOOKUP(A341,[2]Sheet5!$A$2:$O$163,8, FALSE)</f>
        <v>Florida</v>
      </c>
      <c r="U341" t="str">
        <f>VLOOKUP(A341,[2]Sheet5!$A$2:$O$163,9, FALSE)</f>
        <v>Southeast</v>
      </c>
      <c r="V341" t="str">
        <f>VLOOKUP(A341,[2]Sheet5!$A$2:$O$163,10, FALSE)</f>
        <v>tallahassee-fl</v>
      </c>
      <c r="W341">
        <f>VLOOKUP(A341,[2]Sheet5!$A$2:$O$163,11, FALSE)</f>
        <v>90.6</v>
      </c>
      <c r="X341">
        <f>VLOOKUP(A341,[2]Sheet5!$A$2:$O$163,12, FALSE)</f>
        <v>55</v>
      </c>
      <c r="Y341">
        <f>VLOOKUP(A341,[2]Sheet5!$A$2:$O$163,13, FALSE)</f>
        <v>49077</v>
      </c>
      <c r="Z341">
        <f>VLOOKUP(A341,[2]Sheet5!$A$2:$O$163,14, FALSE)</f>
        <v>49.076999999999998</v>
      </c>
      <c r="AA341">
        <f>VLOOKUP(A341,[2]Sheet5!$A$2:$O$163,15, FALSE)</f>
        <v>3.893390493280144</v>
      </c>
      <c r="AC341" t="e">
        <f>VLOOKUP(C341, [2]Sheet5!$C$2:$O$163, 3, FALSE)</f>
        <v>#N/A</v>
      </c>
    </row>
    <row r="342" spans="1:29" x14ac:dyDescent="0.2">
      <c r="A342" t="s">
        <v>2581</v>
      </c>
      <c r="B342" t="s">
        <v>1110</v>
      </c>
      <c r="C342" t="str">
        <f t="shared" si="5"/>
        <v>TEXVolleyball</v>
      </c>
      <c r="D342" t="s">
        <v>2705</v>
      </c>
      <c r="E342" t="s">
        <v>2706</v>
      </c>
      <c r="F342" t="s">
        <v>2688</v>
      </c>
      <c r="G342" t="s">
        <v>3002</v>
      </c>
      <c r="H342" t="s">
        <v>3003</v>
      </c>
      <c r="I342" t="s">
        <v>3004</v>
      </c>
      <c r="J342">
        <v>129</v>
      </c>
      <c r="K342">
        <v>38</v>
      </c>
      <c r="L342">
        <v>78965</v>
      </c>
      <c r="M342">
        <v>78.965000000000003</v>
      </c>
      <c r="N342">
        <v>4.369004716322018</v>
      </c>
      <c r="Q342" t="str">
        <f>VLOOKUP(A342,[2]Sheet5!$A$2:$O$163,4, FALSE)</f>
        <v>The University of Texas</v>
      </c>
      <c r="R342" t="str">
        <f>VLOOKUP(A342,[2]Sheet5!$A$2:$O$163,6, FALSE)</f>
        <v>Austin</v>
      </c>
      <c r="S342" t="str">
        <f>VLOOKUP(A342,[2]Sheet5!$A$2:$O$163,7, FALSE)</f>
        <v>TX</v>
      </c>
      <c r="T342" t="str">
        <f>VLOOKUP(A342,[2]Sheet5!$A$2:$O$163,8, FALSE)</f>
        <v>Texas</v>
      </c>
      <c r="U342" t="str">
        <f>VLOOKUP(A342,[2]Sheet5!$A$2:$O$163,9, FALSE)</f>
        <v>Southwest</v>
      </c>
      <c r="V342" t="str">
        <f>VLOOKUP(A342,[2]Sheet5!$A$2:$O$163,10, FALSE)</f>
        <v>austin-tx</v>
      </c>
      <c r="W342">
        <f>VLOOKUP(A342,[2]Sheet5!$A$2:$O$163,11, FALSE)</f>
        <v>129</v>
      </c>
      <c r="X342">
        <f>VLOOKUP(A342,[2]Sheet5!$A$2:$O$163,12, FALSE)</f>
        <v>38</v>
      </c>
      <c r="Y342">
        <f>VLOOKUP(A342,[2]Sheet5!$A$2:$O$163,13, FALSE)</f>
        <v>78965</v>
      </c>
      <c r="Z342">
        <f>VLOOKUP(A342,[2]Sheet5!$A$2:$O$163,14, FALSE)</f>
        <v>78.965000000000003</v>
      </c>
      <c r="AA342">
        <f>VLOOKUP(A342,[2]Sheet5!$A$2:$O$163,15, FALSE)</f>
        <v>4.369004716322018</v>
      </c>
      <c r="AC342" t="e">
        <f>VLOOKUP(C342, [2]Sheet5!$C$2:$O$163, 3, FALSE)</f>
        <v>#N/A</v>
      </c>
    </row>
    <row r="343" spans="1:29" x14ac:dyDescent="0.2">
      <c r="A343" t="s">
        <v>2565</v>
      </c>
      <c r="B343" t="s">
        <v>1110</v>
      </c>
      <c r="C343" t="str">
        <f t="shared" si="5"/>
        <v>LOUVolleyball</v>
      </c>
      <c r="D343" t="s">
        <v>2664</v>
      </c>
      <c r="E343" t="s">
        <v>2665</v>
      </c>
      <c r="F343" t="s">
        <v>2592</v>
      </c>
      <c r="G343" t="s">
        <v>3056</v>
      </c>
      <c r="H343" t="s">
        <v>3012</v>
      </c>
      <c r="I343" t="s">
        <v>3086</v>
      </c>
      <c r="J343">
        <v>89.7</v>
      </c>
      <c r="K343">
        <v>182</v>
      </c>
      <c r="Q343" t="str">
        <f>VLOOKUP(A343,[2]Sheet5!$A$2:$O$163,4, FALSE)</f>
        <v>University of Louisville</v>
      </c>
      <c r="R343" t="str">
        <f>VLOOKUP(A343,[2]Sheet5!$A$2:$O$163,6, FALSE)</f>
        <v>Louisville</v>
      </c>
      <c r="S343" t="str">
        <f>VLOOKUP(A343,[2]Sheet5!$A$2:$O$163,7, FALSE)</f>
        <v>KY</v>
      </c>
      <c r="T343" t="str">
        <f>VLOOKUP(A343,[2]Sheet5!$A$2:$O$163,8, FALSE)</f>
        <v>Kentucky</v>
      </c>
      <c r="U343" t="str">
        <f>VLOOKUP(A343,[2]Sheet5!$A$2:$O$163,9, FALSE)</f>
        <v>Southeast</v>
      </c>
      <c r="V343" t="str">
        <f>VLOOKUP(A343,[2]Sheet5!$A$2:$O$163,10, FALSE)</f>
        <v>louisville-ky</v>
      </c>
      <c r="W343">
        <f>VLOOKUP(A343,[2]Sheet5!$A$2:$O$163,11, FALSE)</f>
        <v>89.7</v>
      </c>
      <c r="X343">
        <f>VLOOKUP(A343,[2]Sheet5!$A$2:$O$163,12, FALSE)</f>
        <v>182</v>
      </c>
      <c r="Y343" t="e">
        <f>VLOOKUP(A343,[2]Sheet5!$A$2:$O$163,13, FALSE)</f>
        <v>#N/A</v>
      </c>
      <c r="Z343" t="e">
        <f>VLOOKUP(A343,[2]Sheet5!$A$2:$O$163,14, FALSE)</f>
        <v>#N/A</v>
      </c>
      <c r="AA343" t="e">
        <f>VLOOKUP(A343,[2]Sheet5!$A$2:$O$163,15, FALSE)</f>
        <v>#N/A</v>
      </c>
      <c r="AC343" t="e">
        <f>VLOOKUP(C343, [2]Sheet5!$C$2:$O$163, 3, FALSE)</f>
        <v>#N/A</v>
      </c>
    </row>
    <row r="344" spans="1:29" x14ac:dyDescent="0.2">
      <c r="A344" t="s">
        <v>2568</v>
      </c>
      <c r="B344" t="s">
        <v>1110</v>
      </c>
      <c r="C344" t="str">
        <f t="shared" si="5"/>
        <v>CLEMVolleyball</v>
      </c>
      <c r="D344" t="s">
        <v>2672</v>
      </c>
      <c r="E344" t="s">
        <v>2673</v>
      </c>
      <c r="F344" t="s">
        <v>2660</v>
      </c>
      <c r="G344" t="s">
        <v>3027</v>
      </c>
      <c r="H344" t="s">
        <v>3012</v>
      </c>
      <c r="I344" t="s">
        <v>3076</v>
      </c>
      <c r="J344">
        <v>93.9</v>
      </c>
      <c r="K344">
        <v>77</v>
      </c>
      <c r="L344">
        <v>48335</v>
      </c>
      <c r="M344">
        <v>48.335000000000001</v>
      </c>
      <c r="N344">
        <v>3.8781559359165687</v>
      </c>
      <c r="Q344" t="str">
        <f>VLOOKUP(A344,[2]Sheet5!$A$2:$O$163,4, FALSE)</f>
        <v>Clemson University</v>
      </c>
      <c r="R344" t="str">
        <f>VLOOKUP(A344,[2]Sheet5!$A$2:$O$163,6, FALSE)</f>
        <v>Clemson</v>
      </c>
      <c r="S344" t="str">
        <f>VLOOKUP(A344,[2]Sheet5!$A$2:$O$163,7, FALSE)</f>
        <v>SC</v>
      </c>
      <c r="T344" t="str">
        <f>VLOOKUP(A344,[2]Sheet5!$A$2:$O$163,8, FALSE)</f>
        <v>South Carolina</v>
      </c>
      <c r="U344" t="str">
        <f>VLOOKUP(A344,[2]Sheet5!$A$2:$O$163,9, FALSE)</f>
        <v>Southeast</v>
      </c>
      <c r="V344" t="str">
        <f>VLOOKUP(A344,[2]Sheet5!$A$2:$O$163,10, FALSE)</f>
        <v>clemson-sc</v>
      </c>
      <c r="W344">
        <f>VLOOKUP(A344,[2]Sheet5!$A$2:$O$163,11, FALSE)</f>
        <v>93.9</v>
      </c>
      <c r="X344">
        <f>VLOOKUP(A344,[2]Sheet5!$A$2:$O$163,12, FALSE)</f>
        <v>77</v>
      </c>
      <c r="Y344">
        <f>VLOOKUP(A344,[2]Sheet5!$A$2:$O$163,13, FALSE)</f>
        <v>48335</v>
      </c>
      <c r="Z344">
        <f>VLOOKUP(A344,[2]Sheet5!$A$2:$O$163,14, FALSE)</f>
        <v>48.335000000000001</v>
      </c>
      <c r="AA344">
        <f>VLOOKUP(A344,[2]Sheet5!$A$2:$O$163,15, FALSE)</f>
        <v>3.8781559359165687</v>
      </c>
      <c r="AC344" t="e">
        <f>VLOOKUP(C344, [2]Sheet5!$C$2:$O$163, 3, FALSE)</f>
        <v>#N/A</v>
      </c>
    </row>
    <row r="345" spans="1:29" x14ac:dyDescent="0.2">
      <c r="A345" t="s">
        <v>2596</v>
      </c>
      <c r="B345" t="s">
        <v>1110</v>
      </c>
      <c r="C345" t="str">
        <f t="shared" si="5"/>
        <v>NEBVolleyball</v>
      </c>
      <c r="D345" t="s">
        <v>2740</v>
      </c>
      <c r="E345" t="s">
        <v>2741</v>
      </c>
      <c r="F345" t="s">
        <v>2742</v>
      </c>
      <c r="G345" t="s">
        <v>3132</v>
      </c>
      <c r="H345" t="s">
        <v>3017</v>
      </c>
      <c r="I345" t="s">
        <v>3154</v>
      </c>
      <c r="J345">
        <v>91.5</v>
      </c>
      <c r="K345">
        <v>151</v>
      </c>
      <c r="L345">
        <v>61309</v>
      </c>
      <c r="M345">
        <v>61.308999999999997</v>
      </c>
      <c r="N345">
        <v>4.1159266510886505</v>
      </c>
      <c r="Q345" t="str">
        <f>VLOOKUP(A345,[2]Sheet5!$A$2:$O$163,4, FALSE)</f>
        <v>The University of Nebraska</v>
      </c>
      <c r="R345" t="str">
        <f>VLOOKUP(A345,[2]Sheet5!$A$2:$O$163,6, FALSE)</f>
        <v>Lincoln</v>
      </c>
      <c r="S345" t="str">
        <f>VLOOKUP(A345,[2]Sheet5!$A$2:$O$163,7, FALSE)</f>
        <v>NE</v>
      </c>
      <c r="T345" t="str">
        <f>VLOOKUP(A345,[2]Sheet5!$A$2:$O$163,8, FALSE)</f>
        <v>Nebraska</v>
      </c>
      <c r="U345" t="str">
        <f>VLOOKUP(A345,[2]Sheet5!$A$2:$O$163,9, FALSE)</f>
        <v>Midwest</v>
      </c>
      <c r="V345" t="str">
        <f>VLOOKUP(A345,[2]Sheet5!$A$2:$O$163,10, FALSE)</f>
        <v>lincoln-ne</v>
      </c>
      <c r="W345">
        <f>VLOOKUP(A345,[2]Sheet5!$A$2:$O$163,11, FALSE)</f>
        <v>91.5</v>
      </c>
      <c r="X345">
        <f>VLOOKUP(A345,[2]Sheet5!$A$2:$O$163,12, FALSE)</f>
        <v>151</v>
      </c>
      <c r="Y345">
        <f>VLOOKUP(A345,[2]Sheet5!$A$2:$O$163,13, FALSE)</f>
        <v>61309</v>
      </c>
      <c r="Z345">
        <f>VLOOKUP(A345,[2]Sheet5!$A$2:$O$163,14, FALSE)</f>
        <v>61.308999999999997</v>
      </c>
      <c r="AA345">
        <f>VLOOKUP(A345,[2]Sheet5!$A$2:$O$163,15, FALSE)</f>
        <v>4.1159266510886505</v>
      </c>
      <c r="AC345" t="e">
        <f>VLOOKUP(C345, [2]Sheet5!$C$2:$O$163, 3, FALSE)</f>
        <v>#N/A</v>
      </c>
    </row>
    <row r="346" spans="1:29" x14ac:dyDescent="0.2">
      <c r="A346" t="s">
        <v>2596</v>
      </c>
      <c r="B346" t="s">
        <v>1110</v>
      </c>
      <c r="C346" t="str">
        <f t="shared" si="5"/>
        <v>NEBVolleyball</v>
      </c>
      <c r="D346" t="s">
        <v>2740</v>
      </c>
      <c r="E346" t="s">
        <v>2741</v>
      </c>
      <c r="F346" t="s">
        <v>2742</v>
      </c>
      <c r="G346" t="s">
        <v>3132</v>
      </c>
      <c r="H346" t="s">
        <v>3017</v>
      </c>
      <c r="I346" t="s">
        <v>3154</v>
      </c>
      <c r="J346">
        <v>91.5</v>
      </c>
      <c r="K346">
        <v>151</v>
      </c>
      <c r="L346">
        <v>61309</v>
      </c>
      <c r="M346">
        <v>61.308999999999997</v>
      </c>
      <c r="N346">
        <v>4.1159266510886505</v>
      </c>
      <c r="Q346" t="str">
        <f>VLOOKUP(A346,[2]Sheet5!$A$2:$O$163,4, FALSE)</f>
        <v>The University of Nebraska</v>
      </c>
      <c r="R346" t="str">
        <f>VLOOKUP(A346,[2]Sheet5!$A$2:$O$163,6, FALSE)</f>
        <v>Lincoln</v>
      </c>
      <c r="S346" t="str">
        <f>VLOOKUP(A346,[2]Sheet5!$A$2:$O$163,7, FALSE)</f>
        <v>NE</v>
      </c>
      <c r="T346" t="str">
        <f>VLOOKUP(A346,[2]Sheet5!$A$2:$O$163,8, FALSE)</f>
        <v>Nebraska</v>
      </c>
      <c r="U346" t="str">
        <f>VLOOKUP(A346,[2]Sheet5!$A$2:$O$163,9, FALSE)</f>
        <v>Midwest</v>
      </c>
      <c r="V346" t="str">
        <f>VLOOKUP(A346,[2]Sheet5!$A$2:$O$163,10, FALSE)</f>
        <v>lincoln-ne</v>
      </c>
      <c r="W346">
        <f>VLOOKUP(A346,[2]Sheet5!$A$2:$O$163,11, FALSE)</f>
        <v>91.5</v>
      </c>
      <c r="X346">
        <f>VLOOKUP(A346,[2]Sheet5!$A$2:$O$163,12, FALSE)</f>
        <v>151</v>
      </c>
      <c r="Y346">
        <f>VLOOKUP(A346,[2]Sheet5!$A$2:$O$163,13, FALSE)</f>
        <v>61309</v>
      </c>
      <c r="Z346">
        <f>VLOOKUP(A346,[2]Sheet5!$A$2:$O$163,14, FALSE)</f>
        <v>61.308999999999997</v>
      </c>
      <c r="AA346">
        <f>VLOOKUP(A346,[2]Sheet5!$A$2:$O$163,15, FALSE)</f>
        <v>4.1159266510886505</v>
      </c>
      <c r="AC346" t="e">
        <f>VLOOKUP(C346, [2]Sheet5!$C$2:$O$163, 3, FALSE)</f>
        <v>#N/A</v>
      </c>
    </row>
    <row r="347" spans="1:29" x14ac:dyDescent="0.2">
      <c r="A347" t="s">
        <v>2601</v>
      </c>
      <c r="B347" t="s">
        <v>1110</v>
      </c>
      <c r="C347" t="str">
        <f t="shared" si="5"/>
        <v>WISVolleyball</v>
      </c>
      <c r="D347" t="s">
        <v>2751</v>
      </c>
      <c r="E347" t="s">
        <v>2752</v>
      </c>
      <c r="F347" t="s">
        <v>2753</v>
      </c>
      <c r="G347" t="s">
        <v>3050</v>
      </c>
      <c r="H347" t="s">
        <v>3017</v>
      </c>
      <c r="I347" t="s">
        <v>3051</v>
      </c>
      <c r="J347">
        <v>101.4</v>
      </c>
      <c r="K347">
        <v>250</v>
      </c>
      <c r="L347">
        <v>49928</v>
      </c>
      <c r="M347">
        <v>49.927999999999997</v>
      </c>
      <c r="N347">
        <v>3.9105819676317419</v>
      </c>
      <c r="O347">
        <v>12</v>
      </c>
      <c r="Q347" t="str">
        <f>VLOOKUP(A347,[2]Sheet5!$A$2:$O$163,4, FALSE)</f>
        <v>University of Wisconsin</v>
      </c>
      <c r="R347" t="str">
        <f>VLOOKUP(A347,[2]Sheet5!$A$2:$O$163,6, FALSE)</f>
        <v>Madison</v>
      </c>
      <c r="S347" t="str">
        <f>VLOOKUP(A347,[2]Sheet5!$A$2:$O$163,7, FALSE)</f>
        <v>WI</v>
      </c>
      <c r="T347" t="str">
        <f>VLOOKUP(A347,[2]Sheet5!$A$2:$O$163,8, FALSE)</f>
        <v>Wisconsin</v>
      </c>
      <c r="U347" t="str">
        <f>VLOOKUP(A347,[2]Sheet5!$A$2:$O$163,9, FALSE)</f>
        <v>Midwest</v>
      </c>
      <c r="V347" t="str">
        <f>VLOOKUP(A347,[2]Sheet5!$A$2:$O$163,10, FALSE)</f>
        <v>madison-wi</v>
      </c>
      <c r="W347">
        <f>VLOOKUP(A347,[2]Sheet5!$A$2:$O$163,11, FALSE)</f>
        <v>101.4</v>
      </c>
      <c r="X347">
        <f>VLOOKUP(A347,[2]Sheet5!$A$2:$O$163,12, FALSE)</f>
        <v>250</v>
      </c>
      <c r="Y347">
        <f>VLOOKUP(A347,[2]Sheet5!$A$2:$O$163,13, FALSE)</f>
        <v>49928</v>
      </c>
      <c r="Z347">
        <f>VLOOKUP(A347,[2]Sheet5!$A$2:$O$163,14, FALSE)</f>
        <v>49.927999999999997</v>
      </c>
      <c r="AA347">
        <f>VLOOKUP(A347,[2]Sheet5!$A$2:$O$163,15, FALSE)</f>
        <v>3.9105819676317419</v>
      </c>
      <c r="AC347">
        <f>VLOOKUP(C347, [2]Sheet5!$C$2:$O$163, 3, FALSE)</f>
        <v>12</v>
      </c>
    </row>
    <row r="348" spans="1:29" x14ac:dyDescent="0.2">
      <c r="A348" t="s">
        <v>2596</v>
      </c>
      <c r="B348" t="s">
        <v>1110</v>
      </c>
      <c r="C348" t="str">
        <f t="shared" si="5"/>
        <v>NEBVolleyball</v>
      </c>
      <c r="D348" t="s">
        <v>2740</v>
      </c>
      <c r="E348" t="s">
        <v>2741</v>
      </c>
      <c r="F348" t="s">
        <v>2742</v>
      </c>
      <c r="G348" t="s">
        <v>3132</v>
      </c>
      <c r="H348" t="s">
        <v>3017</v>
      </c>
      <c r="I348" t="s">
        <v>3154</v>
      </c>
      <c r="J348">
        <v>91.5</v>
      </c>
      <c r="K348">
        <v>151</v>
      </c>
      <c r="L348">
        <v>61309</v>
      </c>
      <c r="M348">
        <v>61.308999999999997</v>
      </c>
      <c r="N348">
        <v>4.1159266510886505</v>
      </c>
      <c r="Q348" t="str">
        <f>VLOOKUP(A348,[2]Sheet5!$A$2:$O$163,4, FALSE)</f>
        <v>The University of Nebraska</v>
      </c>
      <c r="R348" t="str">
        <f>VLOOKUP(A348,[2]Sheet5!$A$2:$O$163,6, FALSE)</f>
        <v>Lincoln</v>
      </c>
      <c r="S348" t="str">
        <f>VLOOKUP(A348,[2]Sheet5!$A$2:$O$163,7, FALSE)</f>
        <v>NE</v>
      </c>
      <c r="T348" t="str">
        <f>VLOOKUP(A348,[2]Sheet5!$A$2:$O$163,8, FALSE)</f>
        <v>Nebraska</v>
      </c>
      <c r="U348" t="str">
        <f>VLOOKUP(A348,[2]Sheet5!$A$2:$O$163,9, FALSE)</f>
        <v>Midwest</v>
      </c>
      <c r="V348" t="str">
        <f>VLOOKUP(A348,[2]Sheet5!$A$2:$O$163,10, FALSE)</f>
        <v>lincoln-ne</v>
      </c>
      <c r="W348">
        <f>VLOOKUP(A348,[2]Sheet5!$A$2:$O$163,11, FALSE)</f>
        <v>91.5</v>
      </c>
      <c r="X348">
        <f>VLOOKUP(A348,[2]Sheet5!$A$2:$O$163,12, FALSE)</f>
        <v>151</v>
      </c>
      <c r="Y348">
        <f>VLOOKUP(A348,[2]Sheet5!$A$2:$O$163,13, FALSE)</f>
        <v>61309</v>
      </c>
      <c r="Z348">
        <f>VLOOKUP(A348,[2]Sheet5!$A$2:$O$163,14, FALSE)</f>
        <v>61.308999999999997</v>
      </c>
      <c r="AA348">
        <f>VLOOKUP(A348,[2]Sheet5!$A$2:$O$163,15, FALSE)</f>
        <v>4.1159266510886505</v>
      </c>
      <c r="AC348" t="e">
        <f>VLOOKUP(C348, [2]Sheet5!$C$2:$O$163, 3, FALSE)</f>
        <v>#N/A</v>
      </c>
    </row>
    <row r="349" spans="1:29" x14ac:dyDescent="0.2">
      <c r="A349" t="s">
        <v>2596</v>
      </c>
      <c r="B349" t="s">
        <v>1110</v>
      </c>
      <c r="C349" t="str">
        <f t="shared" si="5"/>
        <v>NEBVolleyball</v>
      </c>
      <c r="D349" t="s">
        <v>2740</v>
      </c>
      <c r="E349" t="s">
        <v>2741</v>
      </c>
      <c r="F349" t="s">
        <v>2742</v>
      </c>
      <c r="G349" t="s">
        <v>3132</v>
      </c>
      <c r="H349" t="s">
        <v>3017</v>
      </c>
      <c r="I349" t="s">
        <v>3154</v>
      </c>
      <c r="J349">
        <v>91.5</v>
      </c>
      <c r="K349">
        <v>151</v>
      </c>
      <c r="L349">
        <v>61309</v>
      </c>
      <c r="M349">
        <v>61.308999999999997</v>
      </c>
      <c r="N349">
        <v>4.1159266510886505</v>
      </c>
      <c r="Q349" t="str">
        <f>VLOOKUP(A349,[2]Sheet5!$A$2:$O$163,4, FALSE)</f>
        <v>The University of Nebraska</v>
      </c>
      <c r="R349" t="str">
        <f>VLOOKUP(A349,[2]Sheet5!$A$2:$O$163,6, FALSE)</f>
        <v>Lincoln</v>
      </c>
      <c r="S349" t="str">
        <f>VLOOKUP(A349,[2]Sheet5!$A$2:$O$163,7, FALSE)</f>
        <v>NE</v>
      </c>
      <c r="T349" t="str">
        <f>VLOOKUP(A349,[2]Sheet5!$A$2:$O$163,8, FALSE)</f>
        <v>Nebraska</v>
      </c>
      <c r="U349" t="str">
        <f>VLOOKUP(A349,[2]Sheet5!$A$2:$O$163,9, FALSE)</f>
        <v>Midwest</v>
      </c>
      <c r="V349" t="str">
        <f>VLOOKUP(A349,[2]Sheet5!$A$2:$O$163,10, FALSE)</f>
        <v>lincoln-ne</v>
      </c>
      <c r="W349">
        <f>VLOOKUP(A349,[2]Sheet5!$A$2:$O$163,11, FALSE)</f>
        <v>91.5</v>
      </c>
      <c r="X349">
        <f>VLOOKUP(A349,[2]Sheet5!$A$2:$O$163,12, FALSE)</f>
        <v>151</v>
      </c>
      <c r="Y349">
        <f>VLOOKUP(A349,[2]Sheet5!$A$2:$O$163,13, FALSE)</f>
        <v>61309</v>
      </c>
      <c r="Z349">
        <f>VLOOKUP(A349,[2]Sheet5!$A$2:$O$163,14, FALSE)</f>
        <v>61.308999999999997</v>
      </c>
      <c r="AA349">
        <f>VLOOKUP(A349,[2]Sheet5!$A$2:$O$163,15, FALSE)</f>
        <v>4.1159266510886505</v>
      </c>
      <c r="AC349" t="e">
        <f>VLOOKUP(C349, [2]Sheet5!$C$2:$O$163, 3, FALSE)</f>
        <v>#N/A</v>
      </c>
    </row>
    <row r="350" spans="1:29" x14ac:dyDescent="0.2">
      <c r="A350" t="s">
        <v>2602</v>
      </c>
      <c r="B350" t="s">
        <v>1110</v>
      </c>
      <c r="C350" t="str">
        <f t="shared" si="5"/>
        <v>USCVolleyball</v>
      </c>
      <c r="D350" t="s">
        <v>2754</v>
      </c>
      <c r="E350" t="s">
        <v>2711</v>
      </c>
      <c r="F350" t="s">
        <v>2697</v>
      </c>
      <c r="G350" t="s">
        <v>3005</v>
      </c>
      <c r="H350" t="s">
        <v>3006</v>
      </c>
      <c r="I350" t="s">
        <v>3007</v>
      </c>
      <c r="J350">
        <v>176.2</v>
      </c>
      <c r="K350">
        <v>25</v>
      </c>
      <c r="L350">
        <v>69778</v>
      </c>
      <c r="M350">
        <v>69.778000000000006</v>
      </c>
      <c r="N350">
        <v>4.2453187738402836</v>
      </c>
      <c r="O350">
        <v>43</v>
      </c>
      <c r="Q350" t="str">
        <f>VLOOKUP(A350,[2]Sheet5!$A$2:$O$163,4, FALSE)</f>
        <v>University of Southern California</v>
      </c>
      <c r="R350" t="str">
        <f>VLOOKUP(A350,[2]Sheet5!$A$2:$O$163,6, FALSE)</f>
        <v>Los Angeles</v>
      </c>
      <c r="S350" t="str">
        <f>VLOOKUP(A350,[2]Sheet5!$A$2:$O$163,7, FALSE)</f>
        <v>CA</v>
      </c>
      <c r="T350" t="str">
        <f>VLOOKUP(A350,[2]Sheet5!$A$2:$O$163,8, FALSE)</f>
        <v>California</v>
      </c>
      <c r="U350" t="str">
        <f>VLOOKUP(A350,[2]Sheet5!$A$2:$O$163,9, FALSE)</f>
        <v>West</v>
      </c>
      <c r="V350" t="str">
        <f>VLOOKUP(A350,[2]Sheet5!$A$2:$O$163,10, FALSE)</f>
        <v>los angeles-ca</v>
      </c>
      <c r="W350">
        <f>VLOOKUP(A350,[2]Sheet5!$A$2:$O$163,11, FALSE)</f>
        <v>176.2</v>
      </c>
      <c r="X350">
        <f>VLOOKUP(A350,[2]Sheet5!$A$2:$O$163,12, FALSE)</f>
        <v>25</v>
      </c>
      <c r="Y350">
        <f>VLOOKUP(A350,[2]Sheet5!$A$2:$O$163,13, FALSE)</f>
        <v>69778</v>
      </c>
      <c r="Z350">
        <f>VLOOKUP(A350,[2]Sheet5!$A$2:$O$163,14, FALSE)</f>
        <v>69.778000000000006</v>
      </c>
      <c r="AA350">
        <f>VLOOKUP(A350,[2]Sheet5!$A$2:$O$163,15, FALSE)</f>
        <v>4.2453187738402836</v>
      </c>
      <c r="AC350">
        <f>VLOOKUP(C350, [2]Sheet5!$C$2:$O$163, 3, FALSE)</f>
        <v>43</v>
      </c>
    </row>
    <row r="351" spans="1:29" x14ac:dyDescent="0.2">
      <c r="A351" t="s">
        <v>2596</v>
      </c>
      <c r="B351" t="s">
        <v>1110</v>
      </c>
      <c r="C351" t="str">
        <f t="shared" si="5"/>
        <v>NEBVolleyball</v>
      </c>
      <c r="D351" t="s">
        <v>2740</v>
      </c>
      <c r="E351" t="s">
        <v>2741</v>
      </c>
      <c r="F351" t="s">
        <v>2742</v>
      </c>
      <c r="G351" t="s">
        <v>3132</v>
      </c>
      <c r="H351" t="s">
        <v>3017</v>
      </c>
      <c r="I351" t="s">
        <v>3154</v>
      </c>
      <c r="J351">
        <v>91.5</v>
      </c>
      <c r="K351">
        <v>151</v>
      </c>
      <c r="L351">
        <v>61309</v>
      </c>
      <c r="M351">
        <v>61.308999999999997</v>
      </c>
      <c r="N351">
        <v>4.1159266510886505</v>
      </c>
      <c r="Q351" t="str">
        <f>VLOOKUP(A351,[2]Sheet5!$A$2:$O$163,4, FALSE)</f>
        <v>The University of Nebraska</v>
      </c>
      <c r="R351" t="str">
        <f>VLOOKUP(A351,[2]Sheet5!$A$2:$O$163,6, FALSE)</f>
        <v>Lincoln</v>
      </c>
      <c r="S351" t="str">
        <f>VLOOKUP(A351,[2]Sheet5!$A$2:$O$163,7, FALSE)</f>
        <v>NE</v>
      </c>
      <c r="T351" t="str">
        <f>VLOOKUP(A351,[2]Sheet5!$A$2:$O$163,8, FALSE)</f>
        <v>Nebraska</v>
      </c>
      <c r="U351" t="str">
        <f>VLOOKUP(A351,[2]Sheet5!$A$2:$O$163,9, FALSE)</f>
        <v>Midwest</v>
      </c>
      <c r="V351" t="str">
        <f>VLOOKUP(A351,[2]Sheet5!$A$2:$O$163,10, FALSE)</f>
        <v>lincoln-ne</v>
      </c>
      <c r="W351">
        <f>VLOOKUP(A351,[2]Sheet5!$A$2:$O$163,11, FALSE)</f>
        <v>91.5</v>
      </c>
      <c r="X351">
        <f>VLOOKUP(A351,[2]Sheet5!$A$2:$O$163,12, FALSE)</f>
        <v>151</v>
      </c>
      <c r="Y351">
        <f>VLOOKUP(A351,[2]Sheet5!$A$2:$O$163,13, FALSE)</f>
        <v>61309</v>
      </c>
      <c r="Z351">
        <f>VLOOKUP(A351,[2]Sheet5!$A$2:$O$163,14, FALSE)</f>
        <v>61.308999999999997</v>
      </c>
      <c r="AA351">
        <f>VLOOKUP(A351,[2]Sheet5!$A$2:$O$163,15, FALSE)</f>
        <v>4.1159266510886505</v>
      </c>
      <c r="AC351" t="e">
        <f>VLOOKUP(C351, [2]Sheet5!$C$2:$O$163, 3, FALSE)</f>
        <v>#N/A</v>
      </c>
    </row>
    <row r="352" spans="1:29" x14ac:dyDescent="0.2">
      <c r="A352" t="s">
        <v>2596</v>
      </c>
      <c r="B352" t="s">
        <v>1110</v>
      </c>
      <c r="C352" t="str">
        <f t="shared" si="5"/>
        <v>NEBVolleyball</v>
      </c>
      <c r="D352" t="s">
        <v>2740</v>
      </c>
      <c r="E352" t="s">
        <v>2741</v>
      </c>
      <c r="F352" t="s">
        <v>2742</v>
      </c>
      <c r="G352" t="s">
        <v>3132</v>
      </c>
      <c r="H352" t="s">
        <v>3017</v>
      </c>
      <c r="I352" t="s">
        <v>3154</v>
      </c>
      <c r="J352">
        <v>91.5</v>
      </c>
      <c r="K352">
        <v>151</v>
      </c>
      <c r="L352">
        <v>61309</v>
      </c>
      <c r="M352">
        <v>61.308999999999997</v>
      </c>
      <c r="N352">
        <v>4.1159266510886505</v>
      </c>
      <c r="Q352" t="str">
        <f>VLOOKUP(A352,[2]Sheet5!$A$2:$O$163,4, FALSE)</f>
        <v>The University of Nebraska</v>
      </c>
      <c r="R352" t="str">
        <f>VLOOKUP(A352,[2]Sheet5!$A$2:$O$163,6, FALSE)</f>
        <v>Lincoln</v>
      </c>
      <c r="S352" t="str">
        <f>VLOOKUP(A352,[2]Sheet5!$A$2:$O$163,7, FALSE)</f>
        <v>NE</v>
      </c>
      <c r="T352" t="str">
        <f>VLOOKUP(A352,[2]Sheet5!$A$2:$O$163,8, FALSE)</f>
        <v>Nebraska</v>
      </c>
      <c r="U352" t="str">
        <f>VLOOKUP(A352,[2]Sheet5!$A$2:$O$163,9, FALSE)</f>
        <v>Midwest</v>
      </c>
      <c r="V352" t="str">
        <f>VLOOKUP(A352,[2]Sheet5!$A$2:$O$163,10, FALSE)</f>
        <v>lincoln-ne</v>
      </c>
      <c r="W352">
        <f>VLOOKUP(A352,[2]Sheet5!$A$2:$O$163,11, FALSE)</f>
        <v>91.5</v>
      </c>
      <c r="X352">
        <f>VLOOKUP(A352,[2]Sheet5!$A$2:$O$163,12, FALSE)</f>
        <v>151</v>
      </c>
      <c r="Y352">
        <f>VLOOKUP(A352,[2]Sheet5!$A$2:$O$163,13, FALSE)</f>
        <v>61309</v>
      </c>
      <c r="Z352">
        <f>VLOOKUP(A352,[2]Sheet5!$A$2:$O$163,14, FALSE)</f>
        <v>61.308999999999997</v>
      </c>
      <c r="AA352">
        <f>VLOOKUP(A352,[2]Sheet5!$A$2:$O$163,15, FALSE)</f>
        <v>4.1159266510886505</v>
      </c>
      <c r="AC352" t="e">
        <f>VLOOKUP(C352, [2]Sheet5!$C$2:$O$163, 3, FALSE)</f>
        <v>#N/A</v>
      </c>
    </row>
    <row r="353" spans="1:29" x14ac:dyDescent="0.2">
      <c r="A353" t="s">
        <v>2597</v>
      </c>
      <c r="B353" t="s">
        <v>1110</v>
      </c>
      <c r="C353" t="str">
        <f t="shared" si="5"/>
        <v>PITTVolleyball</v>
      </c>
      <c r="D353" t="s">
        <v>2743</v>
      </c>
      <c r="E353" t="s">
        <v>2713</v>
      </c>
      <c r="F353" t="s">
        <v>2709</v>
      </c>
      <c r="G353" t="s">
        <v>3033</v>
      </c>
      <c r="H353" t="s">
        <v>3034</v>
      </c>
      <c r="I353" t="s">
        <v>3148</v>
      </c>
      <c r="J353">
        <v>91.9</v>
      </c>
      <c r="K353">
        <v>62</v>
      </c>
      <c r="L353">
        <v>54306</v>
      </c>
      <c r="M353">
        <v>54.305999999999997</v>
      </c>
      <c r="N353">
        <v>3.9946347180730886</v>
      </c>
      <c r="Q353" t="str">
        <f>VLOOKUP(A353,[2]Sheet5!$A$2:$O$163,4, FALSE)</f>
        <v>University of Pittsburgh</v>
      </c>
      <c r="R353" t="str">
        <f>VLOOKUP(A353,[2]Sheet5!$A$2:$O$163,6, FALSE)</f>
        <v>Pittsburgh</v>
      </c>
      <c r="S353" t="str">
        <f>VLOOKUP(A353,[2]Sheet5!$A$2:$O$163,7, FALSE)</f>
        <v>PA</v>
      </c>
      <c r="T353" t="str">
        <f>VLOOKUP(A353,[2]Sheet5!$A$2:$O$163,8, FALSE)</f>
        <v>Pennsylvania</v>
      </c>
      <c r="U353" t="str">
        <f>VLOOKUP(A353,[2]Sheet5!$A$2:$O$163,9, FALSE)</f>
        <v>Northeast</v>
      </c>
      <c r="V353" t="str">
        <f>VLOOKUP(A353,[2]Sheet5!$A$2:$O$163,10, FALSE)</f>
        <v>pittsburgh-pa</v>
      </c>
      <c r="W353">
        <f>VLOOKUP(A353,[2]Sheet5!$A$2:$O$163,11, FALSE)</f>
        <v>91.9</v>
      </c>
      <c r="X353">
        <f>VLOOKUP(A353,[2]Sheet5!$A$2:$O$163,12, FALSE)</f>
        <v>62</v>
      </c>
      <c r="Y353">
        <f>VLOOKUP(A353,[2]Sheet5!$A$2:$O$163,13, FALSE)</f>
        <v>54306</v>
      </c>
      <c r="Z353">
        <f>VLOOKUP(A353,[2]Sheet5!$A$2:$O$163,14, FALSE)</f>
        <v>54.305999999999997</v>
      </c>
      <c r="AA353">
        <f>VLOOKUP(A353,[2]Sheet5!$A$2:$O$163,15, FALSE)</f>
        <v>3.9946347180730886</v>
      </c>
      <c r="AC353" t="e">
        <f>VLOOKUP(C353, [2]Sheet5!$C$2:$O$163, 3, FALSE)</f>
        <v>#N/A</v>
      </c>
    </row>
    <row r="354" spans="1:29" x14ac:dyDescent="0.2">
      <c r="A354" t="s">
        <v>2571</v>
      </c>
      <c r="B354" t="s">
        <v>1110</v>
      </c>
      <c r="C354" t="str">
        <f t="shared" si="5"/>
        <v>MISSVolleyball</v>
      </c>
      <c r="D354" t="s">
        <v>2678</v>
      </c>
      <c r="E354" t="s">
        <v>2679</v>
      </c>
      <c r="F354" t="s">
        <v>2680</v>
      </c>
      <c r="G354" t="s">
        <v>3029</v>
      </c>
      <c r="H354" t="s">
        <v>3012</v>
      </c>
      <c r="I354" t="s">
        <v>3030</v>
      </c>
      <c r="J354">
        <v>82.7</v>
      </c>
      <c r="K354">
        <v>151</v>
      </c>
      <c r="L354">
        <v>84957</v>
      </c>
      <c r="M354">
        <v>84.956999999999994</v>
      </c>
      <c r="N354">
        <v>4.4421452461357269</v>
      </c>
      <c r="Q354" t="str">
        <f>VLOOKUP(A354,[2]Sheet5!$A$2:$O$163,4, FALSE)</f>
        <v>University of Mississippi</v>
      </c>
      <c r="R354" t="str">
        <f>VLOOKUP(A354,[2]Sheet5!$A$2:$O$163,6, FALSE)</f>
        <v>Oxford</v>
      </c>
      <c r="S354" t="str">
        <f>VLOOKUP(A354,[2]Sheet5!$A$2:$O$163,7, FALSE)</f>
        <v>MS</v>
      </c>
      <c r="T354" t="str">
        <f>VLOOKUP(A354,[2]Sheet5!$A$2:$O$163,8, FALSE)</f>
        <v>Mississippi</v>
      </c>
      <c r="U354" t="str">
        <f>VLOOKUP(A354,[2]Sheet5!$A$2:$O$163,9, FALSE)</f>
        <v>Southeast</v>
      </c>
      <c r="V354" t="str">
        <f>VLOOKUP(A354,[2]Sheet5!$A$2:$O$163,10, FALSE)</f>
        <v>oxford-ms</v>
      </c>
      <c r="W354">
        <f>VLOOKUP(A354,[2]Sheet5!$A$2:$O$163,11, FALSE)</f>
        <v>82.7</v>
      </c>
      <c r="X354">
        <f>VLOOKUP(A354,[2]Sheet5!$A$2:$O$163,12, FALSE)</f>
        <v>151</v>
      </c>
      <c r="Y354">
        <f>VLOOKUP(A354,[2]Sheet5!$A$2:$O$163,13, FALSE)</f>
        <v>84957</v>
      </c>
      <c r="Z354">
        <f>VLOOKUP(A354,[2]Sheet5!$A$2:$O$163,14, FALSE)</f>
        <v>84.956999999999994</v>
      </c>
      <c r="AA354">
        <f>VLOOKUP(A354,[2]Sheet5!$A$2:$O$163,15, FALSE)</f>
        <v>4.4421452461357269</v>
      </c>
      <c r="AC354" t="e">
        <f>VLOOKUP(C354, [2]Sheet5!$C$2:$O$163, 3, FALSE)</f>
        <v>#N/A</v>
      </c>
    </row>
    <row r="355" spans="1:29" x14ac:dyDescent="0.2">
      <c r="A355" t="s">
        <v>2593</v>
      </c>
      <c r="B355" t="s">
        <v>1110</v>
      </c>
      <c r="C355" t="str">
        <f t="shared" si="5"/>
        <v>OHSTVolleyball</v>
      </c>
      <c r="D355" t="s">
        <v>2733</v>
      </c>
      <c r="E355" t="s">
        <v>2734</v>
      </c>
      <c r="F355" t="s">
        <v>1117</v>
      </c>
      <c r="G355" t="s">
        <v>3016</v>
      </c>
      <c r="H355" t="s">
        <v>3017</v>
      </c>
      <c r="I355" t="s">
        <v>3018</v>
      </c>
      <c r="J355">
        <v>86.4</v>
      </c>
      <c r="K355">
        <v>49</v>
      </c>
      <c r="L355">
        <v>58575</v>
      </c>
      <c r="M355">
        <v>58.575000000000003</v>
      </c>
      <c r="N355">
        <v>4.0703079843938594</v>
      </c>
      <c r="Q355" t="str">
        <f>VLOOKUP(A355,[2]Sheet5!$A$2:$O$163,4, FALSE)</f>
        <v>Ohio State University</v>
      </c>
      <c r="R355" t="str">
        <f>VLOOKUP(A355,[2]Sheet5!$A$2:$O$163,6, FALSE)</f>
        <v>Columbus</v>
      </c>
      <c r="S355" t="str">
        <f>VLOOKUP(A355,[2]Sheet5!$A$2:$O$163,7, FALSE)</f>
        <v>OH</v>
      </c>
      <c r="T355" t="str">
        <f>VLOOKUP(A355,[2]Sheet5!$A$2:$O$163,8, FALSE)</f>
        <v>Ohio</v>
      </c>
      <c r="U355" t="str">
        <f>VLOOKUP(A355,[2]Sheet5!$A$2:$O$163,9, FALSE)</f>
        <v>Midwest</v>
      </c>
      <c r="V355" t="str">
        <f>VLOOKUP(A355,[2]Sheet5!$A$2:$O$163,10, FALSE)</f>
        <v>columbus-oh</v>
      </c>
      <c r="W355">
        <f>VLOOKUP(A355,[2]Sheet5!$A$2:$O$163,11, FALSE)</f>
        <v>86.4</v>
      </c>
      <c r="X355">
        <f>VLOOKUP(A355,[2]Sheet5!$A$2:$O$163,12, FALSE)</f>
        <v>49</v>
      </c>
      <c r="Y355">
        <f>VLOOKUP(A355,[2]Sheet5!$A$2:$O$163,13, FALSE)</f>
        <v>58575</v>
      </c>
      <c r="Z355">
        <f>VLOOKUP(A355,[2]Sheet5!$A$2:$O$163,14, FALSE)</f>
        <v>58.575000000000003</v>
      </c>
      <c r="AA355">
        <f>VLOOKUP(A355,[2]Sheet5!$A$2:$O$163,15, FALSE)</f>
        <v>4.0703079843938594</v>
      </c>
      <c r="AC355" t="e">
        <f>VLOOKUP(C355, [2]Sheet5!$C$2:$O$163, 3, FALSE)</f>
        <v>#N/A</v>
      </c>
    </row>
    <row r="356" spans="1:29" x14ac:dyDescent="0.2">
      <c r="A356" t="s">
        <v>2582</v>
      </c>
      <c r="B356" t="s">
        <v>1110</v>
      </c>
      <c r="C356" t="str">
        <f t="shared" si="5"/>
        <v>PSUVolleyball</v>
      </c>
      <c r="D356" t="s">
        <v>2707</v>
      </c>
      <c r="E356" t="s">
        <v>2708</v>
      </c>
      <c r="F356" t="s">
        <v>2709</v>
      </c>
      <c r="G356" t="s">
        <v>3033</v>
      </c>
      <c r="H356" t="s">
        <v>3034</v>
      </c>
      <c r="I356" t="s">
        <v>3147</v>
      </c>
      <c r="J356">
        <v>100.4</v>
      </c>
      <c r="K356">
        <v>77</v>
      </c>
      <c r="L356">
        <v>43015</v>
      </c>
      <c r="M356">
        <v>43.015000000000001</v>
      </c>
      <c r="N356">
        <v>3.7615488920733116</v>
      </c>
      <c r="Q356" t="str">
        <f>VLOOKUP(A356,[2]Sheet5!$A$2:$O$163,4, FALSE)</f>
        <v>Pennsylvania State University</v>
      </c>
      <c r="R356" t="str">
        <f>VLOOKUP(A356,[2]Sheet5!$A$2:$O$163,6, FALSE)</f>
        <v>State College</v>
      </c>
      <c r="S356" t="str">
        <f>VLOOKUP(A356,[2]Sheet5!$A$2:$O$163,7, FALSE)</f>
        <v>PA</v>
      </c>
      <c r="T356" t="str">
        <f>VLOOKUP(A356,[2]Sheet5!$A$2:$O$163,8, FALSE)</f>
        <v>Pennsylvania</v>
      </c>
      <c r="U356" t="str">
        <f>VLOOKUP(A356,[2]Sheet5!$A$2:$O$163,9, FALSE)</f>
        <v>Northeast</v>
      </c>
      <c r="V356" t="str">
        <f>VLOOKUP(A356,[2]Sheet5!$A$2:$O$163,10, FALSE)</f>
        <v>state college-pa</v>
      </c>
      <c r="W356">
        <f>VLOOKUP(A356,[2]Sheet5!$A$2:$O$163,11, FALSE)</f>
        <v>100.4</v>
      </c>
      <c r="X356">
        <f>VLOOKUP(A356,[2]Sheet5!$A$2:$O$163,12, FALSE)</f>
        <v>77</v>
      </c>
      <c r="Y356">
        <f>VLOOKUP(A356,[2]Sheet5!$A$2:$O$163,13, FALSE)</f>
        <v>43015</v>
      </c>
      <c r="Z356">
        <f>VLOOKUP(A356,[2]Sheet5!$A$2:$O$163,14, FALSE)</f>
        <v>43.015000000000001</v>
      </c>
      <c r="AA356">
        <f>VLOOKUP(A356,[2]Sheet5!$A$2:$O$163,15, FALSE)</f>
        <v>3.7615488920733116</v>
      </c>
      <c r="AC356" t="e">
        <f>VLOOKUP(C356, [2]Sheet5!$C$2:$O$163, 3, FALSE)</f>
        <v>#N/A</v>
      </c>
    </row>
    <row r="357" spans="1:29" x14ac:dyDescent="0.2">
      <c r="A357" t="s">
        <v>2596</v>
      </c>
      <c r="B357" t="s">
        <v>1110</v>
      </c>
      <c r="C357" t="str">
        <f t="shared" si="5"/>
        <v>NEBVolleyball</v>
      </c>
      <c r="D357" t="s">
        <v>2740</v>
      </c>
      <c r="E357" t="s">
        <v>2741</v>
      </c>
      <c r="F357" t="s">
        <v>2742</v>
      </c>
      <c r="G357" t="s">
        <v>3132</v>
      </c>
      <c r="H357" t="s">
        <v>3017</v>
      </c>
      <c r="I357" t="s">
        <v>3154</v>
      </c>
      <c r="J357">
        <v>91.5</v>
      </c>
      <c r="K357">
        <v>151</v>
      </c>
      <c r="L357">
        <v>61309</v>
      </c>
      <c r="M357">
        <v>61.308999999999997</v>
      </c>
      <c r="N357">
        <v>4.1159266510886505</v>
      </c>
      <c r="Q357" t="str">
        <f>VLOOKUP(A357,[2]Sheet5!$A$2:$O$163,4, FALSE)</f>
        <v>The University of Nebraska</v>
      </c>
      <c r="R357" t="str">
        <f>VLOOKUP(A357,[2]Sheet5!$A$2:$O$163,6, FALSE)</f>
        <v>Lincoln</v>
      </c>
      <c r="S357" t="str">
        <f>VLOOKUP(A357,[2]Sheet5!$A$2:$O$163,7, FALSE)</f>
        <v>NE</v>
      </c>
      <c r="T357" t="str">
        <f>VLOOKUP(A357,[2]Sheet5!$A$2:$O$163,8, FALSE)</f>
        <v>Nebraska</v>
      </c>
      <c r="U357" t="str">
        <f>VLOOKUP(A357,[2]Sheet5!$A$2:$O$163,9, FALSE)</f>
        <v>Midwest</v>
      </c>
      <c r="V357" t="str">
        <f>VLOOKUP(A357,[2]Sheet5!$A$2:$O$163,10, FALSE)</f>
        <v>lincoln-ne</v>
      </c>
      <c r="W357">
        <f>VLOOKUP(A357,[2]Sheet5!$A$2:$O$163,11, FALSE)</f>
        <v>91.5</v>
      </c>
      <c r="X357">
        <f>VLOOKUP(A357,[2]Sheet5!$A$2:$O$163,12, FALSE)</f>
        <v>151</v>
      </c>
      <c r="Y357">
        <f>VLOOKUP(A357,[2]Sheet5!$A$2:$O$163,13, FALSE)</f>
        <v>61309</v>
      </c>
      <c r="Z357">
        <f>VLOOKUP(A357,[2]Sheet5!$A$2:$O$163,14, FALSE)</f>
        <v>61.308999999999997</v>
      </c>
      <c r="AA357">
        <f>VLOOKUP(A357,[2]Sheet5!$A$2:$O$163,15, FALSE)</f>
        <v>4.1159266510886505</v>
      </c>
      <c r="AC357" t="e">
        <f>VLOOKUP(C357, [2]Sheet5!$C$2:$O$163, 3, FALSE)</f>
        <v>#N/A</v>
      </c>
    </row>
    <row r="358" spans="1:29" x14ac:dyDescent="0.2">
      <c r="A358" t="s">
        <v>2596</v>
      </c>
      <c r="B358" t="s">
        <v>1110</v>
      </c>
      <c r="C358" t="str">
        <f t="shared" si="5"/>
        <v>NEBVolleyball</v>
      </c>
      <c r="D358" t="s">
        <v>2740</v>
      </c>
      <c r="E358" t="s">
        <v>2741</v>
      </c>
      <c r="F358" t="s">
        <v>2742</v>
      </c>
      <c r="G358" t="s">
        <v>3132</v>
      </c>
      <c r="H358" t="s">
        <v>3017</v>
      </c>
      <c r="I358" t="s">
        <v>3154</v>
      </c>
      <c r="J358">
        <v>91.5</v>
      </c>
      <c r="K358">
        <v>151</v>
      </c>
      <c r="L358">
        <v>61309</v>
      </c>
      <c r="M358">
        <v>61.308999999999997</v>
      </c>
      <c r="N358">
        <v>4.1159266510886505</v>
      </c>
      <c r="Q358" t="str">
        <f>VLOOKUP(A358,[2]Sheet5!$A$2:$O$163,4, FALSE)</f>
        <v>The University of Nebraska</v>
      </c>
      <c r="R358" t="str">
        <f>VLOOKUP(A358,[2]Sheet5!$A$2:$O$163,6, FALSE)</f>
        <v>Lincoln</v>
      </c>
      <c r="S358" t="str">
        <f>VLOOKUP(A358,[2]Sheet5!$A$2:$O$163,7, FALSE)</f>
        <v>NE</v>
      </c>
      <c r="T358" t="str">
        <f>VLOOKUP(A358,[2]Sheet5!$A$2:$O$163,8, FALSE)</f>
        <v>Nebraska</v>
      </c>
      <c r="U358" t="str">
        <f>VLOOKUP(A358,[2]Sheet5!$A$2:$O$163,9, FALSE)</f>
        <v>Midwest</v>
      </c>
      <c r="V358" t="str">
        <f>VLOOKUP(A358,[2]Sheet5!$A$2:$O$163,10, FALSE)</f>
        <v>lincoln-ne</v>
      </c>
      <c r="W358">
        <f>VLOOKUP(A358,[2]Sheet5!$A$2:$O$163,11, FALSE)</f>
        <v>91.5</v>
      </c>
      <c r="X358">
        <f>VLOOKUP(A358,[2]Sheet5!$A$2:$O$163,12, FALSE)</f>
        <v>151</v>
      </c>
      <c r="Y358">
        <f>VLOOKUP(A358,[2]Sheet5!$A$2:$O$163,13, FALSE)</f>
        <v>61309</v>
      </c>
      <c r="Z358">
        <f>VLOOKUP(A358,[2]Sheet5!$A$2:$O$163,14, FALSE)</f>
        <v>61.308999999999997</v>
      </c>
      <c r="AA358">
        <f>VLOOKUP(A358,[2]Sheet5!$A$2:$O$163,15, FALSE)</f>
        <v>4.1159266510886505</v>
      </c>
      <c r="AC358" t="e">
        <f>VLOOKUP(C358, [2]Sheet5!$C$2:$O$163, 3, FALSE)</f>
        <v>#N/A</v>
      </c>
    </row>
    <row r="359" spans="1:29" x14ac:dyDescent="0.2">
      <c r="A359" t="s">
        <v>2603</v>
      </c>
      <c r="B359" t="s">
        <v>1110</v>
      </c>
      <c r="C359" t="str">
        <f t="shared" si="5"/>
        <v>AZSTVolleyball</v>
      </c>
      <c r="D359" t="s">
        <v>2755</v>
      </c>
      <c r="E359" t="s">
        <v>2756</v>
      </c>
      <c r="F359" t="s">
        <v>2725</v>
      </c>
      <c r="G359" t="s">
        <v>3054</v>
      </c>
      <c r="H359" t="s">
        <v>3003</v>
      </c>
      <c r="I359" t="s">
        <v>3070</v>
      </c>
      <c r="J359">
        <v>112.6</v>
      </c>
      <c r="K359">
        <v>121</v>
      </c>
      <c r="L359">
        <v>64080</v>
      </c>
      <c r="M359">
        <v>64.08</v>
      </c>
      <c r="N359">
        <v>4.160132302760104</v>
      </c>
      <c r="O359">
        <v>23</v>
      </c>
      <c r="Q359" t="str">
        <f>VLOOKUP(A359,[2]Sheet5!$A$2:$O$163,4, FALSE)</f>
        <v>Arizona State University</v>
      </c>
      <c r="R359" t="str">
        <f>VLOOKUP(A359,[2]Sheet5!$A$2:$O$163,6, FALSE)</f>
        <v>Tempe</v>
      </c>
      <c r="S359" t="str">
        <f>VLOOKUP(A359,[2]Sheet5!$A$2:$O$163,7, FALSE)</f>
        <v>AZ</v>
      </c>
      <c r="T359" t="str">
        <f>VLOOKUP(A359,[2]Sheet5!$A$2:$O$163,8, FALSE)</f>
        <v>Arizona</v>
      </c>
      <c r="U359" t="str">
        <f>VLOOKUP(A359,[2]Sheet5!$A$2:$O$163,9, FALSE)</f>
        <v>Southwest</v>
      </c>
      <c r="V359" t="str">
        <f>VLOOKUP(A359,[2]Sheet5!$A$2:$O$163,10, FALSE)</f>
        <v>tempe-az</v>
      </c>
      <c r="W359">
        <f>VLOOKUP(A359,[2]Sheet5!$A$2:$O$163,11, FALSE)</f>
        <v>112.6</v>
      </c>
      <c r="X359">
        <f>VLOOKUP(A359,[2]Sheet5!$A$2:$O$163,12, FALSE)</f>
        <v>121</v>
      </c>
      <c r="Y359">
        <f>VLOOKUP(A359,[2]Sheet5!$A$2:$O$163,13, FALSE)</f>
        <v>64080</v>
      </c>
      <c r="Z359">
        <f>VLOOKUP(A359,[2]Sheet5!$A$2:$O$163,14, FALSE)</f>
        <v>64.08</v>
      </c>
      <c r="AA359">
        <f>VLOOKUP(A359,[2]Sheet5!$A$2:$O$163,15, FALSE)</f>
        <v>4.160132302760104</v>
      </c>
      <c r="AC359">
        <f>VLOOKUP(C359, [2]Sheet5!$C$2:$O$163, 3, FALSE)</f>
        <v>23</v>
      </c>
    </row>
    <row r="360" spans="1:29" x14ac:dyDescent="0.2">
      <c r="A360" t="s">
        <v>2596</v>
      </c>
      <c r="B360" t="s">
        <v>1110</v>
      </c>
      <c r="C360" t="str">
        <f t="shared" si="5"/>
        <v>NEBVolleyball</v>
      </c>
      <c r="D360" t="s">
        <v>2740</v>
      </c>
      <c r="E360" t="s">
        <v>2741</v>
      </c>
      <c r="F360" t="s">
        <v>2742</v>
      </c>
      <c r="G360" t="s">
        <v>3132</v>
      </c>
      <c r="H360" t="s">
        <v>3017</v>
      </c>
      <c r="I360" t="s">
        <v>3154</v>
      </c>
      <c r="J360">
        <v>91.5</v>
      </c>
      <c r="K360">
        <v>151</v>
      </c>
      <c r="L360">
        <v>61309</v>
      </c>
      <c r="M360">
        <v>61.308999999999997</v>
      </c>
      <c r="N360">
        <v>4.1159266510886505</v>
      </c>
      <c r="Q360" t="str">
        <f>VLOOKUP(A360,[2]Sheet5!$A$2:$O$163,4, FALSE)</f>
        <v>The University of Nebraska</v>
      </c>
      <c r="R360" t="str">
        <f>VLOOKUP(A360,[2]Sheet5!$A$2:$O$163,6, FALSE)</f>
        <v>Lincoln</v>
      </c>
      <c r="S360" t="str">
        <f>VLOOKUP(A360,[2]Sheet5!$A$2:$O$163,7, FALSE)</f>
        <v>NE</v>
      </c>
      <c r="T360" t="str">
        <f>VLOOKUP(A360,[2]Sheet5!$A$2:$O$163,8, FALSE)</f>
        <v>Nebraska</v>
      </c>
      <c r="U360" t="str">
        <f>VLOOKUP(A360,[2]Sheet5!$A$2:$O$163,9, FALSE)</f>
        <v>Midwest</v>
      </c>
      <c r="V360" t="str">
        <f>VLOOKUP(A360,[2]Sheet5!$A$2:$O$163,10, FALSE)</f>
        <v>lincoln-ne</v>
      </c>
      <c r="W360">
        <f>VLOOKUP(A360,[2]Sheet5!$A$2:$O$163,11, FALSE)</f>
        <v>91.5</v>
      </c>
      <c r="X360">
        <f>VLOOKUP(A360,[2]Sheet5!$A$2:$O$163,12, FALSE)</f>
        <v>151</v>
      </c>
      <c r="Y360">
        <f>VLOOKUP(A360,[2]Sheet5!$A$2:$O$163,13, FALSE)</f>
        <v>61309</v>
      </c>
      <c r="Z360">
        <f>VLOOKUP(A360,[2]Sheet5!$A$2:$O$163,14, FALSE)</f>
        <v>61.308999999999997</v>
      </c>
      <c r="AA360">
        <f>VLOOKUP(A360,[2]Sheet5!$A$2:$O$163,15, FALSE)</f>
        <v>4.1159266510886505</v>
      </c>
      <c r="AC360" t="e">
        <f>VLOOKUP(C360, [2]Sheet5!$C$2:$O$163, 3, FALSE)</f>
        <v>#N/A</v>
      </c>
    </row>
    <row r="361" spans="1:29" x14ac:dyDescent="0.2">
      <c r="A361" t="s">
        <v>2601</v>
      </c>
      <c r="B361" t="s">
        <v>1110</v>
      </c>
      <c r="C361" t="str">
        <f t="shared" si="5"/>
        <v>WISVolleyball</v>
      </c>
      <c r="D361" t="s">
        <v>2751</v>
      </c>
      <c r="E361" t="s">
        <v>2752</v>
      </c>
      <c r="F361" t="s">
        <v>2753</v>
      </c>
      <c r="G361" t="s">
        <v>3050</v>
      </c>
      <c r="H361" t="s">
        <v>3017</v>
      </c>
      <c r="I361" t="s">
        <v>3051</v>
      </c>
      <c r="J361">
        <v>101.4</v>
      </c>
      <c r="K361">
        <v>250</v>
      </c>
      <c r="L361">
        <v>49928</v>
      </c>
      <c r="M361">
        <v>49.927999999999997</v>
      </c>
      <c r="N361">
        <v>3.9105819676317419</v>
      </c>
      <c r="O361">
        <v>12</v>
      </c>
      <c r="Q361" t="str">
        <f>VLOOKUP(A361,[2]Sheet5!$A$2:$O$163,4, FALSE)</f>
        <v>University of Wisconsin</v>
      </c>
      <c r="R361" t="str">
        <f>VLOOKUP(A361,[2]Sheet5!$A$2:$O$163,6, FALSE)</f>
        <v>Madison</v>
      </c>
      <c r="S361" t="str">
        <f>VLOOKUP(A361,[2]Sheet5!$A$2:$O$163,7, FALSE)</f>
        <v>WI</v>
      </c>
      <c r="T361" t="str">
        <f>VLOOKUP(A361,[2]Sheet5!$A$2:$O$163,8, FALSE)</f>
        <v>Wisconsin</v>
      </c>
      <c r="U361" t="str">
        <f>VLOOKUP(A361,[2]Sheet5!$A$2:$O$163,9, FALSE)</f>
        <v>Midwest</v>
      </c>
      <c r="V361" t="str">
        <f>VLOOKUP(A361,[2]Sheet5!$A$2:$O$163,10, FALSE)</f>
        <v>madison-wi</v>
      </c>
      <c r="W361">
        <f>VLOOKUP(A361,[2]Sheet5!$A$2:$O$163,11, FALSE)</f>
        <v>101.4</v>
      </c>
      <c r="X361">
        <f>VLOOKUP(A361,[2]Sheet5!$A$2:$O$163,12, FALSE)</f>
        <v>250</v>
      </c>
      <c r="Y361">
        <f>VLOOKUP(A361,[2]Sheet5!$A$2:$O$163,13, FALSE)</f>
        <v>49928</v>
      </c>
      <c r="Z361">
        <f>VLOOKUP(A361,[2]Sheet5!$A$2:$O$163,14, FALSE)</f>
        <v>49.927999999999997</v>
      </c>
      <c r="AA361">
        <f>VLOOKUP(A361,[2]Sheet5!$A$2:$O$163,15, FALSE)</f>
        <v>3.9105819676317419</v>
      </c>
      <c r="AC361">
        <f>VLOOKUP(C361, [2]Sheet5!$C$2:$O$163, 3, FALSE)</f>
        <v>12</v>
      </c>
    </row>
    <row r="362" spans="1:29" x14ac:dyDescent="0.2">
      <c r="A362" t="s">
        <v>2596</v>
      </c>
      <c r="B362" t="s">
        <v>1110</v>
      </c>
      <c r="C362" t="str">
        <f t="shared" si="5"/>
        <v>NEBVolleyball</v>
      </c>
      <c r="D362" t="s">
        <v>2740</v>
      </c>
      <c r="E362" t="s">
        <v>2741</v>
      </c>
      <c r="F362" t="s">
        <v>2742</v>
      </c>
      <c r="G362" t="s">
        <v>3132</v>
      </c>
      <c r="H362" t="s">
        <v>3017</v>
      </c>
      <c r="I362" t="s">
        <v>3154</v>
      </c>
      <c r="J362">
        <v>91.5</v>
      </c>
      <c r="K362">
        <v>151</v>
      </c>
      <c r="L362">
        <v>61309</v>
      </c>
      <c r="M362">
        <v>61.308999999999997</v>
      </c>
      <c r="N362">
        <v>4.1159266510886505</v>
      </c>
      <c r="Q362" t="str">
        <f>VLOOKUP(A362,[2]Sheet5!$A$2:$O$163,4, FALSE)</f>
        <v>The University of Nebraska</v>
      </c>
      <c r="R362" t="str">
        <f>VLOOKUP(A362,[2]Sheet5!$A$2:$O$163,6, FALSE)</f>
        <v>Lincoln</v>
      </c>
      <c r="S362" t="str">
        <f>VLOOKUP(A362,[2]Sheet5!$A$2:$O$163,7, FALSE)</f>
        <v>NE</v>
      </c>
      <c r="T362" t="str">
        <f>VLOOKUP(A362,[2]Sheet5!$A$2:$O$163,8, FALSE)</f>
        <v>Nebraska</v>
      </c>
      <c r="U362" t="str">
        <f>VLOOKUP(A362,[2]Sheet5!$A$2:$O$163,9, FALSE)</f>
        <v>Midwest</v>
      </c>
      <c r="V362" t="str">
        <f>VLOOKUP(A362,[2]Sheet5!$A$2:$O$163,10, FALSE)</f>
        <v>lincoln-ne</v>
      </c>
      <c r="W362">
        <f>VLOOKUP(A362,[2]Sheet5!$A$2:$O$163,11, FALSE)</f>
        <v>91.5</v>
      </c>
      <c r="X362">
        <f>VLOOKUP(A362,[2]Sheet5!$A$2:$O$163,12, FALSE)</f>
        <v>151</v>
      </c>
      <c r="Y362">
        <f>VLOOKUP(A362,[2]Sheet5!$A$2:$O$163,13, FALSE)</f>
        <v>61309</v>
      </c>
      <c r="Z362">
        <f>VLOOKUP(A362,[2]Sheet5!$A$2:$O$163,14, FALSE)</f>
        <v>61.308999999999997</v>
      </c>
      <c r="AA362">
        <f>VLOOKUP(A362,[2]Sheet5!$A$2:$O$163,15, FALSE)</f>
        <v>4.1159266510886505</v>
      </c>
      <c r="AC362" t="e">
        <f>VLOOKUP(C362, [2]Sheet5!$C$2:$O$163, 3, FALSE)</f>
        <v>#N/A</v>
      </c>
    </row>
    <row r="363" spans="1:29" x14ac:dyDescent="0.2">
      <c r="A363" t="s">
        <v>2596</v>
      </c>
      <c r="B363" t="s">
        <v>1110</v>
      </c>
      <c r="C363" t="str">
        <f t="shared" si="5"/>
        <v>NEBVolleyball</v>
      </c>
      <c r="D363" t="s">
        <v>2740</v>
      </c>
      <c r="E363" t="s">
        <v>2741</v>
      </c>
      <c r="F363" t="s">
        <v>2742</v>
      </c>
      <c r="G363" t="s">
        <v>3132</v>
      </c>
      <c r="H363" t="s">
        <v>3017</v>
      </c>
      <c r="I363" t="s">
        <v>3154</v>
      </c>
      <c r="J363">
        <v>91.5</v>
      </c>
      <c r="K363">
        <v>151</v>
      </c>
      <c r="L363">
        <v>61309</v>
      </c>
      <c r="M363">
        <v>61.308999999999997</v>
      </c>
      <c r="N363">
        <v>4.1159266510886505</v>
      </c>
      <c r="Q363" t="str">
        <f>VLOOKUP(A363,[2]Sheet5!$A$2:$O$163,4, FALSE)</f>
        <v>The University of Nebraska</v>
      </c>
      <c r="R363" t="str">
        <f>VLOOKUP(A363,[2]Sheet5!$A$2:$O$163,6, FALSE)</f>
        <v>Lincoln</v>
      </c>
      <c r="S363" t="str">
        <f>VLOOKUP(A363,[2]Sheet5!$A$2:$O$163,7, FALSE)</f>
        <v>NE</v>
      </c>
      <c r="T363" t="str">
        <f>VLOOKUP(A363,[2]Sheet5!$A$2:$O$163,8, FALSE)</f>
        <v>Nebraska</v>
      </c>
      <c r="U363" t="str">
        <f>VLOOKUP(A363,[2]Sheet5!$A$2:$O$163,9, FALSE)</f>
        <v>Midwest</v>
      </c>
      <c r="V363" t="str">
        <f>VLOOKUP(A363,[2]Sheet5!$A$2:$O$163,10, FALSE)</f>
        <v>lincoln-ne</v>
      </c>
      <c r="W363">
        <f>VLOOKUP(A363,[2]Sheet5!$A$2:$O$163,11, FALSE)</f>
        <v>91.5</v>
      </c>
      <c r="X363">
        <f>VLOOKUP(A363,[2]Sheet5!$A$2:$O$163,12, FALSE)</f>
        <v>151</v>
      </c>
      <c r="Y363">
        <f>VLOOKUP(A363,[2]Sheet5!$A$2:$O$163,13, FALSE)</f>
        <v>61309</v>
      </c>
      <c r="Z363">
        <f>VLOOKUP(A363,[2]Sheet5!$A$2:$O$163,14, FALSE)</f>
        <v>61.308999999999997</v>
      </c>
      <c r="AA363">
        <f>VLOOKUP(A363,[2]Sheet5!$A$2:$O$163,15, FALSE)</f>
        <v>4.1159266510886505</v>
      </c>
      <c r="AC363" t="e">
        <f>VLOOKUP(C363, [2]Sheet5!$C$2:$O$163, 3, FALSE)</f>
        <v>#N/A</v>
      </c>
    </row>
    <row r="364" spans="1:29" x14ac:dyDescent="0.2">
      <c r="A364" t="s">
        <v>2596</v>
      </c>
      <c r="B364" t="s">
        <v>1110</v>
      </c>
      <c r="C364" t="str">
        <f t="shared" si="5"/>
        <v>NEBVolleyball</v>
      </c>
      <c r="D364" t="s">
        <v>2740</v>
      </c>
      <c r="E364" t="s">
        <v>2741</v>
      </c>
      <c r="F364" t="s">
        <v>2742</v>
      </c>
      <c r="G364" t="s">
        <v>3132</v>
      </c>
      <c r="H364" t="s">
        <v>3017</v>
      </c>
      <c r="I364" t="s">
        <v>3154</v>
      </c>
      <c r="J364">
        <v>91.5</v>
      </c>
      <c r="K364">
        <v>151</v>
      </c>
      <c r="L364">
        <v>61309</v>
      </c>
      <c r="M364">
        <v>61.308999999999997</v>
      </c>
      <c r="N364">
        <v>4.1159266510886505</v>
      </c>
      <c r="Q364" t="str">
        <f>VLOOKUP(A364,[2]Sheet5!$A$2:$O$163,4, FALSE)</f>
        <v>The University of Nebraska</v>
      </c>
      <c r="R364" t="str">
        <f>VLOOKUP(A364,[2]Sheet5!$A$2:$O$163,6, FALSE)</f>
        <v>Lincoln</v>
      </c>
      <c r="S364" t="str">
        <f>VLOOKUP(A364,[2]Sheet5!$A$2:$O$163,7, FALSE)</f>
        <v>NE</v>
      </c>
      <c r="T364" t="str">
        <f>VLOOKUP(A364,[2]Sheet5!$A$2:$O$163,8, FALSE)</f>
        <v>Nebraska</v>
      </c>
      <c r="U364" t="str">
        <f>VLOOKUP(A364,[2]Sheet5!$A$2:$O$163,9, FALSE)</f>
        <v>Midwest</v>
      </c>
      <c r="V364" t="str">
        <f>VLOOKUP(A364,[2]Sheet5!$A$2:$O$163,10, FALSE)</f>
        <v>lincoln-ne</v>
      </c>
      <c r="W364">
        <f>VLOOKUP(A364,[2]Sheet5!$A$2:$O$163,11, FALSE)</f>
        <v>91.5</v>
      </c>
      <c r="X364">
        <f>VLOOKUP(A364,[2]Sheet5!$A$2:$O$163,12, FALSE)</f>
        <v>151</v>
      </c>
      <c r="Y364">
        <f>VLOOKUP(A364,[2]Sheet5!$A$2:$O$163,13, FALSE)</f>
        <v>61309</v>
      </c>
      <c r="Z364">
        <f>VLOOKUP(A364,[2]Sheet5!$A$2:$O$163,14, FALSE)</f>
        <v>61.308999999999997</v>
      </c>
      <c r="AA364">
        <f>VLOOKUP(A364,[2]Sheet5!$A$2:$O$163,15, FALSE)</f>
        <v>4.1159266510886505</v>
      </c>
      <c r="AC364" t="e">
        <f>VLOOKUP(C364, [2]Sheet5!$C$2:$O$163, 3, FALSE)</f>
        <v>#N/A</v>
      </c>
    </row>
    <row r="365" spans="1:29" x14ac:dyDescent="0.2">
      <c r="A365" t="s">
        <v>2596</v>
      </c>
      <c r="B365" t="s">
        <v>1110</v>
      </c>
      <c r="C365" t="str">
        <f t="shared" si="5"/>
        <v>NEBVolleyball</v>
      </c>
      <c r="D365" t="s">
        <v>2740</v>
      </c>
      <c r="E365" t="s">
        <v>2741</v>
      </c>
      <c r="F365" t="s">
        <v>2742</v>
      </c>
      <c r="G365" t="s">
        <v>3132</v>
      </c>
      <c r="H365" t="s">
        <v>3017</v>
      </c>
      <c r="I365" t="s">
        <v>3154</v>
      </c>
      <c r="J365">
        <v>91.5</v>
      </c>
      <c r="K365">
        <v>151</v>
      </c>
      <c r="L365">
        <v>61309</v>
      </c>
      <c r="M365">
        <v>61.308999999999997</v>
      </c>
      <c r="N365">
        <v>4.1159266510886505</v>
      </c>
      <c r="Q365" t="str">
        <f>VLOOKUP(A365,[2]Sheet5!$A$2:$O$163,4, FALSE)</f>
        <v>The University of Nebraska</v>
      </c>
      <c r="R365" t="str">
        <f>VLOOKUP(A365,[2]Sheet5!$A$2:$O$163,6, FALSE)</f>
        <v>Lincoln</v>
      </c>
      <c r="S365" t="str">
        <f>VLOOKUP(A365,[2]Sheet5!$A$2:$O$163,7, FALSE)</f>
        <v>NE</v>
      </c>
      <c r="T365" t="str">
        <f>VLOOKUP(A365,[2]Sheet5!$A$2:$O$163,8, FALSE)</f>
        <v>Nebraska</v>
      </c>
      <c r="U365" t="str">
        <f>VLOOKUP(A365,[2]Sheet5!$A$2:$O$163,9, FALSE)</f>
        <v>Midwest</v>
      </c>
      <c r="V365" t="str">
        <f>VLOOKUP(A365,[2]Sheet5!$A$2:$O$163,10, FALSE)</f>
        <v>lincoln-ne</v>
      </c>
      <c r="W365">
        <f>VLOOKUP(A365,[2]Sheet5!$A$2:$O$163,11, FALSE)</f>
        <v>91.5</v>
      </c>
      <c r="X365">
        <f>VLOOKUP(A365,[2]Sheet5!$A$2:$O$163,12, FALSE)</f>
        <v>151</v>
      </c>
      <c r="Y365">
        <f>VLOOKUP(A365,[2]Sheet5!$A$2:$O$163,13, FALSE)</f>
        <v>61309</v>
      </c>
      <c r="Z365">
        <f>VLOOKUP(A365,[2]Sheet5!$A$2:$O$163,14, FALSE)</f>
        <v>61.308999999999997</v>
      </c>
      <c r="AA365">
        <f>VLOOKUP(A365,[2]Sheet5!$A$2:$O$163,15, FALSE)</f>
        <v>4.1159266510886505</v>
      </c>
      <c r="AC365" t="e">
        <f>VLOOKUP(C365, [2]Sheet5!$C$2:$O$163, 3, FALSE)</f>
        <v>#N/A</v>
      </c>
    </row>
    <row r="366" spans="1:29" x14ac:dyDescent="0.2">
      <c r="A366" t="s">
        <v>2604</v>
      </c>
      <c r="B366" t="s">
        <v>1110</v>
      </c>
      <c r="C366" t="str">
        <f t="shared" si="5"/>
        <v>MINNVolleyball</v>
      </c>
      <c r="D366" t="s">
        <v>2757</v>
      </c>
      <c r="E366" t="s">
        <v>2758</v>
      </c>
      <c r="F366" t="s">
        <v>2759</v>
      </c>
      <c r="G366" t="s">
        <v>3084</v>
      </c>
      <c r="H366" t="s">
        <v>3017</v>
      </c>
      <c r="I366" t="s">
        <v>3085</v>
      </c>
      <c r="J366">
        <v>105</v>
      </c>
      <c r="K366">
        <v>62</v>
      </c>
      <c r="L366">
        <v>70099</v>
      </c>
      <c r="M366">
        <v>70.099000000000004</v>
      </c>
      <c r="N366">
        <v>4.2499085286035578</v>
      </c>
      <c r="O366">
        <v>24</v>
      </c>
      <c r="Q366" t="str">
        <f>VLOOKUP(A366,[2]Sheet5!$A$2:$O$163,4, FALSE)</f>
        <v>University of Minnesota</v>
      </c>
      <c r="R366" t="str">
        <f>VLOOKUP(A366,[2]Sheet5!$A$2:$O$163,6, FALSE)</f>
        <v>Minneapolis</v>
      </c>
      <c r="S366" t="str">
        <f>VLOOKUP(A366,[2]Sheet5!$A$2:$O$163,7, FALSE)</f>
        <v>MN</v>
      </c>
      <c r="T366" t="str">
        <f>VLOOKUP(A366,[2]Sheet5!$A$2:$O$163,8, FALSE)</f>
        <v>Minnesota</v>
      </c>
      <c r="U366" t="str">
        <f>VLOOKUP(A366,[2]Sheet5!$A$2:$O$163,9, FALSE)</f>
        <v>Midwest</v>
      </c>
      <c r="V366" t="str">
        <f>VLOOKUP(A366,[2]Sheet5!$A$2:$O$163,10, FALSE)</f>
        <v>minneapolis-mn</v>
      </c>
      <c r="W366">
        <f>VLOOKUP(A366,[2]Sheet5!$A$2:$O$163,11, FALSE)</f>
        <v>105</v>
      </c>
      <c r="X366">
        <f>VLOOKUP(A366,[2]Sheet5!$A$2:$O$163,12, FALSE)</f>
        <v>62</v>
      </c>
      <c r="Y366">
        <f>VLOOKUP(A366,[2]Sheet5!$A$2:$O$163,13, FALSE)</f>
        <v>70099</v>
      </c>
      <c r="Z366">
        <f>VLOOKUP(A366,[2]Sheet5!$A$2:$O$163,14, FALSE)</f>
        <v>70.099000000000004</v>
      </c>
      <c r="AA366">
        <f>VLOOKUP(A366,[2]Sheet5!$A$2:$O$163,15, FALSE)</f>
        <v>4.2499085286035578</v>
      </c>
      <c r="AC366">
        <f>VLOOKUP(C366, [2]Sheet5!$C$2:$O$163, 3, FALSE)</f>
        <v>24</v>
      </c>
    </row>
    <row r="367" spans="1:29" x14ac:dyDescent="0.2">
      <c r="A367" t="s">
        <v>2565</v>
      </c>
      <c r="B367" t="s">
        <v>1110</v>
      </c>
      <c r="C367" t="str">
        <f t="shared" si="5"/>
        <v>LOUVolleyball</v>
      </c>
      <c r="D367" t="s">
        <v>2664</v>
      </c>
      <c r="E367" t="s">
        <v>2665</v>
      </c>
      <c r="F367" t="s">
        <v>2592</v>
      </c>
      <c r="G367" t="s">
        <v>3056</v>
      </c>
      <c r="H367" t="s">
        <v>3012</v>
      </c>
      <c r="I367" t="s">
        <v>3086</v>
      </c>
      <c r="J367">
        <v>89.7</v>
      </c>
      <c r="K367">
        <v>182</v>
      </c>
      <c r="Q367" t="str">
        <f>VLOOKUP(A367,[2]Sheet5!$A$2:$O$163,4, FALSE)</f>
        <v>University of Louisville</v>
      </c>
      <c r="R367" t="str">
        <f>VLOOKUP(A367,[2]Sheet5!$A$2:$O$163,6, FALSE)</f>
        <v>Louisville</v>
      </c>
      <c r="S367" t="str">
        <f>VLOOKUP(A367,[2]Sheet5!$A$2:$O$163,7, FALSE)</f>
        <v>KY</v>
      </c>
      <c r="T367" t="str">
        <f>VLOOKUP(A367,[2]Sheet5!$A$2:$O$163,8, FALSE)</f>
        <v>Kentucky</v>
      </c>
      <c r="U367" t="str">
        <f>VLOOKUP(A367,[2]Sheet5!$A$2:$O$163,9, FALSE)</f>
        <v>Southeast</v>
      </c>
      <c r="V367" t="str">
        <f>VLOOKUP(A367,[2]Sheet5!$A$2:$O$163,10, FALSE)</f>
        <v>louisville-ky</v>
      </c>
      <c r="W367">
        <f>VLOOKUP(A367,[2]Sheet5!$A$2:$O$163,11, FALSE)</f>
        <v>89.7</v>
      </c>
      <c r="X367">
        <f>VLOOKUP(A367,[2]Sheet5!$A$2:$O$163,12, FALSE)</f>
        <v>182</v>
      </c>
      <c r="Y367" t="e">
        <f>VLOOKUP(A367,[2]Sheet5!$A$2:$O$163,13, FALSE)</f>
        <v>#N/A</v>
      </c>
      <c r="Z367" t="e">
        <f>VLOOKUP(A367,[2]Sheet5!$A$2:$O$163,14, FALSE)</f>
        <v>#N/A</v>
      </c>
      <c r="AA367" t="e">
        <f>VLOOKUP(A367,[2]Sheet5!$A$2:$O$163,15, FALSE)</f>
        <v>#N/A</v>
      </c>
      <c r="AC367" t="e">
        <f>VLOOKUP(C367, [2]Sheet5!$C$2:$O$163, 3, FALSE)</f>
        <v>#N/A</v>
      </c>
    </row>
    <row r="368" spans="1:29" x14ac:dyDescent="0.2">
      <c r="A368" t="s">
        <v>2596</v>
      </c>
      <c r="B368" t="s">
        <v>1110</v>
      </c>
      <c r="C368" t="str">
        <f t="shared" si="5"/>
        <v>NEBVolleyball</v>
      </c>
      <c r="D368" t="s">
        <v>2740</v>
      </c>
      <c r="E368" t="s">
        <v>2741</v>
      </c>
      <c r="F368" t="s">
        <v>2742</v>
      </c>
      <c r="G368" t="s">
        <v>3132</v>
      </c>
      <c r="H368" t="s">
        <v>3017</v>
      </c>
      <c r="I368" t="s">
        <v>3154</v>
      </c>
      <c r="J368">
        <v>91.5</v>
      </c>
      <c r="K368">
        <v>151</v>
      </c>
      <c r="L368">
        <v>61309</v>
      </c>
      <c r="M368">
        <v>61.308999999999997</v>
      </c>
      <c r="N368">
        <v>4.1159266510886505</v>
      </c>
      <c r="Q368" t="str">
        <f>VLOOKUP(A368,[2]Sheet5!$A$2:$O$163,4, FALSE)</f>
        <v>The University of Nebraska</v>
      </c>
      <c r="R368" t="str">
        <f>VLOOKUP(A368,[2]Sheet5!$A$2:$O$163,6, FALSE)</f>
        <v>Lincoln</v>
      </c>
      <c r="S368" t="str">
        <f>VLOOKUP(A368,[2]Sheet5!$A$2:$O$163,7, FALSE)</f>
        <v>NE</v>
      </c>
      <c r="T368" t="str">
        <f>VLOOKUP(A368,[2]Sheet5!$A$2:$O$163,8, FALSE)</f>
        <v>Nebraska</v>
      </c>
      <c r="U368" t="str">
        <f>VLOOKUP(A368,[2]Sheet5!$A$2:$O$163,9, FALSE)</f>
        <v>Midwest</v>
      </c>
      <c r="V368" t="str">
        <f>VLOOKUP(A368,[2]Sheet5!$A$2:$O$163,10, FALSE)</f>
        <v>lincoln-ne</v>
      </c>
      <c r="W368">
        <f>VLOOKUP(A368,[2]Sheet5!$A$2:$O$163,11, FALSE)</f>
        <v>91.5</v>
      </c>
      <c r="X368">
        <f>VLOOKUP(A368,[2]Sheet5!$A$2:$O$163,12, FALSE)</f>
        <v>151</v>
      </c>
      <c r="Y368">
        <f>VLOOKUP(A368,[2]Sheet5!$A$2:$O$163,13, FALSE)</f>
        <v>61309</v>
      </c>
      <c r="Z368">
        <f>VLOOKUP(A368,[2]Sheet5!$A$2:$O$163,14, FALSE)</f>
        <v>61.308999999999997</v>
      </c>
      <c r="AA368">
        <f>VLOOKUP(A368,[2]Sheet5!$A$2:$O$163,15, FALSE)</f>
        <v>4.1159266510886505</v>
      </c>
      <c r="AC368" t="e">
        <f>VLOOKUP(C368, [2]Sheet5!$C$2:$O$163, 3, FALSE)</f>
        <v>#N/A</v>
      </c>
    </row>
    <row r="369" spans="1:29" x14ac:dyDescent="0.2">
      <c r="A369" t="s">
        <v>2580</v>
      </c>
      <c r="B369" t="s">
        <v>1110</v>
      </c>
      <c r="C369" t="str">
        <f t="shared" si="5"/>
        <v>INDVolleyball</v>
      </c>
      <c r="D369" t="s">
        <v>2702</v>
      </c>
      <c r="E369" t="s">
        <v>2703</v>
      </c>
      <c r="F369" t="s">
        <v>2704</v>
      </c>
      <c r="G369" t="s">
        <v>3023</v>
      </c>
      <c r="H369" t="s">
        <v>3017</v>
      </c>
      <c r="I369" t="s">
        <v>3093</v>
      </c>
      <c r="J369">
        <v>88</v>
      </c>
      <c r="K369">
        <v>72</v>
      </c>
      <c r="L369">
        <v>41995</v>
      </c>
      <c r="M369">
        <v>41.994999999999997</v>
      </c>
      <c r="N369">
        <v>3.7375505635775905</v>
      </c>
      <c r="Q369" t="str">
        <f>VLOOKUP(A369,[2]Sheet5!$A$2:$O$163,4, FALSE)</f>
        <v>Indiana University</v>
      </c>
      <c r="R369" t="str">
        <f>VLOOKUP(A369,[2]Sheet5!$A$2:$O$163,6, FALSE)</f>
        <v>Bloomington</v>
      </c>
      <c r="S369" t="str">
        <f>VLOOKUP(A369,[2]Sheet5!$A$2:$O$163,7, FALSE)</f>
        <v>IN</v>
      </c>
      <c r="T369" t="str">
        <f>VLOOKUP(A369,[2]Sheet5!$A$2:$O$163,8, FALSE)</f>
        <v>Indiana</v>
      </c>
      <c r="U369" t="str">
        <f>VLOOKUP(A369,[2]Sheet5!$A$2:$O$163,9, FALSE)</f>
        <v>Midwest</v>
      </c>
      <c r="V369" t="str">
        <f>VLOOKUP(A369,[2]Sheet5!$A$2:$O$163,10, FALSE)</f>
        <v>bloomington-in</v>
      </c>
      <c r="W369">
        <f>VLOOKUP(A369,[2]Sheet5!$A$2:$O$163,11, FALSE)</f>
        <v>88</v>
      </c>
      <c r="X369">
        <f>VLOOKUP(A369,[2]Sheet5!$A$2:$O$163,12, FALSE)</f>
        <v>72</v>
      </c>
      <c r="Y369">
        <f>VLOOKUP(A369,[2]Sheet5!$A$2:$O$163,13, FALSE)</f>
        <v>41995</v>
      </c>
      <c r="Z369">
        <f>VLOOKUP(A369,[2]Sheet5!$A$2:$O$163,14, FALSE)</f>
        <v>41.994999999999997</v>
      </c>
      <c r="AA369">
        <f>VLOOKUP(A369,[2]Sheet5!$A$2:$O$163,15, FALSE)</f>
        <v>3.7375505635775905</v>
      </c>
      <c r="AC369" t="e">
        <f>VLOOKUP(C369, [2]Sheet5!$C$2:$O$163, 3, FALSE)</f>
        <v>#N/A</v>
      </c>
    </row>
    <row r="370" spans="1:29" x14ac:dyDescent="0.2">
      <c r="A370" t="s">
        <v>2605</v>
      </c>
      <c r="B370" t="s">
        <v>1110</v>
      </c>
      <c r="C370" t="str">
        <f t="shared" si="5"/>
        <v>KANVolleyball</v>
      </c>
      <c r="D370" t="s">
        <v>2760</v>
      </c>
      <c r="E370" t="s">
        <v>2761</v>
      </c>
      <c r="F370" t="s">
        <v>2762</v>
      </c>
      <c r="G370" t="s">
        <v>3074</v>
      </c>
      <c r="H370" t="s">
        <v>3017</v>
      </c>
      <c r="I370" t="s">
        <v>3091</v>
      </c>
      <c r="J370">
        <v>93.2</v>
      </c>
      <c r="K370">
        <v>121</v>
      </c>
      <c r="L370">
        <v>56536</v>
      </c>
      <c r="M370">
        <v>56.536000000000001</v>
      </c>
      <c r="N370">
        <v>4.0348776033885532</v>
      </c>
      <c r="O370">
        <v>12</v>
      </c>
      <c r="Q370" t="str">
        <f>VLOOKUP(A370,[2]Sheet5!$A$2:$O$163,4, FALSE)</f>
        <v>University of Kansas</v>
      </c>
      <c r="R370" t="str">
        <f>VLOOKUP(A370,[2]Sheet5!$A$2:$O$163,6, FALSE)</f>
        <v>Lawrence</v>
      </c>
      <c r="S370" t="str">
        <f>VLOOKUP(A370,[2]Sheet5!$A$2:$O$163,7, FALSE)</f>
        <v>KS</v>
      </c>
      <c r="T370" t="str">
        <f>VLOOKUP(A370,[2]Sheet5!$A$2:$O$163,8, FALSE)</f>
        <v>Kansas</v>
      </c>
      <c r="U370" t="str">
        <f>VLOOKUP(A370,[2]Sheet5!$A$2:$O$163,9, FALSE)</f>
        <v>Midwest</v>
      </c>
      <c r="V370" t="str">
        <f>VLOOKUP(A370,[2]Sheet5!$A$2:$O$163,10, FALSE)</f>
        <v>lawrence-ks</v>
      </c>
      <c r="W370">
        <f>VLOOKUP(A370,[2]Sheet5!$A$2:$O$163,11, FALSE)</f>
        <v>93.2</v>
      </c>
      <c r="X370">
        <f>VLOOKUP(A370,[2]Sheet5!$A$2:$O$163,12, FALSE)</f>
        <v>121</v>
      </c>
      <c r="Y370">
        <f>VLOOKUP(A370,[2]Sheet5!$A$2:$O$163,13, FALSE)</f>
        <v>56536</v>
      </c>
      <c r="Z370">
        <f>VLOOKUP(A370,[2]Sheet5!$A$2:$O$163,14, FALSE)</f>
        <v>56.536000000000001</v>
      </c>
      <c r="AA370">
        <f>VLOOKUP(A370,[2]Sheet5!$A$2:$O$163,15, FALSE)</f>
        <v>4.0348776033885532</v>
      </c>
      <c r="AC370">
        <f>VLOOKUP(C370, [2]Sheet5!$C$2:$O$163, 3, FALSE)</f>
        <v>12</v>
      </c>
    </row>
    <row r="371" spans="1:29" x14ac:dyDescent="0.2">
      <c r="A371" t="s">
        <v>2566</v>
      </c>
      <c r="B371" t="s">
        <v>1110</v>
      </c>
      <c r="C371" t="str">
        <f t="shared" si="5"/>
        <v>ARKVolleyball</v>
      </c>
      <c r="D371" t="s">
        <v>2666</v>
      </c>
      <c r="E371" t="s">
        <v>2667</v>
      </c>
      <c r="F371" t="s">
        <v>2668</v>
      </c>
      <c r="G371" t="s">
        <v>3044</v>
      </c>
      <c r="H371" t="s">
        <v>3012</v>
      </c>
      <c r="I371" t="s">
        <v>3045</v>
      </c>
      <c r="J371">
        <v>91.8</v>
      </c>
      <c r="K371">
        <v>176</v>
      </c>
      <c r="L371">
        <v>52111</v>
      </c>
      <c r="M371">
        <v>52.110999999999997</v>
      </c>
      <c r="N371">
        <v>3.9533760589116249</v>
      </c>
      <c r="Q371" t="str">
        <f>VLOOKUP(A371,[2]Sheet5!$A$2:$O$163,4, FALSE)</f>
        <v>University of Arkansas</v>
      </c>
      <c r="R371" t="str">
        <f>VLOOKUP(A371,[2]Sheet5!$A$2:$O$163,6, FALSE)</f>
        <v>Fayetteville</v>
      </c>
      <c r="S371" t="str">
        <f>VLOOKUP(A371,[2]Sheet5!$A$2:$O$163,7, FALSE)</f>
        <v>AR</v>
      </c>
      <c r="T371" t="str">
        <f>VLOOKUP(A371,[2]Sheet5!$A$2:$O$163,8, FALSE)</f>
        <v>Arkansas</v>
      </c>
      <c r="U371" t="str">
        <f>VLOOKUP(A371,[2]Sheet5!$A$2:$O$163,9, FALSE)</f>
        <v>Southeast</v>
      </c>
      <c r="V371" t="str">
        <f>VLOOKUP(A371,[2]Sheet5!$A$2:$O$163,10, FALSE)</f>
        <v>fayetteville-ar</v>
      </c>
      <c r="W371">
        <f>VLOOKUP(A371,[2]Sheet5!$A$2:$O$163,11, FALSE)</f>
        <v>91.8</v>
      </c>
      <c r="X371">
        <f>VLOOKUP(A371,[2]Sheet5!$A$2:$O$163,12, FALSE)</f>
        <v>176</v>
      </c>
      <c r="Y371">
        <f>VLOOKUP(A371,[2]Sheet5!$A$2:$O$163,13, FALSE)</f>
        <v>52111</v>
      </c>
      <c r="Z371">
        <f>VLOOKUP(A371,[2]Sheet5!$A$2:$O$163,14, FALSE)</f>
        <v>52.110999999999997</v>
      </c>
      <c r="AA371">
        <f>VLOOKUP(A371,[2]Sheet5!$A$2:$O$163,15, FALSE)</f>
        <v>3.9533760589116249</v>
      </c>
      <c r="AC371" t="e">
        <f>VLOOKUP(C371, [2]Sheet5!$C$2:$O$163, 3, FALSE)</f>
        <v>#N/A</v>
      </c>
    </row>
    <row r="372" spans="1:29" x14ac:dyDescent="0.2">
      <c r="A372" t="s">
        <v>2606</v>
      </c>
      <c r="B372" t="s">
        <v>1110</v>
      </c>
      <c r="C372" t="str">
        <f t="shared" si="5"/>
        <v>CreightonVolleyball</v>
      </c>
      <c r="D372" t="s">
        <v>2763</v>
      </c>
      <c r="E372" t="s">
        <v>2764</v>
      </c>
      <c r="F372" t="s">
        <v>2742</v>
      </c>
      <c r="G372" t="s">
        <v>3132</v>
      </c>
      <c r="H372" t="s">
        <v>3017</v>
      </c>
      <c r="I372" t="s">
        <v>3133</v>
      </c>
      <c r="J372">
        <v>89.8</v>
      </c>
      <c r="K372">
        <v>115</v>
      </c>
      <c r="L372">
        <v>65359</v>
      </c>
      <c r="M372">
        <v>65.358999999999995</v>
      </c>
      <c r="N372">
        <v>4.179895150557102</v>
      </c>
      <c r="O372">
        <v>15</v>
      </c>
      <c r="Q372" t="str">
        <f>VLOOKUP(A372,[2]Sheet5!$A$2:$O$163,4, FALSE)</f>
        <v>Creighton University</v>
      </c>
      <c r="R372" t="str">
        <f>VLOOKUP(A372,[2]Sheet5!$A$2:$O$163,6, FALSE)</f>
        <v>Omaha</v>
      </c>
      <c r="S372" t="str">
        <f>VLOOKUP(A372,[2]Sheet5!$A$2:$O$163,7, FALSE)</f>
        <v>NE</v>
      </c>
      <c r="T372" t="str">
        <f>VLOOKUP(A372,[2]Sheet5!$A$2:$O$163,8, FALSE)</f>
        <v>Nebraska</v>
      </c>
      <c r="U372" t="str">
        <f>VLOOKUP(A372,[2]Sheet5!$A$2:$O$163,9, FALSE)</f>
        <v>Midwest</v>
      </c>
      <c r="V372" t="str">
        <f>VLOOKUP(A372,[2]Sheet5!$A$2:$O$163,10, FALSE)</f>
        <v>omaha-ne</v>
      </c>
      <c r="W372">
        <f>VLOOKUP(A372,[2]Sheet5!$A$2:$O$163,11, FALSE)</f>
        <v>89.8</v>
      </c>
      <c r="X372">
        <f>VLOOKUP(A372,[2]Sheet5!$A$2:$O$163,12, FALSE)</f>
        <v>115</v>
      </c>
      <c r="Y372">
        <f>VLOOKUP(A372,[2]Sheet5!$A$2:$O$163,13, FALSE)</f>
        <v>65359</v>
      </c>
      <c r="Z372">
        <f>VLOOKUP(A372,[2]Sheet5!$A$2:$O$163,14, FALSE)</f>
        <v>65.358999999999995</v>
      </c>
      <c r="AA372">
        <f>VLOOKUP(A372,[2]Sheet5!$A$2:$O$163,15, FALSE)</f>
        <v>4.179895150557102</v>
      </c>
      <c r="AC372">
        <f>VLOOKUP(C372, [2]Sheet5!$C$2:$O$163, 3, FALSE)</f>
        <v>15</v>
      </c>
    </row>
    <row r="373" spans="1:29" x14ac:dyDescent="0.2">
      <c r="A373" t="s">
        <v>2607</v>
      </c>
      <c r="B373" t="s">
        <v>1110</v>
      </c>
      <c r="C373" t="str">
        <f t="shared" si="5"/>
        <v>PURVolleyball</v>
      </c>
      <c r="D373" t="s">
        <v>2765</v>
      </c>
      <c r="E373" t="s">
        <v>2766</v>
      </c>
      <c r="F373" t="s">
        <v>2704</v>
      </c>
      <c r="G373" t="s">
        <v>3023</v>
      </c>
      <c r="H373" t="s">
        <v>3017</v>
      </c>
      <c r="I373" t="s">
        <v>3157</v>
      </c>
      <c r="J373">
        <v>90.4</v>
      </c>
      <c r="K373">
        <v>202</v>
      </c>
      <c r="L373">
        <v>28744</v>
      </c>
      <c r="M373">
        <v>28.744</v>
      </c>
      <c r="N373">
        <v>3.3584290498112175</v>
      </c>
      <c r="O373">
        <v>12</v>
      </c>
      <c r="Q373" t="str">
        <f>VLOOKUP(A373,[2]Sheet5!$A$2:$O$163,4, FALSE)</f>
        <v>Purdue University</v>
      </c>
      <c r="R373" t="str">
        <f>VLOOKUP(A373,[2]Sheet5!$A$2:$O$163,6, FALSE)</f>
        <v>West Lafayette</v>
      </c>
      <c r="S373" t="str">
        <f>VLOOKUP(A373,[2]Sheet5!$A$2:$O$163,7, FALSE)</f>
        <v>IN</v>
      </c>
      <c r="T373" t="str">
        <f>VLOOKUP(A373,[2]Sheet5!$A$2:$O$163,8, FALSE)</f>
        <v>Indiana</v>
      </c>
      <c r="U373" t="str">
        <f>VLOOKUP(A373,[2]Sheet5!$A$2:$O$163,9, FALSE)</f>
        <v>Midwest</v>
      </c>
      <c r="V373" t="str">
        <f>VLOOKUP(A373,[2]Sheet5!$A$2:$O$163,10, FALSE)</f>
        <v>west lafayette-in</v>
      </c>
      <c r="W373">
        <f>VLOOKUP(A373,[2]Sheet5!$A$2:$O$163,11, FALSE)</f>
        <v>90.4</v>
      </c>
      <c r="X373">
        <f>VLOOKUP(A373,[2]Sheet5!$A$2:$O$163,12, FALSE)</f>
        <v>202</v>
      </c>
      <c r="Y373">
        <f>VLOOKUP(A373,[2]Sheet5!$A$2:$O$163,13, FALSE)</f>
        <v>28744</v>
      </c>
      <c r="Z373">
        <f>VLOOKUP(A373,[2]Sheet5!$A$2:$O$163,14, FALSE)</f>
        <v>28.744</v>
      </c>
      <c r="AA373">
        <f>VLOOKUP(A373,[2]Sheet5!$A$2:$O$163,15, FALSE)</f>
        <v>3.3584290498112175</v>
      </c>
      <c r="AC373">
        <f>VLOOKUP(C373, [2]Sheet5!$C$2:$O$163, 3, FALSE)</f>
        <v>12</v>
      </c>
    </row>
    <row r="374" spans="1:29" x14ac:dyDescent="0.2">
      <c r="A374" t="s">
        <v>2608</v>
      </c>
      <c r="B374" t="s">
        <v>1110</v>
      </c>
      <c r="C374" t="str">
        <f t="shared" si="5"/>
        <v>SMUVolleyball</v>
      </c>
      <c r="D374" t="s">
        <v>2767</v>
      </c>
      <c r="E374" t="s">
        <v>2768</v>
      </c>
      <c r="F374" t="s">
        <v>2688</v>
      </c>
      <c r="G374" t="s">
        <v>3002</v>
      </c>
      <c r="H374" t="s">
        <v>3003</v>
      </c>
      <c r="I374" t="s">
        <v>3158</v>
      </c>
      <c r="J374">
        <v>101</v>
      </c>
      <c r="K374">
        <v>72</v>
      </c>
      <c r="L374">
        <v>65011</v>
      </c>
      <c r="M374">
        <v>65.010999999999996</v>
      </c>
      <c r="N374">
        <v>4.1745564863469564</v>
      </c>
      <c r="O374">
        <v>43</v>
      </c>
      <c r="Q374" t="str">
        <f>VLOOKUP(A374,[2]Sheet5!$A$2:$O$163,4, FALSE)</f>
        <v>Southern Methodist University</v>
      </c>
      <c r="R374" t="str">
        <f>VLOOKUP(A374,[2]Sheet5!$A$2:$O$163,6, FALSE)</f>
        <v>Dallas</v>
      </c>
      <c r="S374" t="str">
        <f>VLOOKUP(A374,[2]Sheet5!$A$2:$O$163,7, FALSE)</f>
        <v>TX</v>
      </c>
      <c r="T374" t="str">
        <f>VLOOKUP(A374,[2]Sheet5!$A$2:$O$163,8, FALSE)</f>
        <v>Texas</v>
      </c>
      <c r="U374" t="str">
        <f>VLOOKUP(A374,[2]Sheet5!$A$2:$O$163,9, FALSE)</f>
        <v>Southwest</v>
      </c>
      <c r="V374" t="str">
        <f>VLOOKUP(A374,[2]Sheet5!$A$2:$O$163,10, FALSE)</f>
        <v>dallas-tx</v>
      </c>
      <c r="W374">
        <f>VLOOKUP(A374,[2]Sheet5!$A$2:$O$163,11, FALSE)</f>
        <v>101</v>
      </c>
      <c r="X374">
        <f>VLOOKUP(A374,[2]Sheet5!$A$2:$O$163,12, FALSE)</f>
        <v>72</v>
      </c>
      <c r="Y374">
        <f>VLOOKUP(A374,[2]Sheet5!$A$2:$O$163,13, FALSE)</f>
        <v>65011</v>
      </c>
      <c r="Z374">
        <f>VLOOKUP(A374,[2]Sheet5!$A$2:$O$163,14, FALSE)</f>
        <v>65.010999999999996</v>
      </c>
      <c r="AA374">
        <f>VLOOKUP(A374,[2]Sheet5!$A$2:$O$163,15, FALSE)</f>
        <v>4.1745564863469564</v>
      </c>
      <c r="AC374">
        <f>VLOOKUP(C374, [2]Sheet5!$C$2:$O$163, 3, FALSE)</f>
        <v>43</v>
      </c>
    </row>
    <row r="375" spans="1:29" x14ac:dyDescent="0.2">
      <c r="A375" t="s">
        <v>2609</v>
      </c>
      <c r="B375" t="s">
        <v>1110</v>
      </c>
      <c r="C375" t="str">
        <f t="shared" si="5"/>
        <v>HOUVolleyball</v>
      </c>
      <c r="D375" t="s">
        <v>2769</v>
      </c>
      <c r="E375" t="s">
        <v>2770</v>
      </c>
      <c r="F375" t="s">
        <v>2688</v>
      </c>
      <c r="G375" t="s">
        <v>3002</v>
      </c>
      <c r="H375" t="s">
        <v>3003</v>
      </c>
      <c r="I375" t="s">
        <v>3090</v>
      </c>
      <c r="J375">
        <v>95.5</v>
      </c>
      <c r="K375">
        <v>182</v>
      </c>
      <c r="L375">
        <v>56019</v>
      </c>
      <c r="M375">
        <v>56.018999999999998</v>
      </c>
      <c r="N375">
        <v>4.0256909189050525</v>
      </c>
      <c r="O375">
        <v>23</v>
      </c>
      <c r="Q375" t="str">
        <f>VLOOKUP(A375,[2]Sheet5!$A$2:$O$163,4, FALSE)</f>
        <v xml:space="preserve">University of Houston </v>
      </c>
      <c r="R375" t="str">
        <f>VLOOKUP(A375,[2]Sheet5!$A$2:$O$163,6, FALSE)</f>
        <v>Houston</v>
      </c>
      <c r="S375" t="str">
        <f>VLOOKUP(A375,[2]Sheet5!$A$2:$O$163,7, FALSE)</f>
        <v>TX</v>
      </c>
      <c r="T375" t="str">
        <f>VLOOKUP(A375,[2]Sheet5!$A$2:$O$163,8, FALSE)</f>
        <v>Texas</v>
      </c>
      <c r="U375" t="str">
        <f>VLOOKUP(A375,[2]Sheet5!$A$2:$O$163,9, FALSE)</f>
        <v>Southwest</v>
      </c>
      <c r="V375" t="str">
        <f>VLOOKUP(A375,[2]Sheet5!$A$2:$O$163,10, FALSE)</f>
        <v>houston-tx</v>
      </c>
      <c r="W375">
        <f>VLOOKUP(A375,[2]Sheet5!$A$2:$O$163,11, FALSE)</f>
        <v>95.5</v>
      </c>
      <c r="X375">
        <f>VLOOKUP(A375,[2]Sheet5!$A$2:$O$163,12, FALSE)</f>
        <v>182</v>
      </c>
      <c r="Y375">
        <f>VLOOKUP(A375,[2]Sheet5!$A$2:$O$163,13, FALSE)</f>
        <v>56019</v>
      </c>
      <c r="Z375">
        <f>VLOOKUP(A375,[2]Sheet5!$A$2:$O$163,14, FALSE)</f>
        <v>56.018999999999998</v>
      </c>
      <c r="AA375">
        <f>VLOOKUP(A375,[2]Sheet5!$A$2:$O$163,15, FALSE)</f>
        <v>4.0256909189050525</v>
      </c>
      <c r="AC375">
        <f>VLOOKUP(C375, [2]Sheet5!$C$2:$O$163, 3, FALSE)</f>
        <v>23</v>
      </c>
    </row>
    <row r="376" spans="1:29" x14ac:dyDescent="0.2">
      <c r="A376" t="s">
        <v>2609</v>
      </c>
      <c r="B376" t="s">
        <v>1110</v>
      </c>
      <c r="C376" t="str">
        <f t="shared" si="5"/>
        <v>HOUVolleyball</v>
      </c>
      <c r="D376" t="s">
        <v>2769</v>
      </c>
      <c r="E376" t="s">
        <v>2770</v>
      </c>
      <c r="F376" t="s">
        <v>2688</v>
      </c>
      <c r="G376" t="s">
        <v>3002</v>
      </c>
      <c r="H376" t="s">
        <v>3003</v>
      </c>
      <c r="I376" t="s">
        <v>3090</v>
      </c>
      <c r="J376">
        <v>95.5</v>
      </c>
      <c r="K376">
        <v>182</v>
      </c>
      <c r="L376">
        <v>56019</v>
      </c>
      <c r="M376">
        <v>56.018999999999998</v>
      </c>
      <c r="N376">
        <v>4.0256909189050525</v>
      </c>
      <c r="O376">
        <v>23</v>
      </c>
      <c r="Q376" t="str">
        <f>VLOOKUP(A376,[2]Sheet5!$A$2:$O$163,4, FALSE)</f>
        <v xml:space="preserve">University of Houston </v>
      </c>
      <c r="R376" t="str">
        <f>VLOOKUP(A376,[2]Sheet5!$A$2:$O$163,6, FALSE)</f>
        <v>Houston</v>
      </c>
      <c r="S376" t="str">
        <f>VLOOKUP(A376,[2]Sheet5!$A$2:$O$163,7, FALSE)</f>
        <v>TX</v>
      </c>
      <c r="T376" t="str">
        <f>VLOOKUP(A376,[2]Sheet5!$A$2:$O$163,8, FALSE)</f>
        <v>Texas</v>
      </c>
      <c r="U376" t="str">
        <f>VLOOKUP(A376,[2]Sheet5!$A$2:$O$163,9, FALSE)</f>
        <v>Southwest</v>
      </c>
      <c r="V376" t="str">
        <f>VLOOKUP(A376,[2]Sheet5!$A$2:$O$163,10, FALSE)</f>
        <v>houston-tx</v>
      </c>
      <c r="W376">
        <f>VLOOKUP(A376,[2]Sheet5!$A$2:$O$163,11, FALSE)</f>
        <v>95.5</v>
      </c>
      <c r="X376">
        <f>VLOOKUP(A376,[2]Sheet5!$A$2:$O$163,12, FALSE)</f>
        <v>182</v>
      </c>
      <c r="Y376">
        <f>VLOOKUP(A376,[2]Sheet5!$A$2:$O$163,13, FALSE)</f>
        <v>56019</v>
      </c>
      <c r="Z376">
        <f>VLOOKUP(A376,[2]Sheet5!$A$2:$O$163,14, FALSE)</f>
        <v>56.018999999999998</v>
      </c>
      <c r="AA376">
        <f>VLOOKUP(A376,[2]Sheet5!$A$2:$O$163,15, FALSE)</f>
        <v>4.0256909189050525</v>
      </c>
      <c r="AC376">
        <f>VLOOKUP(C376, [2]Sheet5!$C$2:$O$163, 3, FALSE)</f>
        <v>23</v>
      </c>
    </row>
    <row r="377" spans="1:29" x14ac:dyDescent="0.2">
      <c r="A377" t="s">
        <v>2609</v>
      </c>
      <c r="B377" t="s">
        <v>1110</v>
      </c>
      <c r="C377" t="str">
        <f t="shared" si="5"/>
        <v>HOUVolleyball</v>
      </c>
      <c r="D377" t="s">
        <v>2769</v>
      </c>
      <c r="E377" t="s">
        <v>2770</v>
      </c>
      <c r="F377" t="s">
        <v>2688</v>
      </c>
      <c r="G377" t="s">
        <v>3002</v>
      </c>
      <c r="H377" t="s">
        <v>3003</v>
      </c>
      <c r="I377" t="s">
        <v>3090</v>
      </c>
      <c r="J377">
        <v>95.5</v>
      </c>
      <c r="K377">
        <v>182</v>
      </c>
      <c r="L377">
        <v>56019</v>
      </c>
      <c r="M377">
        <v>56.018999999999998</v>
      </c>
      <c r="N377">
        <v>4.0256909189050525</v>
      </c>
      <c r="O377">
        <v>23</v>
      </c>
      <c r="Q377" t="str">
        <f>VLOOKUP(A377,[2]Sheet5!$A$2:$O$163,4, FALSE)</f>
        <v xml:space="preserve">University of Houston </v>
      </c>
      <c r="R377" t="str">
        <f>VLOOKUP(A377,[2]Sheet5!$A$2:$O$163,6, FALSE)</f>
        <v>Houston</v>
      </c>
      <c r="S377" t="str">
        <f>VLOOKUP(A377,[2]Sheet5!$A$2:$O$163,7, FALSE)</f>
        <v>TX</v>
      </c>
      <c r="T377" t="str">
        <f>VLOOKUP(A377,[2]Sheet5!$A$2:$O$163,8, FALSE)</f>
        <v>Texas</v>
      </c>
      <c r="U377" t="str">
        <f>VLOOKUP(A377,[2]Sheet5!$A$2:$O$163,9, FALSE)</f>
        <v>Southwest</v>
      </c>
      <c r="V377" t="str">
        <f>VLOOKUP(A377,[2]Sheet5!$A$2:$O$163,10, FALSE)</f>
        <v>houston-tx</v>
      </c>
      <c r="W377">
        <f>VLOOKUP(A377,[2]Sheet5!$A$2:$O$163,11, FALSE)</f>
        <v>95.5</v>
      </c>
      <c r="X377">
        <f>VLOOKUP(A377,[2]Sheet5!$A$2:$O$163,12, FALSE)</f>
        <v>182</v>
      </c>
      <c r="Y377">
        <f>VLOOKUP(A377,[2]Sheet5!$A$2:$O$163,13, FALSE)</f>
        <v>56019</v>
      </c>
      <c r="Z377">
        <f>VLOOKUP(A377,[2]Sheet5!$A$2:$O$163,14, FALSE)</f>
        <v>56.018999999999998</v>
      </c>
      <c r="AA377">
        <f>VLOOKUP(A377,[2]Sheet5!$A$2:$O$163,15, FALSE)</f>
        <v>4.0256909189050525</v>
      </c>
      <c r="AC377">
        <f>VLOOKUP(C377, [2]Sheet5!$C$2:$O$163, 3, FALSE)</f>
        <v>23</v>
      </c>
    </row>
    <row r="378" spans="1:29" x14ac:dyDescent="0.2">
      <c r="A378" t="s">
        <v>2609</v>
      </c>
      <c r="B378" t="s">
        <v>1110</v>
      </c>
      <c r="C378" t="str">
        <f t="shared" si="5"/>
        <v>HOUVolleyball</v>
      </c>
      <c r="D378" t="s">
        <v>2769</v>
      </c>
      <c r="E378" t="s">
        <v>2770</v>
      </c>
      <c r="F378" t="s">
        <v>2688</v>
      </c>
      <c r="G378" t="s">
        <v>3002</v>
      </c>
      <c r="H378" t="s">
        <v>3003</v>
      </c>
      <c r="I378" t="s">
        <v>3090</v>
      </c>
      <c r="J378">
        <v>95.5</v>
      </c>
      <c r="K378">
        <v>182</v>
      </c>
      <c r="L378">
        <v>56019</v>
      </c>
      <c r="M378">
        <v>56.018999999999998</v>
      </c>
      <c r="N378">
        <v>4.0256909189050525</v>
      </c>
      <c r="O378">
        <v>23</v>
      </c>
      <c r="Q378" t="str">
        <f>VLOOKUP(A378,[2]Sheet5!$A$2:$O$163,4, FALSE)</f>
        <v xml:space="preserve">University of Houston </v>
      </c>
      <c r="R378" t="str">
        <f>VLOOKUP(A378,[2]Sheet5!$A$2:$O$163,6, FALSE)</f>
        <v>Houston</v>
      </c>
      <c r="S378" t="str">
        <f>VLOOKUP(A378,[2]Sheet5!$A$2:$O$163,7, FALSE)</f>
        <v>TX</v>
      </c>
      <c r="T378" t="str">
        <f>VLOOKUP(A378,[2]Sheet5!$A$2:$O$163,8, FALSE)</f>
        <v>Texas</v>
      </c>
      <c r="U378" t="str">
        <f>VLOOKUP(A378,[2]Sheet5!$A$2:$O$163,9, FALSE)</f>
        <v>Southwest</v>
      </c>
      <c r="V378" t="str">
        <f>VLOOKUP(A378,[2]Sheet5!$A$2:$O$163,10, FALSE)</f>
        <v>houston-tx</v>
      </c>
      <c r="W378">
        <f>VLOOKUP(A378,[2]Sheet5!$A$2:$O$163,11, FALSE)</f>
        <v>95.5</v>
      </c>
      <c r="X378">
        <f>VLOOKUP(A378,[2]Sheet5!$A$2:$O$163,12, FALSE)</f>
        <v>182</v>
      </c>
      <c r="Y378">
        <f>VLOOKUP(A378,[2]Sheet5!$A$2:$O$163,13, FALSE)</f>
        <v>56019</v>
      </c>
      <c r="Z378">
        <f>VLOOKUP(A378,[2]Sheet5!$A$2:$O$163,14, FALSE)</f>
        <v>56.018999999999998</v>
      </c>
      <c r="AA378">
        <f>VLOOKUP(A378,[2]Sheet5!$A$2:$O$163,15, FALSE)</f>
        <v>4.0256909189050525</v>
      </c>
      <c r="AC378">
        <f>VLOOKUP(C378, [2]Sheet5!$C$2:$O$163, 3, FALSE)</f>
        <v>23</v>
      </c>
    </row>
    <row r="379" spans="1:29" x14ac:dyDescent="0.2">
      <c r="A379" t="s">
        <v>2610</v>
      </c>
      <c r="B379" t="s">
        <v>1110</v>
      </c>
      <c r="C379" t="str">
        <f t="shared" si="5"/>
        <v>KSSTVolleyball</v>
      </c>
      <c r="D379" t="s">
        <v>2771</v>
      </c>
      <c r="E379" t="s">
        <v>2772</v>
      </c>
      <c r="F379" t="s">
        <v>2762</v>
      </c>
      <c r="G379" t="s">
        <v>3074</v>
      </c>
      <c r="H379" t="s">
        <v>3017</v>
      </c>
      <c r="I379" t="s">
        <v>3075</v>
      </c>
      <c r="J379">
        <v>85.3</v>
      </c>
      <c r="K379">
        <v>166</v>
      </c>
      <c r="L379">
        <v>52747</v>
      </c>
      <c r="M379">
        <v>52.747</v>
      </c>
      <c r="N379">
        <v>3.9655068987009856</v>
      </c>
      <c r="O379">
        <v>23</v>
      </c>
      <c r="Q379" t="str">
        <f>VLOOKUP(A379,[2]Sheet5!$A$2:$O$163,4, FALSE)</f>
        <v>Kansas State University</v>
      </c>
      <c r="R379" t="str">
        <f>VLOOKUP(A379,[2]Sheet5!$A$2:$O$163,6, FALSE)</f>
        <v>Manhattan</v>
      </c>
      <c r="S379" t="str">
        <f>VLOOKUP(A379,[2]Sheet5!$A$2:$O$163,7, FALSE)</f>
        <v>KS</v>
      </c>
      <c r="T379" t="str">
        <f>VLOOKUP(A379,[2]Sheet5!$A$2:$O$163,8, FALSE)</f>
        <v>Kansas</v>
      </c>
      <c r="U379" t="str">
        <f>VLOOKUP(A379,[2]Sheet5!$A$2:$O$163,9, FALSE)</f>
        <v>Midwest</v>
      </c>
      <c r="V379" t="str">
        <f>VLOOKUP(A379,[2]Sheet5!$A$2:$O$163,10, FALSE)</f>
        <v>manhattan-ks</v>
      </c>
      <c r="W379">
        <f>VLOOKUP(A379,[2]Sheet5!$A$2:$O$163,11, FALSE)</f>
        <v>85.3</v>
      </c>
      <c r="X379">
        <f>VLOOKUP(A379,[2]Sheet5!$A$2:$O$163,12, FALSE)</f>
        <v>166</v>
      </c>
      <c r="Y379">
        <f>VLOOKUP(A379,[2]Sheet5!$A$2:$O$163,13, FALSE)</f>
        <v>52747</v>
      </c>
      <c r="Z379">
        <f>VLOOKUP(A379,[2]Sheet5!$A$2:$O$163,14, FALSE)</f>
        <v>52.747</v>
      </c>
      <c r="AA379">
        <f>VLOOKUP(A379,[2]Sheet5!$A$2:$O$163,15, FALSE)</f>
        <v>3.9655068987009856</v>
      </c>
      <c r="AC379">
        <f>VLOOKUP(C379, [2]Sheet5!$C$2:$O$163, 3, FALSE)</f>
        <v>23</v>
      </c>
    </row>
    <row r="380" spans="1:29" x14ac:dyDescent="0.2">
      <c r="A380" t="s">
        <v>2609</v>
      </c>
      <c r="B380" t="s">
        <v>1110</v>
      </c>
      <c r="C380" t="str">
        <f t="shared" si="5"/>
        <v>HOUVolleyball</v>
      </c>
      <c r="D380" t="s">
        <v>2769</v>
      </c>
      <c r="E380" t="s">
        <v>2770</v>
      </c>
      <c r="F380" t="s">
        <v>2688</v>
      </c>
      <c r="G380" t="s">
        <v>3002</v>
      </c>
      <c r="H380" t="s">
        <v>3003</v>
      </c>
      <c r="I380" t="s">
        <v>3090</v>
      </c>
      <c r="J380">
        <v>95.5</v>
      </c>
      <c r="K380">
        <v>182</v>
      </c>
      <c r="L380">
        <v>56019</v>
      </c>
      <c r="M380">
        <v>56.018999999999998</v>
      </c>
      <c r="N380">
        <v>4.0256909189050525</v>
      </c>
      <c r="O380">
        <v>23</v>
      </c>
      <c r="Q380" t="str">
        <f>VLOOKUP(A380,[2]Sheet5!$A$2:$O$163,4, FALSE)</f>
        <v xml:space="preserve">University of Houston </v>
      </c>
      <c r="R380" t="str">
        <f>VLOOKUP(A380,[2]Sheet5!$A$2:$O$163,6, FALSE)</f>
        <v>Houston</v>
      </c>
      <c r="S380" t="str">
        <f>VLOOKUP(A380,[2]Sheet5!$A$2:$O$163,7, FALSE)</f>
        <v>TX</v>
      </c>
      <c r="T380" t="str">
        <f>VLOOKUP(A380,[2]Sheet5!$A$2:$O$163,8, FALSE)</f>
        <v>Texas</v>
      </c>
      <c r="U380" t="str">
        <f>VLOOKUP(A380,[2]Sheet5!$A$2:$O$163,9, FALSE)</f>
        <v>Southwest</v>
      </c>
      <c r="V380" t="str">
        <f>VLOOKUP(A380,[2]Sheet5!$A$2:$O$163,10, FALSE)</f>
        <v>houston-tx</v>
      </c>
      <c r="W380">
        <f>VLOOKUP(A380,[2]Sheet5!$A$2:$O$163,11, FALSE)</f>
        <v>95.5</v>
      </c>
      <c r="X380">
        <f>VLOOKUP(A380,[2]Sheet5!$A$2:$O$163,12, FALSE)</f>
        <v>182</v>
      </c>
      <c r="Y380">
        <f>VLOOKUP(A380,[2]Sheet5!$A$2:$O$163,13, FALSE)</f>
        <v>56019</v>
      </c>
      <c r="Z380">
        <f>VLOOKUP(A380,[2]Sheet5!$A$2:$O$163,14, FALSE)</f>
        <v>56.018999999999998</v>
      </c>
      <c r="AA380">
        <f>VLOOKUP(A380,[2]Sheet5!$A$2:$O$163,15, FALSE)</f>
        <v>4.0256909189050525</v>
      </c>
      <c r="AC380">
        <f>VLOOKUP(C380, [2]Sheet5!$C$2:$O$163, 3, FALSE)</f>
        <v>23</v>
      </c>
    </row>
    <row r="381" spans="1:29" x14ac:dyDescent="0.2">
      <c r="A381" t="s">
        <v>2609</v>
      </c>
      <c r="B381" t="s">
        <v>1110</v>
      </c>
      <c r="C381" t="str">
        <f t="shared" si="5"/>
        <v>HOUVolleyball</v>
      </c>
      <c r="D381" t="s">
        <v>2769</v>
      </c>
      <c r="E381" t="s">
        <v>2770</v>
      </c>
      <c r="F381" t="s">
        <v>2688</v>
      </c>
      <c r="G381" t="s">
        <v>3002</v>
      </c>
      <c r="H381" t="s">
        <v>3003</v>
      </c>
      <c r="I381" t="s">
        <v>3090</v>
      </c>
      <c r="J381">
        <v>95.5</v>
      </c>
      <c r="K381">
        <v>182</v>
      </c>
      <c r="L381">
        <v>56019</v>
      </c>
      <c r="M381">
        <v>56.018999999999998</v>
      </c>
      <c r="N381">
        <v>4.0256909189050525</v>
      </c>
      <c r="O381">
        <v>23</v>
      </c>
      <c r="Q381" t="str">
        <f>VLOOKUP(A381,[2]Sheet5!$A$2:$O$163,4, FALSE)</f>
        <v xml:space="preserve">University of Houston </v>
      </c>
      <c r="R381" t="str">
        <f>VLOOKUP(A381,[2]Sheet5!$A$2:$O$163,6, FALSE)</f>
        <v>Houston</v>
      </c>
      <c r="S381" t="str">
        <f>VLOOKUP(A381,[2]Sheet5!$A$2:$O$163,7, FALSE)</f>
        <v>TX</v>
      </c>
      <c r="T381" t="str">
        <f>VLOOKUP(A381,[2]Sheet5!$A$2:$O$163,8, FALSE)</f>
        <v>Texas</v>
      </c>
      <c r="U381" t="str">
        <f>VLOOKUP(A381,[2]Sheet5!$A$2:$O$163,9, FALSE)</f>
        <v>Southwest</v>
      </c>
      <c r="V381" t="str">
        <f>VLOOKUP(A381,[2]Sheet5!$A$2:$O$163,10, FALSE)</f>
        <v>houston-tx</v>
      </c>
      <c r="W381">
        <f>VLOOKUP(A381,[2]Sheet5!$A$2:$O$163,11, FALSE)</f>
        <v>95.5</v>
      </c>
      <c r="X381">
        <f>VLOOKUP(A381,[2]Sheet5!$A$2:$O$163,12, FALSE)</f>
        <v>182</v>
      </c>
      <c r="Y381">
        <f>VLOOKUP(A381,[2]Sheet5!$A$2:$O$163,13, FALSE)</f>
        <v>56019</v>
      </c>
      <c r="Z381">
        <f>VLOOKUP(A381,[2]Sheet5!$A$2:$O$163,14, FALSE)</f>
        <v>56.018999999999998</v>
      </c>
      <c r="AA381">
        <f>VLOOKUP(A381,[2]Sheet5!$A$2:$O$163,15, FALSE)</f>
        <v>4.0256909189050525</v>
      </c>
      <c r="AC381">
        <f>VLOOKUP(C381, [2]Sheet5!$C$2:$O$163, 3, FALSE)</f>
        <v>23</v>
      </c>
    </row>
    <row r="382" spans="1:29" x14ac:dyDescent="0.2">
      <c r="A382" t="s">
        <v>2609</v>
      </c>
      <c r="B382" t="s">
        <v>1110</v>
      </c>
      <c r="C382" t="str">
        <f t="shared" si="5"/>
        <v>HOUVolleyball</v>
      </c>
      <c r="D382" t="s">
        <v>2769</v>
      </c>
      <c r="E382" t="s">
        <v>2770</v>
      </c>
      <c r="F382" t="s">
        <v>2688</v>
      </c>
      <c r="G382" t="s">
        <v>3002</v>
      </c>
      <c r="H382" t="s">
        <v>3003</v>
      </c>
      <c r="I382" t="s">
        <v>3090</v>
      </c>
      <c r="J382">
        <v>95.5</v>
      </c>
      <c r="K382">
        <v>182</v>
      </c>
      <c r="L382">
        <v>56019</v>
      </c>
      <c r="M382">
        <v>56.018999999999998</v>
      </c>
      <c r="N382">
        <v>4.0256909189050525</v>
      </c>
      <c r="O382">
        <v>23</v>
      </c>
      <c r="Q382" t="str">
        <f>VLOOKUP(A382,[2]Sheet5!$A$2:$O$163,4, FALSE)</f>
        <v xml:space="preserve">University of Houston </v>
      </c>
      <c r="R382" t="str">
        <f>VLOOKUP(A382,[2]Sheet5!$A$2:$O$163,6, FALSE)</f>
        <v>Houston</v>
      </c>
      <c r="S382" t="str">
        <f>VLOOKUP(A382,[2]Sheet5!$A$2:$O$163,7, FALSE)</f>
        <v>TX</v>
      </c>
      <c r="T382" t="str">
        <f>VLOOKUP(A382,[2]Sheet5!$A$2:$O$163,8, FALSE)</f>
        <v>Texas</v>
      </c>
      <c r="U382" t="str">
        <f>VLOOKUP(A382,[2]Sheet5!$A$2:$O$163,9, FALSE)</f>
        <v>Southwest</v>
      </c>
      <c r="V382" t="str">
        <f>VLOOKUP(A382,[2]Sheet5!$A$2:$O$163,10, FALSE)</f>
        <v>houston-tx</v>
      </c>
      <c r="W382">
        <f>VLOOKUP(A382,[2]Sheet5!$A$2:$O$163,11, FALSE)</f>
        <v>95.5</v>
      </c>
      <c r="X382">
        <f>VLOOKUP(A382,[2]Sheet5!$A$2:$O$163,12, FALSE)</f>
        <v>182</v>
      </c>
      <c r="Y382">
        <f>VLOOKUP(A382,[2]Sheet5!$A$2:$O$163,13, FALSE)</f>
        <v>56019</v>
      </c>
      <c r="Z382">
        <f>VLOOKUP(A382,[2]Sheet5!$A$2:$O$163,14, FALSE)</f>
        <v>56.018999999999998</v>
      </c>
      <c r="AA382">
        <f>VLOOKUP(A382,[2]Sheet5!$A$2:$O$163,15, FALSE)</f>
        <v>4.0256909189050525</v>
      </c>
      <c r="AC382">
        <f>VLOOKUP(C382, [2]Sheet5!$C$2:$O$163, 3, FALSE)</f>
        <v>23</v>
      </c>
    </row>
    <row r="383" spans="1:29" x14ac:dyDescent="0.2">
      <c r="A383" t="s">
        <v>2611</v>
      </c>
      <c r="B383" t="s">
        <v>1110</v>
      </c>
      <c r="C383" t="str">
        <f t="shared" si="5"/>
        <v>RICEVolleyball</v>
      </c>
      <c r="D383" t="s">
        <v>2773</v>
      </c>
      <c r="E383" t="s">
        <v>2770</v>
      </c>
      <c r="F383" t="s">
        <v>2688</v>
      </c>
      <c r="G383" t="s">
        <v>3002</v>
      </c>
      <c r="H383" t="s">
        <v>3003</v>
      </c>
      <c r="I383" t="s">
        <v>3090</v>
      </c>
      <c r="J383">
        <v>95.5</v>
      </c>
      <c r="K383">
        <v>15</v>
      </c>
      <c r="L383">
        <v>43644</v>
      </c>
      <c r="M383">
        <v>43.643999999999998</v>
      </c>
      <c r="N383">
        <v>3.7760658157928524</v>
      </c>
      <c r="O383">
        <v>12</v>
      </c>
      <c r="Q383" t="str">
        <f>VLOOKUP(A383,[2]Sheet5!$A$2:$O$163,4, FALSE)</f>
        <v>Rice University</v>
      </c>
      <c r="R383" t="str">
        <f>VLOOKUP(A383,[2]Sheet5!$A$2:$O$163,6, FALSE)</f>
        <v>Houston</v>
      </c>
      <c r="S383" t="str">
        <f>VLOOKUP(A383,[2]Sheet5!$A$2:$O$163,7, FALSE)</f>
        <v>TX</v>
      </c>
      <c r="T383" t="str">
        <f>VLOOKUP(A383,[2]Sheet5!$A$2:$O$163,8, FALSE)</f>
        <v>Texas</v>
      </c>
      <c r="U383" t="str">
        <f>VLOOKUP(A383,[2]Sheet5!$A$2:$O$163,9, FALSE)</f>
        <v>Southwest</v>
      </c>
      <c r="V383" t="str">
        <f>VLOOKUP(A383,[2]Sheet5!$A$2:$O$163,10, FALSE)</f>
        <v>houston-tx</v>
      </c>
      <c r="W383">
        <f>VLOOKUP(A383,[2]Sheet5!$A$2:$O$163,11, FALSE)</f>
        <v>95.5</v>
      </c>
      <c r="X383">
        <f>VLOOKUP(A383,[2]Sheet5!$A$2:$O$163,12, FALSE)</f>
        <v>15</v>
      </c>
      <c r="Y383">
        <f>VLOOKUP(A383,[2]Sheet5!$A$2:$O$163,13, FALSE)</f>
        <v>43644</v>
      </c>
      <c r="Z383">
        <f>VLOOKUP(A383,[2]Sheet5!$A$2:$O$163,14, FALSE)</f>
        <v>43.643999999999998</v>
      </c>
      <c r="AA383">
        <f>VLOOKUP(A383,[2]Sheet5!$A$2:$O$163,15, FALSE)</f>
        <v>3.7760658157928524</v>
      </c>
      <c r="AC383">
        <f>VLOOKUP(C383, [2]Sheet5!$C$2:$O$163, 3, FALSE)</f>
        <v>12</v>
      </c>
    </row>
    <row r="384" spans="1:29" x14ac:dyDescent="0.2">
      <c r="A384" t="s">
        <v>2606</v>
      </c>
      <c r="B384" t="s">
        <v>1110</v>
      </c>
      <c r="C384" t="str">
        <f t="shared" si="5"/>
        <v>CreightonVolleyball</v>
      </c>
      <c r="D384" t="s">
        <v>2763</v>
      </c>
      <c r="E384" t="s">
        <v>2764</v>
      </c>
      <c r="F384" t="s">
        <v>2742</v>
      </c>
      <c r="G384" t="s">
        <v>3132</v>
      </c>
      <c r="H384" t="s">
        <v>3017</v>
      </c>
      <c r="I384" t="s">
        <v>3133</v>
      </c>
      <c r="J384">
        <v>89.8</v>
      </c>
      <c r="K384">
        <v>115</v>
      </c>
      <c r="L384">
        <v>65359</v>
      </c>
      <c r="M384">
        <v>65.358999999999995</v>
      </c>
      <c r="N384">
        <v>4.179895150557102</v>
      </c>
      <c r="O384">
        <v>15</v>
      </c>
      <c r="Q384" t="str">
        <f>VLOOKUP(A384,[2]Sheet5!$A$2:$O$163,4, FALSE)</f>
        <v>Creighton University</v>
      </c>
      <c r="R384" t="str">
        <f>VLOOKUP(A384,[2]Sheet5!$A$2:$O$163,6, FALSE)</f>
        <v>Omaha</v>
      </c>
      <c r="S384" t="str">
        <f>VLOOKUP(A384,[2]Sheet5!$A$2:$O$163,7, FALSE)</f>
        <v>NE</v>
      </c>
      <c r="T384" t="str">
        <f>VLOOKUP(A384,[2]Sheet5!$A$2:$O$163,8, FALSE)</f>
        <v>Nebraska</v>
      </c>
      <c r="U384" t="str">
        <f>VLOOKUP(A384,[2]Sheet5!$A$2:$O$163,9, FALSE)</f>
        <v>Midwest</v>
      </c>
      <c r="V384" t="str">
        <f>VLOOKUP(A384,[2]Sheet5!$A$2:$O$163,10, FALSE)</f>
        <v>omaha-ne</v>
      </c>
      <c r="W384">
        <f>VLOOKUP(A384,[2]Sheet5!$A$2:$O$163,11, FALSE)</f>
        <v>89.8</v>
      </c>
      <c r="X384">
        <f>VLOOKUP(A384,[2]Sheet5!$A$2:$O$163,12, FALSE)</f>
        <v>115</v>
      </c>
      <c r="Y384">
        <f>VLOOKUP(A384,[2]Sheet5!$A$2:$O$163,13, FALSE)</f>
        <v>65359</v>
      </c>
      <c r="Z384">
        <f>VLOOKUP(A384,[2]Sheet5!$A$2:$O$163,14, FALSE)</f>
        <v>65.358999999999995</v>
      </c>
      <c r="AA384">
        <f>VLOOKUP(A384,[2]Sheet5!$A$2:$O$163,15, FALSE)</f>
        <v>4.179895150557102</v>
      </c>
      <c r="AC384">
        <f>VLOOKUP(C384, [2]Sheet5!$C$2:$O$163, 3, FALSE)</f>
        <v>15</v>
      </c>
    </row>
    <row r="385" spans="1:29" x14ac:dyDescent="0.2">
      <c r="A385" t="s">
        <v>2591</v>
      </c>
      <c r="B385" t="s">
        <v>1110</v>
      </c>
      <c r="C385" t="str">
        <f t="shared" si="5"/>
        <v>NDVolleyball</v>
      </c>
      <c r="D385" t="s">
        <v>2729</v>
      </c>
      <c r="E385" t="s">
        <v>2730</v>
      </c>
      <c r="F385" t="s">
        <v>2704</v>
      </c>
      <c r="G385" t="s">
        <v>3023</v>
      </c>
      <c r="H385" t="s">
        <v>3017</v>
      </c>
      <c r="I385" t="s">
        <v>3024</v>
      </c>
      <c r="J385">
        <v>75</v>
      </c>
      <c r="K385">
        <v>18</v>
      </c>
      <c r="L385">
        <v>46002</v>
      </c>
      <c r="M385">
        <v>46.002000000000002</v>
      </c>
      <c r="N385">
        <v>3.8286848738048125</v>
      </c>
      <c r="Q385" t="str">
        <f>VLOOKUP(A385,[2]Sheet5!$A$2:$O$163,4, FALSE)</f>
        <v>University of Notre Dame</v>
      </c>
      <c r="R385" t="str">
        <f>VLOOKUP(A385,[2]Sheet5!$A$2:$O$163,6, FALSE)</f>
        <v>South Bend</v>
      </c>
      <c r="S385" t="str">
        <f>VLOOKUP(A385,[2]Sheet5!$A$2:$O$163,7, FALSE)</f>
        <v>IN</v>
      </c>
      <c r="T385" t="str">
        <f>VLOOKUP(A385,[2]Sheet5!$A$2:$O$163,8, FALSE)</f>
        <v>Indiana</v>
      </c>
      <c r="U385" t="str">
        <f>VLOOKUP(A385,[2]Sheet5!$A$2:$O$163,9, FALSE)</f>
        <v>Midwest</v>
      </c>
      <c r="V385" t="str">
        <f>VLOOKUP(A385,[2]Sheet5!$A$2:$O$163,10, FALSE)</f>
        <v>south bend-in</v>
      </c>
      <c r="W385">
        <f>VLOOKUP(A385,[2]Sheet5!$A$2:$O$163,11, FALSE)</f>
        <v>75</v>
      </c>
      <c r="X385">
        <f>VLOOKUP(A385,[2]Sheet5!$A$2:$O$163,12, FALSE)</f>
        <v>18</v>
      </c>
      <c r="Y385">
        <f>VLOOKUP(A385,[2]Sheet5!$A$2:$O$163,13, FALSE)</f>
        <v>46002</v>
      </c>
      <c r="Z385">
        <f>VLOOKUP(A385,[2]Sheet5!$A$2:$O$163,14, FALSE)</f>
        <v>46.002000000000002</v>
      </c>
      <c r="AA385">
        <f>VLOOKUP(A385,[2]Sheet5!$A$2:$O$163,15, FALSE)</f>
        <v>3.8286848738048125</v>
      </c>
      <c r="AC385" t="e">
        <f>VLOOKUP(C385, [2]Sheet5!$C$2:$O$163, 3, FALSE)</f>
        <v>#N/A</v>
      </c>
    </row>
    <row r="386" spans="1:29" x14ac:dyDescent="0.2">
      <c r="A386" t="s">
        <v>2609</v>
      </c>
      <c r="B386" t="s">
        <v>1110</v>
      </c>
      <c r="C386" t="str">
        <f t="shared" si="5"/>
        <v>HOUVolleyball</v>
      </c>
      <c r="D386" t="s">
        <v>2769</v>
      </c>
      <c r="E386" t="s">
        <v>2770</v>
      </c>
      <c r="F386" t="s">
        <v>2688</v>
      </c>
      <c r="G386" t="s">
        <v>3002</v>
      </c>
      <c r="H386" t="s">
        <v>3003</v>
      </c>
      <c r="I386" t="s">
        <v>3090</v>
      </c>
      <c r="J386">
        <v>95.5</v>
      </c>
      <c r="K386">
        <v>182</v>
      </c>
      <c r="L386">
        <v>56019</v>
      </c>
      <c r="M386">
        <v>56.018999999999998</v>
      </c>
      <c r="N386">
        <v>4.0256909189050525</v>
      </c>
      <c r="O386">
        <v>23</v>
      </c>
      <c r="Q386" t="str">
        <f>VLOOKUP(A386,[2]Sheet5!$A$2:$O$163,4, FALSE)</f>
        <v xml:space="preserve">University of Houston </v>
      </c>
      <c r="R386" t="str">
        <f>VLOOKUP(A386,[2]Sheet5!$A$2:$O$163,6, FALSE)</f>
        <v>Houston</v>
      </c>
      <c r="S386" t="str">
        <f>VLOOKUP(A386,[2]Sheet5!$A$2:$O$163,7, FALSE)</f>
        <v>TX</v>
      </c>
      <c r="T386" t="str">
        <f>VLOOKUP(A386,[2]Sheet5!$A$2:$O$163,8, FALSE)</f>
        <v>Texas</v>
      </c>
      <c r="U386" t="str">
        <f>VLOOKUP(A386,[2]Sheet5!$A$2:$O$163,9, FALSE)</f>
        <v>Southwest</v>
      </c>
      <c r="V386" t="str">
        <f>VLOOKUP(A386,[2]Sheet5!$A$2:$O$163,10, FALSE)</f>
        <v>houston-tx</v>
      </c>
      <c r="W386">
        <f>VLOOKUP(A386,[2]Sheet5!$A$2:$O$163,11, FALSE)</f>
        <v>95.5</v>
      </c>
      <c r="X386">
        <f>VLOOKUP(A386,[2]Sheet5!$A$2:$O$163,12, FALSE)</f>
        <v>182</v>
      </c>
      <c r="Y386">
        <f>VLOOKUP(A386,[2]Sheet5!$A$2:$O$163,13, FALSE)</f>
        <v>56019</v>
      </c>
      <c r="Z386">
        <f>VLOOKUP(A386,[2]Sheet5!$A$2:$O$163,14, FALSE)</f>
        <v>56.018999999999998</v>
      </c>
      <c r="AA386">
        <f>VLOOKUP(A386,[2]Sheet5!$A$2:$O$163,15, FALSE)</f>
        <v>4.0256909189050525</v>
      </c>
      <c r="AC386">
        <f>VLOOKUP(C386, [2]Sheet5!$C$2:$O$163, 3, FALSE)</f>
        <v>23</v>
      </c>
    </row>
    <row r="387" spans="1:29" x14ac:dyDescent="0.2">
      <c r="A387" t="s">
        <v>2609</v>
      </c>
      <c r="B387" t="s">
        <v>1110</v>
      </c>
      <c r="C387" t="str">
        <f t="shared" ref="C387:C450" si="6">_xlfn.CONCAT(A387,B387)</f>
        <v>HOUVolleyball</v>
      </c>
      <c r="D387" t="s">
        <v>2769</v>
      </c>
      <c r="E387" t="s">
        <v>2770</v>
      </c>
      <c r="F387" t="s">
        <v>2688</v>
      </c>
      <c r="G387" t="s">
        <v>3002</v>
      </c>
      <c r="H387" t="s">
        <v>3003</v>
      </c>
      <c r="I387" t="s">
        <v>3090</v>
      </c>
      <c r="J387">
        <v>95.5</v>
      </c>
      <c r="K387">
        <v>182</v>
      </c>
      <c r="L387">
        <v>56019</v>
      </c>
      <c r="M387">
        <v>56.018999999999998</v>
      </c>
      <c r="N387">
        <v>4.0256909189050525</v>
      </c>
      <c r="O387">
        <v>23</v>
      </c>
      <c r="Q387" t="str">
        <f>VLOOKUP(A387,[2]Sheet5!$A$2:$O$163,4, FALSE)</f>
        <v xml:space="preserve">University of Houston </v>
      </c>
      <c r="R387" t="str">
        <f>VLOOKUP(A387,[2]Sheet5!$A$2:$O$163,6, FALSE)</f>
        <v>Houston</v>
      </c>
      <c r="S387" t="str">
        <f>VLOOKUP(A387,[2]Sheet5!$A$2:$O$163,7, FALSE)</f>
        <v>TX</v>
      </c>
      <c r="T387" t="str">
        <f>VLOOKUP(A387,[2]Sheet5!$A$2:$O$163,8, FALSE)</f>
        <v>Texas</v>
      </c>
      <c r="U387" t="str">
        <f>VLOOKUP(A387,[2]Sheet5!$A$2:$O$163,9, FALSE)</f>
        <v>Southwest</v>
      </c>
      <c r="V387" t="str">
        <f>VLOOKUP(A387,[2]Sheet5!$A$2:$O$163,10, FALSE)</f>
        <v>houston-tx</v>
      </c>
      <c r="W387">
        <f>VLOOKUP(A387,[2]Sheet5!$A$2:$O$163,11, FALSE)</f>
        <v>95.5</v>
      </c>
      <c r="X387">
        <f>VLOOKUP(A387,[2]Sheet5!$A$2:$O$163,12, FALSE)</f>
        <v>182</v>
      </c>
      <c r="Y387">
        <f>VLOOKUP(A387,[2]Sheet5!$A$2:$O$163,13, FALSE)</f>
        <v>56019</v>
      </c>
      <c r="Z387">
        <f>VLOOKUP(A387,[2]Sheet5!$A$2:$O$163,14, FALSE)</f>
        <v>56.018999999999998</v>
      </c>
      <c r="AA387">
        <f>VLOOKUP(A387,[2]Sheet5!$A$2:$O$163,15, FALSE)</f>
        <v>4.0256909189050525</v>
      </c>
      <c r="AC387">
        <f>VLOOKUP(C387, [2]Sheet5!$C$2:$O$163, 3, FALSE)</f>
        <v>23</v>
      </c>
    </row>
    <row r="388" spans="1:29" x14ac:dyDescent="0.2">
      <c r="A388" t="s">
        <v>2609</v>
      </c>
      <c r="B388" t="s">
        <v>1110</v>
      </c>
      <c r="C388" t="str">
        <f t="shared" si="6"/>
        <v>HOUVolleyball</v>
      </c>
      <c r="D388" t="s">
        <v>2769</v>
      </c>
      <c r="E388" t="s">
        <v>2770</v>
      </c>
      <c r="F388" t="s">
        <v>2688</v>
      </c>
      <c r="G388" t="s">
        <v>3002</v>
      </c>
      <c r="H388" t="s">
        <v>3003</v>
      </c>
      <c r="I388" t="s">
        <v>3090</v>
      </c>
      <c r="J388">
        <v>95.5</v>
      </c>
      <c r="K388">
        <v>182</v>
      </c>
      <c r="L388">
        <v>56019</v>
      </c>
      <c r="M388">
        <v>56.018999999999998</v>
      </c>
      <c r="N388">
        <v>4.0256909189050525</v>
      </c>
      <c r="O388">
        <v>23</v>
      </c>
      <c r="Q388" t="str">
        <f>VLOOKUP(A388,[2]Sheet5!$A$2:$O$163,4, FALSE)</f>
        <v xml:space="preserve">University of Houston </v>
      </c>
      <c r="R388" t="str">
        <f>VLOOKUP(A388,[2]Sheet5!$A$2:$O$163,6, FALSE)</f>
        <v>Houston</v>
      </c>
      <c r="S388" t="str">
        <f>VLOOKUP(A388,[2]Sheet5!$A$2:$O$163,7, FALSE)</f>
        <v>TX</v>
      </c>
      <c r="T388" t="str">
        <f>VLOOKUP(A388,[2]Sheet5!$A$2:$O$163,8, FALSE)</f>
        <v>Texas</v>
      </c>
      <c r="U388" t="str">
        <f>VLOOKUP(A388,[2]Sheet5!$A$2:$O$163,9, FALSE)</f>
        <v>Southwest</v>
      </c>
      <c r="V388" t="str">
        <f>VLOOKUP(A388,[2]Sheet5!$A$2:$O$163,10, FALSE)</f>
        <v>houston-tx</v>
      </c>
      <c r="W388">
        <f>VLOOKUP(A388,[2]Sheet5!$A$2:$O$163,11, FALSE)</f>
        <v>95.5</v>
      </c>
      <c r="X388">
        <f>VLOOKUP(A388,[2]Sheet5!$A$2:$O$163,12, FALSE)</f>
        <v>182</v>
      </c>
      <c r="Y388">
        <f>VLOOKUP(A388,[2]Sheet5!$A$2:$O$163,13, FALSE)</f>
        <v>56019</v>
      </c>
      <c r="Z388">
        <f>VLOOKUP(A388,[2]Sheet5!$A$2:$O$163,14, FALSE)</f>
        <v>56.018999999999998</v>
      </c>
      <c r="AA388">
        <f>VLOOKUP(A388,[2]Sheet5!$A$2:$O$163,15, FALSE)</f>
        <v>4.0256909189050525</v>
      </c>
      <c r="AC388">
        <f>VLOOKUP(C388, [2]Sheet5!$C$2:$O$163, 3, FALSE)</f>
        <v>23</v>
      </c>
    </row>
    <row r="389" spans="1:29" x14ac:dyDescent="0.2">
      <c r="A389" t="s">
        <v>2606</v>
      </c>
      <c r="B389" t="s">
        <v>1110</v>
      </c>
      <c r="C389" t="str">
        <f t="shared" si="6"/>
        <v>CreightonVolleyball</v>
      </c>
      <c r="D389" t="s">
        <v>2763</v>
      </c>
      <c r="E389" t="s">
        <v>2764</v>
      </c>
      <c r="F389" t="s">
        <v>2742</v>
      </c>
      <c r="G389" t="s">
        <v>3132</v>
      </c>
      <c r="H389" t="s">
        <v>3017</v>
      </c>
      <c r="I389" t="s">
        <v>3133</v>
      </c>
      <c r="J389">
        <v>89.8</v>
      </c>
      <c r="K389">
        <v>115</v>
      </c>
      <c r="L389">
        <v>65359</v>
      </c>
      <c r="M389">
        <v>65.358999999999995</v>
      </c>
      <c r="N389">
        <v>4.179895150557102</v>
      </c>
      <c r="O389">
        <v>15</v>
      </c>
      <c r="Q389" t="str">
        <f>VLOOKUP(A389,[2]Sheet5!$A$2:$O$163,4, FALSE)</f>
        <v>Creighton University</v>
      </c>
      <c r="R389" t="str">
        <f>VLOOKUP(A389,[2]Sheet5!$A$2:$O$163,6, FALSE)</f>
        <v>Omaha</v>
      </c>
      <c r="S389" t="str">
        <f>VLOOKUP(A389,[2]Sheet5!$A$2:$O$163,7, FALSE)</f>
        <v>NE</v>
      </c>
      <c r="T389" t="str">
        <f>VLOOKUP(A389,[2]Sheet5!$A$2:$O$163,8, FALSE)</f>
        <v>Nebraska</v>
      </c>
      <c r="U389" t="str">
        <f>VLOOKUP(A389,[2]Sheet5!$A$2:$O$163,9, FALSE)</f>
        <v>Midwest</v>
      </c>
      <c r="V389" t="str">
        <f>VLOOKUP(A389,[2]Sheet5!$A$2:$O$163,10, FALSE)</f>
        <v>omaha-ne</v>
      </c>
      <c r="W389">
        <f>VLOOKUP(A389,[2]Sheet5!$A$2:$O$163,11, FALSE)</f>
        <v>89.8</v>
      </c>
      <c r="X389">
        <f>VLOOKUP(A389,[2]Sheet5!$A$2:$O$163,12, FALSE)</f>
        <v>115</v>
      </c>
      <c r="Y389">
        <f>VLOOKUP(A389,[2]Sheet5!$A$2:$O$163,13, FALSE)</f>
        <v>65359</v>
      </c>
      <c r="Z389">
        <f>VLOOKUP(A389,[2]Sheet5!$A$2:$O$163,14, FALSE)</f>
        <v>65.358999999999995</v>
      </c>
      <c r="AA389">
        <f>VLOOKUP(A389,[2]Sheet5!$A$2:$O$163,15, FALSE)</f>
        <v>4.179895150557102</v>
      </c>
      <c r="AC389">
        <f>VLOOKUP(C389, [2]Sheet5!$C$2:$O$163, 3, FALSE)</f>
        <v>15</v>
      </c>
    </row>
    <row r="390" spans="1:29" x14ac:dyDescent="0.2">
      <c r="A390" t="s">
        <v>2606</v>
      </c>
      <c r="B390" t="s">
        <v>1110</v>
      </c>
      <c r="C390" t="str">
        <f t="shared" si="6"/>
        <v>CreightonVolleyball</v>
      </c>
      <c r="D390" t="s">
        <v>2763</v>
      </c>
      <c r="E390" t="s">
        <v>2764</v>
      </c>
      <c r="F390" t="s">
        <v>2742</v>
      </c>
      <c r="G390" t="s">
        <v>3132</v>
      </c>
      <c r="H390" t="s">
        <v>3017</v>
      </c>
      <c r="I390" t="s">
        <v>3133</v>
      </c>
      <c r="J390">
        <v>89.8</v>
      </c>
      <c r="K390">
        <v>115</v>
      </c>
      <c r="L390">
        <v>65359</v>
      </c>
      <c r="M390">
        <v>65.358999999999995</v>
      </c>
      <c r="N390">
        <v>4.179895150557102</v>
      </c>
      <c r="O390">
        <v>15</v>
      </c>
      <c r="Q390" t="str">
        <f>VLOOKUP(A390,[2]Sheet5!$A$2:$O$163,4, FALSE)</f>
        <v>Creighton University</v>
      </c>
      <c r="R390" t="str">
        <f>VLOOKUP(A390,[2]Sheet5!$A$2:$O$163,6, FALSE)</f>
        <v>Omaha</v>
      </c>
      <c r="S390" t="str">
        <f>VLOOKUP(A390,[2]Sheet5!$A$2:$O$163,7, FALSE)</f>
        <v>NE</v>
      </c>
      <c r="T390" t="str">
        <f>VLOOKUP(A390,[2]Sheet5!$A$2:$O$163,8, FALSE)</f>
        <v>Nebraska</v>
      </c>
      <c r="U390" t="str">
        <f>VLOOKUP(A390,[2]Sheet5!$A$2:$O$163,9, FALSE)</f>
        <v>Midwest</v>
      </c>
      <c r="V390" t="str">
        <f>VLOOKUP(A390,[2]Sheet5!$A$2:$O$163,10, FALSE)</f>
        <v>omaha-ne</v>
      </c>
      <c r="W390">
        <f>VLOOKUP(A390,[2]Sheet5!$A$2:$O$163,11, FALSE)</f>
        <v>89.8</v>
      </c>
      <c r="X390">
        <f>VLOOKUP(A390,[2]Sheet5!$A$2:$O$163,12, FALSE)</f>
        <v>115</v>
      </c>
      <c r="Y390">
        <f>VLOOKUP(A390,[2]Sheet5!$A$2:$O$163,13, FALSE)</f>
        <v>65359</v>
      </c>
      <c r="Z390">
        <f>VLOOKUP(A390,[2]Sheet5!$A$2:$O$163,14, FALSE)</f>
        <v>65.358999999999995</v>
      </c>
      <c r="AA390">
        <f>VLOOKUP(A390,[2]Sheet5!$A$2:$O$163,15, FALSE)</f>
        <v>4.179895150557102</v>
      </c>
      <c r="AC390">
        <f>VLOOKUP(C390, [2]Sheet5!$C$2:$O$163, 3, FALSE)</f>
        <v>15</v>
      </c>
    </row>
    <row r="391" spans="1:29" x14ac:dyDescent="0.2">
      <c r="A391" t="s">
        <v>2606</v>
      </c>
      <c r="B391" t="s">
        <v>1110</v>
      </c>
      <c r="C391" t="str">
        <f t="shared" si="6"/>
        <v>CreightonVolleyball</v>
      </c>
      <c r="D391" t="s">
        <v>2763</v>
      </c>
      <c r="E391" t="s">
        <v>2764</v>
      </c>
      <c r="F391" t="s">
        <v>2742</v>
      </c>
      <c r="G391" t="s">
        <v>3132</v>
      </c>
      <c r="H391" t="s">
        <v>3017</v>
      </c>
      <c r="I391" t="s">
        <v>3133</v>
      </c>
      <c r="J391">
        <v>89.8</v>
      </c>
      <c r="K391">
        <v>115</v>
      </c>
      <c r="L391">
        <v>65359</v>
      </c>
      <c r="M391">
        <v>65.358999999999995</v>
      </c>
      <c r="N391">
        <v>4.179895150557102</v>
      </c>
      <c r="O391">
        <v>15</v>
      </c>
      <c r="Q391" t="str">
        <f>VLOOKUP(A391,[2]Sheet5!$A$2:$O$163,4, FALSE)</f>
        <v>Creighton University</v>
      </c>
      <c r="R391" t="str">
        <f>VLOOKUP(A391,[2]Sheet5!$A$2:$O$163,6, FALSE)</f>
        <v>Omaha</v>
      </c>
      <c r="S391" t="str">
        <f>VLOOKUP(A391,[2]Sheet5!$A$2:$O$163,7, FALSE)</f>
        <v>NE</v>
      </c>
      <c r="T391" t="str">
        <f>VLOOKUP(A391,[2]Sheet5!$A$2:$O$163,8, FALSE)</f>
        <v>Nebraska</v>
      </c>
      <c r="U391" t="str">
        <f>VLOOKUP(A391,[2]Sheet5!$A$2:$O$163,9, FALSE)</f>
        <v>Midwest</v>
      </c>
      <c r="V391" t="str">
        <f>VLOOKUP(A391,[2]Sheet5!$A$2:$O$163,10, FALSE)</f>
        <v>omaha-ne</v>
      </c>
      <c r="W391">
        <f>VLOOKUP(A391,[2]Sheet5!$A$2:$O$163,11, FALSE)</f>
        <v>89.8</v>
      </c>
      <c r="X391">
        <f>VLOOKUP(A391,[2]Sheet5!$A$2:$O$163,12, FALSE)</f>
        <v>115</v>
      </c>
      <c r="Y391">
        <f>VLOOKUP(A391,[2]Sheet5!$A$2:$O$163,13, FALSE)</f>
        <v>65359</v>
      </c>
      <c r="Z391">
        <f>VLOOKUP(A391,[2]Sheet5!$A$2:$O$163,14, FALSE)</f>
        <v>65.358999999999995</v>
      </c>
      <c r="AA391">
        <f>VLOOKUP(A391,[2]Sheet5!$A$2:$O$163,15, FALSE)</f>
        <v>4.179895150557102</v>
      </c>
      <c r="AC391">
        <f>VLOOKUP(C391, [2]Sheet5!$C$2:$O$163, 3, FALSE)</f>
        <v>15</v>
      </c>
    </row>
    <row r="392" spans="1:29" x14ac:dyDescent="0.2">
      <c r="A392" t="s">
        <v>2606</v>
      </c>
      <c r="B392" t="s">
        <v>1110</v>
      </c>
      <c r="C392" t="str">
        <f t="shared" si="6"/>
        <v>CreightonVolleyball</v>
      </c>
      <c r="D392" t="s">
        <v>2763</v>
      </c>
      <c r="E392" t="s">
        <v>2764</v>
      </c>
      <c r="F392" t="s">
        <v>2742</v>
      </c>
      <c r="G392" t="s">
        <v>3132</v>
      </c>
      <c r="H392" t="s">
        <v>3017</v>
      </c>
      <c r="I392" t="s">
        <v>3133</v>
      </c>
      <c r="J392">
        <v>89.8</v>
      </c>
      <c r="K392">
        <v>115</v>
      </c>
      <c r="L392">
        <v>65359</v>
      </c>
      <c r="M392">
        <v>65.358999999999995</v>
      </c>
      <c r="N392">
        <v>4.179895150557102</v>
      </c>
      <c r="O392">
        <v>15</v>
      </c>
      <c r="Q392" t="str">
        <f>VLOOKUP(A392,[2]Sheet5!$A$2:$O$163,4, FALSE)</f>
        <v>Creighton University</v>
      </c>
      <c r="R392" t="str">
        <f>VLOOKUP(A392,[2]Sheet5!$A$2:$O$163,6, FALSE)</f>
        <v>Omaha</v>
      </c>
      <c r="S392" t="str">
        <f>VLOOKUP(A392,[2]Sheet5!$A$2:$O$163,7, FALSE)</f>
        <v>NE</v>
      </c>
      <c r="T392" t="str">
        <f>VLOOKUP(A392,[2]Sheet5!$A$2:$O$163,8, FALSE)</f>
        <v>Nebraska</v>
      </c>
      <c r="U392" t="str">
        <f>VLOOKUP(A392,[2]Sheet5!$A$2:$O$163,9, FALSE)</f>
        <v>Midwest</v>
      </c>
      <c r="V392" t="str">
        <f>VLOOKUP(A392,[2]Sheet5!$A$2:$O$163,10, FALSE)</f>
        <v>omaha-ne</v>
      </c>
      <c r="W392">
        <f>VLOOKUP(A392,[2]Sheet5!$A$2:$O$163,11, FALSE)</f>
        <v>89.8</v>
      </c>
      <c r="X392">
        <f>VLOOKUP(A392,[2]Sheet5!$A$2:$O$163,12, FALSE)</f>
        <v>115</v>
      </c>
      <c r="Y392">
        <f>VLOOKUP(A392,[2]Sheet5!$A$2:$O$163,13, FALSE)</f>
        <v>65359</v>
      </c>
      <c r="Z392">
        <f>VLOOKUP(A392,[2]Sheet5!$A$2:$O$163,14, FALSE)</f>
        <v>65.358999999999995</v>
      </c>
      <c r="AA392">
        <f>VLOOKUP(A392,[2]Sheet5!$A$2:$O$163,15, FALSE)</f>
        <v>4.179895150557102</v>
      </c>
      <c r="AC392">
        <f>VLOOKUP(C392, [2]Sheet5!$C$2:$O$163, 3, FALSE)</f>
        <v>15</v>
      </c>
    </row>
    <row r="393" spans="1:29" x14ac:dyDescent="0.2">
      <c r="A393" t="s">
        <v>2612</v>
      </c>
      <c r="B393" t="s">
        <v>1110</v>
      </c>
      <c r="C393" t="str">
        <f t="shared" si="6"/>
        <v>Wichita StateVolleyball</v>
      </c>
      <c r="D393" t="s">
        <v>2774</v>
      </c>
      <c r="E393" t="s">
        <v>2775</v>
      </c>
      <c r="F393" t="s">
        <v>2762</v>
      </c>
      <c r="G393" t="s">
        <v>3074</v>
      </c>
      <c r="H393" t="s">
        <v>3017</v>
      </c>
      <c r="I393" t="s">
        <v>3159</v>
      </c>
      <c r="J393">
        <v>81.599999999999994</v>
      </c>
      <c r="L393">
        <v>56374</v>
      </c>
      <c r="M393">
        <v>56.374000000000002</v>
      </c>
      <c r="N393">
        <v>4.0320080593063139</v>
      </c>
      <c r="O393">
        <v>5</v>
      </c>
      <c r="Q393" t="str">
        <f>VLOOKUP(A393,[2]Sheet5!$A$2:$O$163,4, FALSE)</f>
        <v>Wichita State University</v>
      </c>
      <c r="R393" t="str">
        <f>VLOOKUP(A393,[2]Sheet5!$A$2:$O$163,6, FALSE)</f>
        <v>Wichita</v>
      </c>
      <c r="S393" t="str">
        <f>VLOOKUP(A393,[2]Sheet5!$A$2:$O$163,7, FALSE)</f>
        <v>KS</v>
      </c>
      <c r="T393" t="str">
        <f>VLOOKUP(A393,[2]Sheet5!$A$2:$O$163,8, FALSE)</f>
        <v>Kansas</v>
      </c>
      <c r="U393" t="str">
        <f>VLOOKUP(A393,[2]Sheet5!$A$2:$O$163,9, FALSE)</f>
        <v>Midwest</v>
      </c>
      <c r="V393" t="str">
        <f>VLOOKUP(A393,[2]Sheet5!$A$2:$O$163,10, FALSE)</f>
        <v>wichita-ks</v>
      </c>
      <c r="W393">
        <f>VLOOKUP(A393,[2]Sheet5!$A$2:$O$163,11, FALSE)</f>
        <v>81.599999999999994</v>
      </c>
      <c r="X393" t="e">
        <f>VLOOKUP(A393,[2]Sheet5!$A$2:$O$163,12, FALSE)</f>
        <v>#N/A</v>
      </c>
      <c r="Y393">
        <f>VLOOKUP(A393,[2]Sheet5!$A$2:$O$163,13, FALSE)</f>
        <v>56374</v>
      </c>
      <c r="Z393">
        <f>VLOOKUP(A393,[2]Sheet5!$A$2:$O$163,14, FALSE)</f>
        <v>56.374000000000002</v>
      </c>
      <c r="AA393">
        <f>VLOOKUP(A393,[2]Sheet5!$A$2:$O$163,15, FALSE)</f>
        <v>4.0320080593063139</v>
      </c>
      <c r="AC393">
        <f>VLOOKUP(C393, [2]Sheet5!$C$2:$O$163, 3, FALSE)</f>
        <v>5</v>
      </c>
    </row>
    <row r="394" spans="1:29" x14ac:dyDescent="0.2">
      <c r="A394" t="s">
        <v>2606</v>
      </c>
      <c r="B394" t="s">
        <v>1110</v>
      </c>
      <c r="C394" t="str">
        <f t="shared" si="6"/>
        <v>CreightonVolleyball</v>
      </c>
      <c r="D394" t="s">
        <v>2763</v>
      </c>
      <c r="E394" t="s">
        <v>2764</v>
      </c>
      <c r="F394" t="s">
        <v>2742</v>
      </c>
      <c r="G394" t="s">
        <v>3132</v>
      </c>
      <c r="H394" t="s">
        <v>3017</v>
      </c>
      <c r="I394" t="s">
        <v>3133</v>
      </c>
      <c r="J394">
        <v>89.8</v>
      </c>
      <c r="K394">
        <v>115</v>
      </c>
      <c r="L394">
        <v>65359</v>
      </c>
      <c r="M394">
        <v>65.358999999999995</v>
      </c>
      <c r="N394">
        <v>4.179895150557102</v>
      </c>
      <c r="O394">
        <v>15</v>
      </c>
      <c r="Q394" t="str">
        <f>VLOOKUP(A394,[2]Sheet5!$A$2:$O$163,4, FALSE)</f>
        <v>Creighton University</v>
      </c>
      <c r="R394" t="str">
        <f>VLOOKUP(A394,[2]Sheet5!$A$2:$O$163,6, FALSE)</f>
        <v>Omaha</v>
      </c>
      <c r="S394" t="str">
        <f>VLOOKUP(A394,[2]Sheet5!$A$2:$O$163,7, FALSE)</f>
        <v>NE</v>
      </c>
      <c r="T394" t="str">
        <f>VLOOKUP(A394,[2]Sheet5!$A$2:$O$163,8, FALSE)</f>
        <v>Nebraska</v>
      </c>
      <c r="U394" t="str">
        <f>VLOOKUP(A394,[2]Sheet5!$A$2:$O$163,9, FALSE)</f>
        <v>Midwest</v>
      </c>
      <c r="V394" t="str">
        <f>VLOOKUP(A394,[2]Sheet5!$A$2:$O$163,10, FALSE)</f>
        <v>omaha-ne</v>
      </c>
      <c r="W394">
        <f>VLOOKUP(A394,[2]Sheet5!$A$2:$O$163,11, FALSE)</f>
        <v>89.8</v>
      </c>
      <c r="X394">
        <f>VLOOKUP(A394,[2]Sheet5!$A$2:$O$163,12, FALSE)</f>
        <v>115</v>
      </c>
      <c r="Y394">
        <f>VLOOKUP(A394,[2]Sheet5!$A$2:$O$163,13, FALSE)</f>
        <v>65359</v>
      </c>
      <c r="Z394">
        <f>VLOOKUP(A394,[2]Sheet5!$A$2:$O$163,14, FALSE)</f>
        <v>65.358999999999995</v>
      </c>
      <c r="AA394">
        <f>VLOOKUP(A394,[2]Sheet5!$A$2:$O$163,15, FALSE)</f>
        <v>4.179895150557102</v>
      </c>
      <c r="AC394">
        <f>VLOOKUP(C394, [2]Sheet5!$C$2:$O$163, 3, FALSE)</f>
        <v>15</v>
      </c>
    </row>
    <row r="395" spans="1:29" x14ac:dyDescent="0.2">
      <c r="A395" t="s">
        <v>2606</v>
      </c>
      <c r="B395" t="s">
        <v>1110</v>
      </c>
      <c r="C395" t="str">
        <f t="shared" si="6"/>
        <v>CreightonVolleyball</v>
      </c>
      <c r="D395" t="s">
        <v>2763</v>
      </c>
      <c r="E395" t="s">
        <v>2764</v>
      </c>
      <c r="F395" t="s">
        <v>2742</v>
      </c>
      <c r="G395" t="s">
        <v>3132</v>
      </c>
      <c r="H395" t="s">
        <v>3017</v>
      </c>
      <c r="I395" t="s">
        <v>3133</v>
      </c>
      <c r="J395">
        <v>89.8</v>
      </c>
      <c r="K395">
        <v>115</v>
      </c>
      <c r="L395">
        <v>65359</v>
      </c>
      <c r="M395">
        <v>65.358999999999995</v>
      </c>
      <c r="N395">
        <v>4.179895150557102</v>
      </c>
      <c r="O395">
        <v>15</v>
      </c>
      <c r="Q395" t="str">
        <f>VLOOKUP(A395,[2]Sheet5!$A$2:$O$163,4, FALSE)</f>
        <v>Creighton University</v>
      </c>
      <c r="R395" t="str">
        <f>VLOOKUP(A395,[2]Sheet5!$A$2:$O$163,6, FALSE)</f>
        <v>Omaha</v>
      </c>
      <c r="S395" t="str">
        <f>VLOOKUP(A395,[2]Sheet5!$A$2:$O$163,7, FALSE)</f>
        <v>NE</v>
      </c>
      <c r="T395" t="str">
        <f>VLOOKUP(A395,[2]Sheet5!$A$2:$O$163,8, FALSE)</f>
        <v>Nebraska</v>
      </c>
      <c r="U395" t="str">
        <f>VLOOKUP(A395,[2]Sheet5!$A$2:$O$163,9, FALSE)</f>
        <v>Midwest</v>
      </c>
      <c r="V395" t="str">
        <f>VLOOKUP(A395,[2]Sheet5!$A$2:$O$163,10, FALSE)</f>
        <v>omaha-ne</v>
      </c>
      <c r="W395">
        <f>VLOOKUP(A395,[2]Sheet5!$A$2:$O$163,11, FALSE)</f>
        <v>89.8</v>
      </c>
      <c r="X395">
        <f>VLOOKUP(A395,[2]Sheet5!$A$2:$O$163,12, FALSE)</f>
        <v>115</v>
      </c>
      <c r="Y395">
        <f>VLOOKUP(A395,[2]Sheet5!$A$2:$O$163,13, FALSE)</f>
        <v>65359</v>
      </c>
      <c r="Z395">
        <f>VLOOKUP(A395,[2]Sheet5!$A$2:$O$163,14, FALSE)</f>
        <v>65.358999999999995</v>
      </c>
      <c r="AA395">
        <f>VLOOKUP(A395,[2]Sheet5!$A$2:$O$163,15, FALSE)</f>
        <v>4.179895150557102</v>
      </c>
      <c r="AC395">
        <f>VLOOKUP(C395, [2]Sheet5!$C$2:$O$163, 3, FALSE)</f>
        <v>15</v>
      </c>
    </row>
    <row r="396" spans="1:29" x14ac:dyDescent="0.2">
      <c r="A396" t="s">
        <v>2606</v>
      </c>
      <c r="B396" t="s">
        <v>1110</v>
      </c>
      <c r="C396" t="str">
        <f t="shared" si="6"/>
        <v>CreightonVolleyball</v>
      </c>
      <c r="D396" t="s">
        <v>2763</v>
      </c>
      <c r="E396" t="s">
        <v>2764</v>
      </c>
      <c r="F396" t="s">
        <v>2742</v>
      </c>
      <c r="G396" t="s">
        <v>3132</v>
      </c>
      <c r="H396" t="s">
        <v>3017</v>
      </c>
      <c r="I396" t="s">
        <v>3133</v>
      </c>
      <c r="J396">
        <v>89.8</v>
      </c>
      <c r="K396">
        <v>115</v>
      </c>
      <c r="L396">
        <v>65359</v>
      </c>
      <c r="M396">
        <v>65.358999999999995</v>
      </c>
      <c r="N396">
        <v>4.179895150557102</v>
      </c>
      <c r="O396">
        <v>15</v>
      </c>
      <c r="Q396" t="str">
        <f>VLOOKUP(A396,[2]Sheet5!$A$2:$O$163,4, FALSE)</f>
        <v>Creighton University</v>
      </c>
      <c r="R396" t="str">
        <f>VLOOKUP(A396,[2]Sheet5!$A$2:$O$163,6, FALSE)</f>
        <v>Omaha</v>
      </c>
      <c r="S396" t="str">
        <f>VLOOKUP(A396,[2]Sheet5!$A$2:$O$163,7, FALSE)</f>
        <v>NE</v>
      </c>
      <c r="T396" t="str">
        <f>VLOOKUP(A396,[2]Sheet5!$A$2:$O$163,8, FALSE)</f>
        <v>Nebraska</v>
      </c>
      <c r="U396" t="str">
        <f>VLOOKUP(A396,[2]Sheet5!$A$2:$O$163,9, FALSE)</f>
        <v>Midwest</v>
      </c>
      <c r="V396" t="str">
        <f>VLOOKUP(A396,[2]Sheet5!$A$2:$O$163,10, FALSE)</f>
        <v>omaha-ne</v>
      </c>
      <c r="W396">
        <f>VLOOKUP(A396,[2]Sheet5!$A$2:$O$163,11, FALSE)</f>
        <v>89.8</v>
      </c>
      <c r="X396">
        <f>VLOOKUP(A396,[2]Sheet5!$A$2:$O$163,12, FALSE)</f>
        <v>115</v>
      </c>
      <c r="Y396">
        <f>VLOOKUP(A396,[2]Sheet5!$A$2:$O$163,13, FALSE)</f>
        <v>65359</v>
      </c>
      <c r="Z396">
        <f>VLOOKUP(A396,[2]Sheet5!$A$2:$O$163,14, FALSE)</f>
        <v>65.358999999999995</v>
      </c>
      <c r="AA396">
        <f>VLOOKUP(A396,[2]Sheet5!$A$2:$O$163,15, FALSE)</f>
        <v>4.179895150557102</v>
      </c>
      <c r="AC396">
        <f>VLOOKUP(C396, [2]Sheet5!$C$2:$O$163, 3, FALSE)</f>
        <v>15</v>
      </c>
    </row>
    <row r="397" spans="1:29" x14ac:dyDescent="0.2">
      <c r="A397" t="s">
        <v>2606</v>
      </c>
      <c r="B397" t="s">
        <v>1110</v>
      </c>
      <c r="C397" t="str">
        <f t="shared" si="6"/>
        <v>CreightonVolleyball</v>
      </c>
      <c r="D397" t="s">
        <v>2763</v>
      </c>
      <c r="E397" t="s">
        <v>2764</v>
      </c>
      <c r="F397" t="s">
        <v>2742</v>
      </c>
      <c r="G397" t="s">
        <v>3132</v>
      </c>
      <c r="H397" t="s">
        <v>3017</v>
      </c>
      <c r="I397" t="s">
        <v>3133</v>
      </c>
      <c r="J397">
        <v>89.8</v>
      </c>
      <c r="K397">
        <v>115</v>
      </c>
      <c r="L397">
        <v>65359</v>
      </c>
      <c r="M397">
        <v>65.358999999999995</v>
      </c>
      <c r="N397">
        <v>4.179895150557102</v>
      </c>
      <c r="O397">
        <v>15</v>
      </c>
      <c r="Q397" t="str">
        <f>VLOOKUP(A397,[2]Sheet5!$A$2:$O$163,4, FALSE)</f>
        <v>Creighton University</v>
      </c>
      <c r="R397" t="str">
        <f>VLOOKUP(A397,[2]Sheet5!$A$2:$O$163,6, FALSE)</f>
        <v>Omaha</v>
      </c>
      <c r="S397" t="str">
        <f>VLOOKUP(A397,[2]Sheet5!$A$2:$O$163,7, FALSE)</f>
        <v>NE</v>
      </c>
      <c r="T397" t="str">
        <f>VLOOKUP(A397,[2]Sheet5!$A$2:$O$163,8, FALSE)</f>
        <v>Nebraska</v>
      </c>
      <c r="U397" t="str">
        <f>VLOOKUP(A397,[2]Sheet5!$A$2:$O$163,9, FALSE)</f>
        <v>Midwest</v>
      </c>
      <c r="V397" t="str">
        <f>VLOOKUP(A397,[2]Sheet5!$A$2:$O$163,10, FALSE)</f>
        <v>omaha-ne</v>
      </c>
      <c r="W397">
        <f>VLOOKUP(A397,[2]Sheet5!$A$2:$O$163,11, FALSE)</f>
        <v>89.8</v>
      </c>
      <c r="X397">
        <f>VLOOKUP(A397,[2]Sheet5!$A$2:$O$163,12, FALSE)</f>
        <v>115</v>
      </c>
      <c r="Y397">
        <f>VLOOKUP(A397,[2]Sheet5!$A$2:$O$163,13, FALSE)</f>
        <v>65359</v>
      </c>
      <c r="Z397">
        <f>VLOOKUP(A397,[2]Sheet5!$A$2:$O$163,14, FALSE)</f>
        <v>65.358999999999995</v>
      </c>
      <c r="AA397">
        <f>VLOOKUP(A397,[2]Sheet5!$A$2:$O$163,15, FALSE)</f>
        <v>4.179895150557102</v>
      </c>
      <c r="AC397">
        <f>VLOOKUP(C397, [2]Sheet5!$C$2:$O$163, 3, FALSE)</f>
        <v>15</v>
      </c>
    </row>
    <row r="398" spans="1:29" x14ac:dyDescent="0.2">
      <c r="A398" t="s">
        <v>2574</v>
      </c>
      <c r="B398" t="s">
        <v>1110</v>
      </c>
      <c r="C398" t="str">
        <f t="shared" si="6"/>
        <v>TCUVolleyball</v>
      </c>
      <c r="D398" t="s">
        <v>2686</v>
      </c>
      <c r="E398" t="s">
        <v>2687</v>
      </c>
      <c r="F398" t="s">
        <v>2688</v>
      </c>
      <c r="G398" t="s">
        <v>3002</v>
      </c>
      <c r="H398" t="s">
        <v>3003</v>
      </c>
      <c r="I398" t="s">
        <v>3112</v>
      </c>
      <c r="J398">
        <v>100.2</v>
      </c>
      <c r="K398">
        <v>89</v>
      </c>
      <c r="L398">
        <v>67927</v>
      </c>
      <c r="M398">
        <v>67.927000000000007</v>
      </c>
      <c r="N398">
        <v>4.2184335991189092</v>
      </c>
      <c r="Q398" t="str">
        <f>VLOOKUP(A398,[2]Sheet5!$A$2:$O$163,4, FALSE)</f>
        <v>Texas Christian University</v>
      </c>
      <c r="R398" t="str">
        <f>VLOOKUP(A398,[2]Sheet5!$A$2:$O$163,6, FALSE)</f>
        <v>Fort Worth</v>
      </c>
      <c r="S398" t="str">
        <f>VLOOKUP(A398,[2]Sheet5!$A$2:$O$163,7, FALSE)</f>
        <v>TX</v>
      </c>
      <c r="T398" t="str">
        <f>VLOOKUP(A398,[2]Sheet5!$A$2:$O$163,8, FALSE)</f>
        <v>Texas</v>
      </c>
      <c r="U398" t="str">
        <f>VLOOKUP(A398,[2]Sheet5!$A$2:$O$163,9, FALSE)</f>
        <v>Southwest</v>
      </c>
      <c r="V398" t="str">
        <f>VLOOKUP(A398,[2]Sheet5!$A$2:$O$163,10, FALSE)</f>
        <v>fort worth-tx</v>
      </c>
      <c r="W398">
        <f>VLOOKUP(A398,[2]Sheet5!$A$2:$O$163,11, FALSE)</f>
        <v>100.2</v>
      </c>
      <c r="X398">
        <f>VLOOKUP(A398,[2]Sheet5!$A$2:$O$163,12, FALSE)</f>
        <v>89</v>
      </c>
      <c r="Y398">
        <f>VLOOKUP(A398,[2]Sheet5!$A$2:$O$163,13, FALSE)</f>
        <v>67927</v>
      </c>
      <c r="Z398">
        <f>VLOOKUP(A398,[2]Sheet5!$A$2:$O$163,14, FALSE)</f>
        <v>67.927000000000007</v>
      </c>
      <c r="AA398">
        <f>VLOOKUP(A398,[2]Sheet5!$A$2:$O$163,15, FALSE)</f>
        <v>4.2184335991189092</v>
      </c>
      <c r="AC398" t="e">
        <f>VLOOKUP(C398, [2]Sheet5!$C$2:$O$163, 3, FALSE)</f>
        <v>#N/A</v>
      </c>
    </row>
    <row r="399" spans="1:29" x14ac:dyDescent="0.2">
      <c r="A399" t="s">
        <v>2571</v>
      </c>
      <c r="B399" t="s">
        <v>1110</v>
      </c>
      <c r="C399" t="str">
        <f t="shared" si="6"/>
        <v>MISSVolleyball</v>
      </c>
      <c r="D399" t="s">
        <v>2678</v>
      </c>
      <c r="E399" t="s">
        <v>2679</v>
      </c>
      <c r="F399" t="s">
        <v>2680</v>
      </c>
      <c r="G399" t="s">
        <v>3029</v>
      </c>
      <c r="H399" t="s">
        <v>3012</v>
      </c>
      <c r="I399" t="s">
        <v>3030</v>
      </c>
      <c r="J399">
        <v>82.7</v>
      </c>
      <c r="K399">
        <v>151</v>
      </c>
      <c r="L399">
        <v>84957</v>
      </c>
      <c r="M399">
        <v>84.956999999999994</v>
      </c>
      <c r="N399">
        <v>4.4421452461357269</v>
      </c>
      <c r="Q399" t="str">
        <f>VLOOKUP(A399,[2]Sheet5!$A$2:$O$163,4, FALSE)</f>
        <v>University of Mississippi</v>
      </c>
      <c r="R399" t="str">
        <f>VLOOKUP(A399,[2]Sheet5!$A$2:$O$163,6, FALSE)</f>
        <v>Oxford</v>
      </c>
      <c r="S399" t="str">
        <f>VLOOKUP(A399,[2]Sheet5!$A$2:$O$163,7, FALSE)</f>
        <v>MS</v>
      </c>
      <c r="T399" t="str">
        <f>VLOOKUP(A399,[2]Sheet5!$A$2:$O$163,8, FALSE)</f>
        <v>Mississippi</v>
      </c>
      <c r="U399" t="str">
        <f>VLOOKUP(A399,[2]Sheet5!$A$2:$O$163,9, FALSE)</f>
        <v>Southeast</v>
      </c>
      <c r="V399" t="str">
        <f>VLOOKUP(A399,[2]Sheet5!$A$2:$O$163,10, FALSE)</f>
        <v>oxford-ms</v>
      </c>
      <c r="W399">
        <f>VLOOKUP(A399,[2]Sheet5!$A$2:$O$163,11, FALSE)</f>
        <v>82.7</v>
      </c>
      <c r="X399">
        <f>VLOOKUP(A399,[2]Sheet5!$A$2:$O$163,12, FALSE)</f>
        <v>151</v>
      </c>
      <c r="Y399">
        <f>VLOOKUP(A399,[2]Sheet5!$A$2:$O$163,13, FALSE)</f>
        <v>84957</v>
      </c>
      <c r="Z399">
        <f>VLOOKUP(A399,[2]Sheet5!$A$2:$O$163,14, FALSE)</f>
        <v>84.956999999999994</v>
      </c>
      <c r="AA399">
        <f>VLOOKUP(A399,[2]Sheet5!$A$2:$O$163,15, FALSE)</f>
        <v>4.4421452461357269</v>
      </c>
      <c r="AC399" t="e">
        <f>VLOOKUP(C399, [2]Sheet5!$C$2:$O$163, 3, FALSE)</f>
        <v>#N/A</v>
      </c>
    </row>
    <row r="400" spans="1:29" x14ac:dyDescent="0.2">
      <c r="A400" t="s">
        <v>2606</v>
      </c>
      <c r="B400" t="s">
        <v>1110</v>
      </c>
      <c r="C400" t="str">
        <f t="shared" si="6"/>
        <v>CreightonVolleyball</v>
      </c>
      <c r="D400" t="s">
        <v>2763</v>
      </c>
      <c r="E400" t="s">
        <v>2764</v>
      </c>
      <c r="F400" t="s">
        <v>2742</v>
      </c>
      <c r="G400" t="s">
        <v>3132</v>
      </c>
      <c r="H400" t="s">
        <v>3017</v>
      </c>
      <c r="I400" t="s">
        <v>3133</v>
      </c>
      <c r="J400">
        <v>89.8</v>
      </c>
      <c r="K400">
        <v>115</v>
      </c>
      <c r="L400">
        <v>65359</v>
      </c>
      <c r="M400">
        <v>65.358999999999995</v>
      </c>
      <c r="N400">
        <v>4.179895150557102</v>
      </c>
      <c r="O400">
        <v>15</v>
      </c>
      <c r="Q400" t="str">
        <f>VLOOKUP(A400,[2]Sheet5!$A$2:$O$163,4, FALSE)</f>
        <v>Creighton University</v>
      </c>
      <c r="R400" t="str">
        <f>VLOOKUP(A400,[2]Sheet5!$A$2:$O$163,6, FALSE)</f>
        <v>Omaha</v>
      </c>
      <c r="S400" t="str">
        <f>VLOOKUP(A400,[2]Sheet5!$A$2:$O$163,7, FALSE)</f>
        <v>NE</v>
      </c>
      <c r="T400" t="str">
        <f>VLOOKUP(A400,[2]Sheet5!$A$2:$O$163,8, FALSE)</f>
        <v>Nebraska</v>
      </c>
      <c r="U400" t="str">
        <f>VLOOKUP(A400,[2]Sheet5!$A$2:$O$163,9, FALSE)</f>
        <v>Midwest</v>
      </c>
      <c r="V400" t="str">
        <f>VLOOKUP(A400,[2]Sheet5!$A$2:$O$163,10, FALSE)</f>
        <v>omaha-ne</v>
      </c>
      <c r="W400">
        <f>VLOOKUP(A400,[2]Sheet5!$A$2:$O$163,11, FALSE)</f>
        <v>89.8</v>
      </c>
      <c r="X400">
        <f>VLOOKUP(A400,[2]Sheet5!$A$2:$O$163,12, FALSE)</f>
        <v>115</v>
      </c>
      <c r="Y400">
        <f>VLOOKUP(A400,[2]Sheet5!$A$2:$O$163,13, FALSE)</f>
        <v>65359</v>
      </c>
      <c r="Z400">
        <f>VLOOKUP(A400,[2]Sheet5!$A$2:$O$163,14, FALSE)</f>
        <v>65.358999999999995</v>
      </c>
      <c r="AA400">
        <f>VLOOKUP(A400,[2]Sheet5!$A$2:$O$163,15, FALSE)</f>
        <v>4.179895150557102</v>
      </c>
      <c r="AC400">
        <f>VLOOKUP(C400, [2]Sheet5!$C$2:$O$163, 3, FALSE)</f>
        <v>15</v>
      </c>
    </row>
    <row r="401" spans="1:29" x14ac:dyDescent="0.2">
      <c r="A401" t="s">
        <v>2606</v>
      </c>
      <c r="B401" t="s">
        <v>1110</v>
      </c>
      <c r="C401" t="str">
        <f t="shared" si="6"/>
        <v>CreightonVolleyball</v>
      </c>
      <c r="D401" t="s">
        <v>2763</v>
      </c>
      <c r="E401" t="s">
        <v>2764</v>
      </c>
      <c r="F401" t="s">
        <v>2742</v>
      </c>
      <c r="G401" t="s">
        <v>3132</v>
      </c>
      <c r="H401" t="s">
        <v>3017</v>
      </c>
      <c r="I401" t="s">
        <v>3133</v>
      </c>
      <c r="J401">
        <v>89.8</v>
      </c>
      <c r="K401">
        <v>115</v>
      </c>
      <c r="L401">
        <v>65359</v>
      </c>
      <c r="M401">
        <v>65.358999999999995</v>
      </c>
      <c r="N401">
        <v>4.179895150557102</v>
      </c>
      <c r="O401">
        <v>15</v>
      </c>
      <c r="Q401" t="str">
        <f>VLOOKUP(A401,[2]Sheet5!$A$2:$O$163,4, FALSE)</f>
        <v>Creighton University</v>
      </c>
      <c r="R401" t="str">
        <f>VLOOKUP(A401,[2]Sheet5!$A$2:$O$163,6, FALSE)</f>
        <v>Omaha</v>
      </c>
      <c r="S401" t="str">
        <f>VLOOKUP(A401,[2]Sheet5!$A$2:$O$163,7, FALSE)</f>
        <v>NE</v>
      </c>
      <c r="T401" t="str">
        <f>VLOOKUP(A401,[2]Sheet5!$A$2:$O$163,8, FALSE)</f>
        <v>Nebraska</v>
      </c>
      <c r="U401" t="str">
        <f>VLOOKUP(A401,[2]Sheet5!$A$2:$O$163,9, FALSE)</f>
        <v>Midwest</v>
      </c>
      <c r="V401" t="str">
        <f>VLOOKUP(A401,[2]Sheet5!$A$2:$O$163,10, FALSE)</f>
        <v>omaha-ne</v>
      </c>
      <c r="W401">
        <f>VLOOKUP(A401,[2]Sheet5!$A$2:$O$163,11, FALSE)</f>
        <v>89.8</v>
      </c>
      <c r="X401">
        <f>VLOOKUP(A401,[2]Sheet5!$A$2:$O$163,12, FALSE)</f>
        <v>115</v>
      </c>
      <c r="Y401">
        <f>VLOOKUP(A401,[2]Sheet5!$A$2:$O$163,13, FALSE)</f>
        <v>65359</v>
      </c>
      <c r="Z401">
        <f>VLOOKUP(A401,[2]Sheet5!$A$2:$O$163,14, FALSE)</f>
        <v>65.358999999999995</v>
      </c>
      <c r="AA401">
        <f>VLOOKUP(A401,[2]Sheet5!$A$2:$O$163,15, FALSE)</f>
        <v>4.179895150557102</v>
      </c>
      <c r="AC401">
        <f>VLOOKUP(C401, [2]Sheet5!$C$2:$O$163, 3, FALSE)</f>
        <v>15</v>
      </c>
    </row>
    <row r="402" spans="1:29" x14ac:dyDescent="0.2">
      <c r="A402" t="s">
        <v>2606</v>
      </c>
      <c r="B402" t="s">
        <v>1110</v>
      </c>
      <c r="C402" t="str">
        <f t="shared" si="6"/>
        <v>CreightonVolleyball</v>
      </c>
      <c r="D402" t="s">
        <v>2763</v>
      </c>
      <c r="E402" t="s">
        <v>2764</v>
      </c>
      <c r="F402" t="s">
        <v>2742</v>
      </c>
      <c r="G402" t="s">
        <v>3132</v>
      </c>
      <c r="H402" t="s">
        <v>3017</v>
      </c>
      <c r="I402" t="s">
        <v>3133</v>
      </c>
      <c r="J402">
        <v>89.8</v>
      </c>
      <c r="K402">
        <v>115</v>
      </c>
      <c r="L402">
        <v>65359</v>
      </c>
      <c r="M402">
        <v>65.358999999999995</v>
      </c>
      <c r="N402">
        <v>4.179895150557102</v>
      </c>
      <c r="O402">
        <v>15</v>
      </c>
      <c r="Q402" t="str">
        <f>VLOOKUP(A402,[2]Sheet5!$A$2:$O$163,4, FALSE)</f>
        <v>Creighton University</v>
      </c>
      <c r="R402" t="str">
        <f>VLOOKUP(A402,[2]Sheet5!$A$2:$O$163,6, FALSE)</f>
        <v>Omaha</v>
      </c>
      <c r="S402" t="str">
        <f>VLOOKUP(A402,[2]Sheet5!$A$2:$O$163,7, FALSE)</f>
        <v>NE</v>
      </c>
      <c r="T402" t="str">
        <f>VLOOKUP(A402,[2]Sheet5!$A$2:$O$163,8, FALSE)</f>
        <v>Nebraska</v>
      </c>
      <c r="U402" t="str">
        <f>VLOOKUP(A402,[2]Sheet5!$A$2:$O$163,9, FALSE)</f>
        <v>Midwest</v>
      </c>
      <c r="V402" t="str">
        <f>VLOOKUP(A402,[2]Sheet5!$A$2:$O$163,10, FALSE)</f>
        <v>omaha-ne</v>
      </c>
      <c r="W402">
        <f>VLOOKUP(A402,[2]Sheet5!$A$2:$O$163,11, FALSE)</f>
        <v>89.8</v>
      </c>
      <c r="X402">
        <f>VLOOKUP(A402,[2]Sheet5!$A$2:$O$163,12, FALSE)</f>
        <v>115</v>
      </c>
      <c r="Y402">
        <f>VLOOKUP(A402,[2]Sheet5!$A$2:$O$163,13, FALSE)</f>
        <v>65359</v>
      </c>
      <c r="Z402">
        <f>VLOOKUP(A402,[2]Sheet5!$A$2:$O$163,14, FALSE)</f>
        <v>65.358999999999995</v>
      </c>
      <c r="AA402">
        <f>VLOOKUP(A402,[2]Sheet5!$A$2:$O$163,15, FALSE)</f>
        <v>4.179895150557102</v>
      </c>
      <c r="AC402">
        <f>VLOOKUP(C402, [2]Sheet5!$C$2:$O$163, 3, FALSE)</f>
        <v>15</v>
      </c>
    </row>
    <row r="403" spans="1:29" x14ac:dyDescent="0.2">
      <c r="A403" t="s">
        <v>2606</v>
      </c>
      <c r="B403" t="s">
        <v>1110</v>
      </c>
      <c r="C403" t="str">
        <f t="shared" si="6"/>
        <v>CreightonVolleyball</v>
      </c>
      <c r="D403" t="s">
        <v>2763</v>
      </c>
      <c r="E403" t="s">
        <v>2764</v>
      </c>
      <c r="F403" t="s">
        <v>2742</v>
      </c>
      <c r="G403" t="s">
        <v>3132</v>
      </c>
      <c r="H403" t="s">
        <v>3017</v>
      </c>
      <c r="I403" t="s">
        <v>3133</v>
      </c>
      <c r="J403">
        <v>89.8</v>
      </c>
      <c r="K403">
        <v>115</v>
      </c>
      <c r="L403">
        <v>65359</v>
      </c>
      <c r="M403">
        <v>65.358999999999995</v>
      </c>
      <c r="N403">
        <v>4.179895150557102</v>
      </c>
      <c r="O403">
        <v>15</v>
      </c>
      <c r="Q403" t="str">
        <f>VLOOKUP(A403,[2]Sheet5!$A$2:$O$163,4, FALSE)</f>
        <v>Creighton University</v>
      </c>
      <c r="R403" t="str">
        <f>VLOOKUP(A403,[2]Sheet5!$A$2:$O$163,6, FALSE)</f>
        <v>Omaha</v>
      </c>
      <c r="S403" t="str">
        <f>VLOOKUP(A403,[2]Sheet5!$A$2:$O$163,7, FALSE)</f>
        <v>NE</v>
      </c>
      <c r="T403" t="str">
        <f>VLOOKUP(A403,[2]Sheet5!$A$2:$O$163,8, FALSE)</f>
        <v>Nebraska</v>
      </c>
      <c r="U403" t="str">
        <f>VLOOKUP(A403,[2]Sheet5!$A$2:$O$163,9, FALSE)</f>
        <v>Midwest</v>
      </c>
      <c r="V403" t="str">
        <f>VLOOKUP(A403,[2]Sheet5!$A$2:$O$163,10, FALSE)</f>
        <v>omaha-ne</v>
      </c>
      <c r="W403">
        <f>VLOOKUP(A403,[2]Sheet5!$A$2:$O$163,11, FALSE)</f>
        <v>89.8</v>
      </c>
      <c r="X403">
        <f>VLOOKUP(A403,[2]Sheet5!$A$2:$O$163,12, FALSE)</f>
        <v>115</v>
      </c>
      <c r="Y403">
        <f>VLOOKUP(A403,[2]Sheet5!$A$2:$O$163,13, FALSE)</f>
        <v>65359</v>
      </c>
      <c r="Z403">
        <f>VLOOKUP(A403,[2]Sheet5!$A$2:$O$163,14, FALSE)</f>
        <v>65.358999999999995</v>
      </c>
      <c r="AA403">
        <f>VLOOKUP(A403,[2]Sheet5!$A$2:$O$163,15, FALSE)</f>
        <v>4.179895150557102</v>
      </c>
      <c r="AC403">
        <f>VLOOKUP(C403, [2]Sheet5!$C$2:$O$163, 3, FALSE)</f>
        <v>15</v>
      </c>
    </row>
    <row r="404" spans="1:29" x14ac:dyDescent="0.2">
      <c r="A404" t="s">
        <v>2567</v>
      </c>
      <c r="B404" t="s">
        <v>1110</v>
      </c>
      <c r="C404" t="str">
        <f t="shared" si="6"/>
        <v>FSUVolleyball</v>
      </c>
      <c r="D404" t="s">
        <v>2669</v>
      </c>
      <c r="E404" t="s">
        <v>2670</v>
      </c>
      <c r="F404" t="s">
        <v>2671</v>
      </c>
      <c r="G404" t="s">
        <v>3021</v>
      </c>
      <c r="H404" t="s">
        <v>3012</v>
      </c>
      <c r="I404" t="s">
        <v>3022</v>
      </c>
      <c r="J404">
        <v>90.6</v>
      </c>
      <c r="K404">
        <v>55</v>
      </c>
      <c r="L404">
        <v>49077</v>
      </c>
      <c r="M404">
        <v>49.076999999999998</v>
      </c>
      <c r="N404">
        <v>3.893390493280144</v>
      </c>
      <c r="Q404" t="str">
        <f>VLOOKUP(A404,[2]Sheet5!$A$2:$O$163,4, FALSE)</f>
        <v>Florida State University</v>
      </c>
      <c r="R404" t="str">
        <f>VLOOKUP(A404,[2]Sheet5!$A$2:$O$163,6, FALSE)</f>
        <v>Tallahassee</v>
      </c>
      <c r="S404" t="str">
        <f>VLOOKUP(A404,[2]Sheet5!$A$2:$O$163,7, FALSE)</f>
        <v>FL</v>
      </c>
      <c r="T404" t="str">
        <f>VLOOKUP(A404,[2]Sheet5!$A$2:$O$163,8, FALSE)</f>
        <v>Florida</v>
      </c>
      <c r="U404" t="str">
        <f>VLOOKUP(A404,[2]Sheet5!$A$2:$O$163,9, FALSE)</f>
        <v>Southeast</v>
      </c>
      <c r="V404" t="str">
        <f>VLOOKUP(A404,[2]Sheet5!$A$2:$O$163,10, FALSE)</f>
        <v>tallahassee-fl</v>
      </c>
      <c r="W404">
        <f>VLOOKUP(A404,[2]Sheet5!$A$2:$O$163,11, FALSE)</f>
        <v>90.6</v>
      </c>
      <c r="X404">
        <f>VLOOKUP(A404,[2]Sheet5!$A$2:$O$163,12, FALSE)</f>
        <v>55</v>
      </c>
      <c r="Y404">
        <f>VLOOKUP(A404,[2]Sheet5!$A$2:$O$163,13, FALSE)</f>
        <v>49077</v>
      </c>
      <c r="Z404">
        <f>VLOOKUP(A404,[2]Sheet5!$A$2:$O$163,14, FALSE)</f>
        <v>49.076999999999998</v>
      </c>
      <c r="AA404">
        <f>VLOOKUP(A404,[2]Sheet5!$A$2:$O$163,15, FALSE)</f>
        <v>3.893390493280144</v>
      </c>
      <c r="AC404" t="e">
        <f>VLOOKUP(C404, [2]Sheet5!$C$2:$O$163, 3, FALSE)</f>
        <v>#N/A</v>
      </c>
    </row>
    <row r="405" spans="1:29" x14ac:dyDescent="0.2">
      <c r="A405" t="s">
        <v>2609</v>
      </c>
      <c r="B405" t="s">
        <v>1110</v>
      </c>
      <c r="C405" t="str">
        <f t="shared" si="6"/>
        <v>HOUVolleyball</v>
      </c>
      <c r="D405" t="s">
        <v>2769</v>
      </c>
      <c r="E405" t="s">
        <v>2770</v>
      </c>
      <c r="F405" t="s">
        <v>2688</v>
      </c>
      <c r="G405" t="s">
        <v>3002</v>
      </c>
      <c r="H405" t="s">
        <v>3003</v>
      </c>
      <c r="I405" t="s">
        <v>3090</v>
      </c>
      <c r="J405">
        <v>95.5</v>
      </c>
      <c r="K405">
        <v>182</v>
      </c>
      <c r="L405">
        <v>56019</v>
      </c>
      <c r="M405">
        <v>56.018999999999998</v>
      </c>
      <c r="N405">
        <v>4.0256909189050525</v>
      </c>
      <c r="O405">
        <v>23</v>
      </c>
      <c r="Q405" t="str">
        <f>VLOOKUP(A405,[2]Sheet5!$A$2:$O$163,4, FALSE)</f>
        <v xml:space="preserve">University of Houston </v>
      </c>
      <c r="R405" t="str">
        <f>VLOOKUP(A405,[2]Sheet5!$A$2:$O$163,6, FALSE)</f>
        <v>Houston</v>
      </c>
      <c r="S405" t="str">
        <f>VLOOKUP(A405,[2]Sheet5!$A$2:$O$163,7, FALSE)</f>
        <v>TX</v>
      </c>
      <c r="T405" t="str">
        <f>VLOOKUP(A405,[2]Sheet5!$A$2:$O$163,8, FALSE)</f>
        <v>Texas</v>
      </c>
      <c r="U405" t="str">
        <f>VLOOKUP(A405,[2]Sheet5!$A$2:$O$163,9, FALSE)</f>
        <v>Southwest</v>
      </c>
      <c r="V405" t="str">
        <f>VLOOKUP(A405,[2]Sheet5!$A$2:$O$163,10, FALSE)</f>
        <v>houston-tx</v>
      </c>
      <c r="W405">
        <f>VLOOKUP(A405,[2]Sheet5!$A$2:$O$163,11, FALSE)</f>
        <v>95.5</v>
      </c>
      <c r="X405">
        <f>VLOOKUP(A405,[2]Sheet5!$A$2:$O$163,12, FALSE)</f>
        <v>182</v>
      </c>
      <c r="Y405">
        <f>VLOOKUP(A405,[2]Sheet5!$A$2:$O$163,13, FALSE)</f>
        <v>56019</v>
      </c>
      <c r="Z405">
        <f>VLOOKUP(A405,[2]Sheet5!$A$2:$O$163,14, FALSE)</f>
        <v>56.018999999999998</v>
      </c>
      <c r="AA405">
        <f>VLOOKUP(A405,[2]Sheet5!$A$2:$O$163,15, FALSE)</f>
        <v>4.0256909189050525</v>
      </c>
      <c r="AC405">
        <f>VLOOKUP(C405, [2]Sheet5!$C$2:$O$163, 3, FALSE)</f>
        <v>23</v>
      </c>
    </row>
    <row r="406" spans="1:29" x14ac:dyDescent="0.2">
      <c r="A406" t="s">
        <v>2609</v>
      </c>
      <c r="B406" t="s">
        <v>1110</v>
      </c>
      <c r="C406" t="str">
        <f t="shared" si="6"/>
        <v>HOUVolleyball</v>
      </c>
      <c r="D406" t="s">
        <v>2769</v>
      </c>
      <c r="E406" t="s">
        <v>2770</v>
      </c>
      <c r="F406" t="s">
        <v>2688</v>
      </c>
      <c r="G406" t="s">
        <v>3002</v>
      </c>
      <c r="H406" t="s">
        <v>3003</v>
      </c>
      <c r="I406" t="s">
        <v>3090</v>
      </c>
      <c r="J406">
        <v>95.5</v>
      </c>
      <c r="K406">
        <v>182</v>
      </c>
      <c r="L406">
        <v>56019</v>
      </c>
      <c r="M406">
        <v>56.018999999999998</v>
      </c>
      <c r="N406">
        <v>4.0256909189050525</v>
      </c>
      <c r="O406">
        <v>23</v>
      </c>
      <c r="Q406" t="str">
        <f>VLOOKUP(A406,[2]Sheet5!$A$2:$O$163,4, FALSE)</f>
        <v xml:space="preserve">University of Houston </v>
      </c>
      <c r="R406" t="str">
        <f>VLOOKUP(A406,[2]Sheet5!$A$2:$O$163,6, FALSE)</f>
        <v>Houston</v>
      </c>
      <c r="S406" t="str">
        <f>VLOOKUP(A406,[2]Sheet5!$A$2:$O$163,7, FALSE)</f>
        <v>TX</v>
      </c>
      <c r="T406" t="str">
        <f>VLOOKUP(A406,[2]Sheet5!$A$2:$O$163,8, FALSE)</f>
        <v>Texas</v>
      </c>
      <c r="U406" t="str">
        <f>VLOOKUP(A406,[2]Sheet5!$A$2:$O$163,9, FALSE)</f>
        <v>Southwest</v>
      </c>
      <c r="V406" t="str">
        <f>VLOOKUP(A406,[2]Sheet5!$A$2:$O$163,10, FALSE)</f>
        <v>houston-tx</v>
      </c>
      <c r="W406">
        <f>VLOOKUP(A406,[2]Sheet5!$A$2:$O$163,11, FALSE)</f>
        <v>95.5</v>
      </c>
      <c r="X406">
        <f>VLOOKUP(A406,[2]Sheet5!$A$2:$O$163,12, FALSE)</f>
        <v>182</v>
      </c>
      <c r="Y406">
        <f>VLOOKUP(A406,[2]Sheet5!$A$2:$O$163,13, FALSE)</f>
        <v>56019</v>
      </c>
      <c r="Z406">
        <f>VLOOKUP(A406,[2]Sheet5!$A$2:$O$163,14, FALSE)</f>
        <v>56.018999999999998</v>
      </c>
      <c r="AA406">
        <f>VLOOKUP(A406,[2]Sheet5!$A$2:$O$163,15, FALSE)</f>
        <v>4.0256909189050525</v>
      </c>
      <c r="AC406">
        <f>VLOOKUP(C406, [2]Sheet5!$C$2:$O$163, 3, FALSE)</f>
        <v>23</v>
      </c>
    </row>
    <row r="407" spans="1:29" x14ac:dyDescent="0.2">
      <c r="A407" t="s">
        <v>2609</v>
      </c>
      <c r="B407" t="s">
        <v>1110</v>
      </c>
      <c r="C407" t="str">
        <f t="shared" si="6"/>
        <v>HOUVolleyball</v>
      </c>
      <c r="D407" t="s">
        <v>2769</v>
      </c>
      <c r="E407" t="s">
        <v>2770</v>
      </c>
      <c r="F407" t="s">
        <v>2688</v>
      </c>
      <c r="G407" t="s">
        <v>3002</v>
      </c>
      <c r="H407" t="s">
        <v>3003</v>
      </c>
      <c r="I407" t="s">
        <v>3090</v>
      </c>
      <c r="J407">
        <v>95.5</v>
      </c>
      <c r="K407">
        <v>182</v>
      </c>
      <c r="L407">
        <v>56019</v>
      </c>
      <c r="M407">
        <v>56.018999999999998</v>
      </c>
      <c r="N407">
        <v>4.0256909189050525</v>
      </c>
      <c r="O407">
        <v>23</v>
      </c>
      <c r="Q407" t="str">
        <f>VLOOKUP(A407,[2]Sheet5!$A$2:$O$163,4, FALSE)</f>
        <v xml:space="preserve">University of Houston </v>
      </c>
      <c r="R407" t="str">
        <f>VLOOKUP(A407,[2]Sheet5!$A$2:$O$163,6, FALSE)</f>
        <v>Houston</v>
      </c>
      <c r="S407" t="str">
        <f>VLOOKUP(A407,[2]Sheet5!$A$2:$O$163,7, FALSE)</f>
        <v>TX</v>
      </c>
      <c r="T407" t="str">
        <f>VLOOKUP(A407,[2]Sheet5!$A$2:$O$163,8, FALSE)</f>
        <v>Texas</v>
      </c>
      <c r="U407" t="str">
        <f>VLOOKUP(A407,[2]Sheet5!$A$2:$O$163,9, FALSE)</f>
        <v>Southwest</v>
      </c>
      <c r="V407" t="str">
        <f>VLOOKUP(A407,[2]Sheet5!$A$2:$O$163,10, FALSE)</f>
        <v>houston-tx</v>
      </c>
      <c r="W407">
        <f>VLOOKUP(A407,[2]Sheet5!$A$2:$O$163,11, FALSE)</f>
        <v>95.5</v>
      </c>
      <c r="X407">
        <f>VLOOKUP(A407,[2]Sheet5!$A$2:$O$163,12, FALSE)</f>
        <v>182</v>
      </c>
      <c r="Y407">
        <f>VLOOKUP(A407,[2]Sheet5!$A$2:$O$163,13, FALSE)</f>
        <v>56019</v>
      </c>
      <c r="Z407">
        <f>VLOOKUP(A407,[2]Sheet5!$A$2:$O$163,14, FALSE)</f>
        <v>56.018999999999998</v>
      </c>
      <c r="AA407">
        <f>VLOOKUP(A407,[2]Sheet5!$A$2:$O$163,15, FALSE)</f>
        <v>4.0256909189050525</v>
      </c>
      <c r="AC407">
        <f>VLOOKUP(C407, [2]Sheet5!$C$2:$O$163, 3, FALSE)</f>
        <v>23</v>
      </c>
    </row>
    <row r="408" spans="1:29" x14ac:dyDescent="0.2">
      <c r="A408" t="s">
        <v>2609</v>
      </c>
      <c r="B408" t="s">
        <v>1110</v>
      </c>
      <c r="C408" t="str">
        <f t="shared" si="6"/>
        <v>HOUVolleyball</v>
      </c>
      <c r="D408" t="s">
        <v>2769</v>
      </c>
      <c r="E408" t="s">
        <v>2770</v>
      </c>
      <c r="F408" t="s">
        <v>2688</v>
      </c>
      <c r="G408" t="s">
        <v>3002</v>
      </c>
      <c r="H408" t="s">
        <v>3003</v>
      </c>
      <c r="I408" t="s">
        <v>3090</v>
      </c>
      <c r="J408">
        <v>95.5</v>
      </c>
      <c r="K408">
        <v>182</v>
      </c>
      <c r="L408">
        <v>56019</v>
      </c>
      <c r="M408">
        <v>56.018999999999998</v>
      </c>
      <c r="N408">
        <v>4.0256909189050525</v>
      </c>
      <c r="O408">
        <v>23</v>
      </c>
      <c r="Q408" t="str">
        <f>VLOOKUP(A408,[2]Sheet5!$A$2:$O$163,4, FALSE)</f>
        <v xml:space="preserve">University of Houston </v>
      </c>
      <c r="R408" t="str">
        <f>VLOOKUP(A408,[2]Sheet5!$A$2:$O$163,6, FALSE)</f>
        <v>Houston</v>
      </c>
      <c r="S408" t="str">
        <f>VLOOKUP(A408,[2]Sheet5!$A$2:$O$163,7, FALSE)</f>
        <v>TX</v>
      </c>
      <c r="T408" t="str">
        <f>VLOOKUP(A408,[2]Sheet5!$A$2:$O$163,8, FALSE)</f>
        <v>Texas</v>
      </c>
      <c r="U408" t="str">
        <f>VLOOKUP(A408,[2]Sheet5!$A$2:$O$163,9, FALSE)</f>
        <v>Southwest</v>
      </c>
      <c r="V408" t="str">
        <f>VLOOKUP(A408,[2]Sheet5!$A$2:$O$163,10, FALSE)</f>
        <v>houston-tx</v>
      </c>
      <c r="W408">
        <f>VLOOKUP(A408,[2]Sheet5!$A$2:$O$163,11, FALSE)</f>
        <v>95.5</v>
      </c>
      <c r="X408">
        <f>VLOOKUP(A408,[2]Sheet5!$A$2:$O$163,12, FALSE)</f>
        <v>182</v>
      </c>
      <c r="Y408">
        <f>VLOOKUP(A408,[2]Sheet5!$A$2:$O$163,13, FALSE)</f>
        <v>56019</v>
      </c>
      <c r="Z408">
        <f>VLOOKUP(A408,[2]Sheet5!$A$2:$O$163,14, FALSE)</f>
        <v>56.018999999999998</v>
      </c>
      <c r="AA408">
        <f>VLOOKUP(A408,[2]Sheet5!$A$2:$O$163,15, FALSE)</f>
        <v>4.0256909189050525</v>
      </c>
      <c r="AC408">
        <f>VLOOKUP(C408, [2]Sheet5!$C$2:$O$163, 3, FALSE)</f>
        <v>23</v>
      </c>
    </row>
    <row r="409" spans="1:29" x14ac:dyDescent="0.2">
      <c r="A409" t="s">
        <v>2609</v>
      </c>
      <c r="B409" t="s">
        <v>1110</v>
      </c>
      <c r="C409" t="str">
        <f t="shared" si="6"/>
        <v>HOUVolleyball</v>
      </c>
      <c r="D409" t="s">
        <v>2769</v>
      </c>
      <c r="E409" t="s">
        <v>2770</v>
      </c>
      <c r="F409" t="s">
        <v>2688</v>
      </c>
      <c r="G409" t="s">
        <v>3002</v>
      </c>
      <c r="H409" t="s">
        <v>3003</v>
      </c>
      <c r="I409" t="s">
        <v>3090</v>
      </c>
      <c r="J409">
        <v>95.5</v>
      </c>
      <c r="K409">
        <v>182</v>
      </c>
      <c r="L409">
        <v>56019</v>
      </c>
      <c r="M409">
        <v>56.018999999999998</v>
      </c>
      <c r="N409">
        <v>4.0256909189050525</v>
      </c>
      <c r="O409">
        <v>23</v>
      </c>
      <c r="Q409" t="str">
        <f>VLOOKUP(A409,[2]Sheet5!$A$2:$O$163,4, FALSE)</f>
        <v xml:space="preserve">University of Houston </v>
      </c>
      <c r="R409" t="str">
        <f>VLOOKUP(A409,[2]Sheet5!$A$2:$O$163,6, FALSE)</f>
        <v>Houston</v>
      </c>
      <c r="S409" t="str">
        <f>VLOOKUP(A409,[2]Sheet5!$A$2:$O$163,7, FALSE)</f>
        <v>TX</v>
      </c>
      <c r="T409" t="str">
        <f>VLOOKUP(A409,[2]Sheet5!$A$2:$O$163,8, FALSE)</f>
        <v>Texas</v>
      </c>
      <c r="U409" t="str">
        <f>VLOOKUP(A409,[2]Sheet5!$A$2:$O$163,9, FALSE)</f>
        <v>Southwest</v>
      </c>
      <c r="V409" t="str">
        <f>VLOOKUP(A409,[2]Sheet5!$A$2:$O$163,10, FALSE)</f>
        <v>houston-tx</v>
      </c>
      <c r="W409">
        <f>VLOOKUP(A409,[2]Sheet5!$A$2:$O$163,11, FALSE)</f>
        <v>95.5</v>
      </c>
      <c r="X409">
        <f>VLOOKUP(A409,[2]Sheet5!$A$2:$O$163,12, FALSE)</f>
        <v>182</v>
      </c>
      <c r="Y409">
        <f>VLOOKUP(A409,[2]Sheet5!$A$2:$O$163,13, FALSE)</f>
        <v>56019</v>
      </c>
      <c r="Z409">
        <f>VLOOKUP(A409,[2]Sheet5!$A$2:$O$163,14, FALSE)</f>
        <v>56.018999999999998</v>
      </c>
      <c r="AA409">
        <f>VLOOKUP(A409,[2]Sheet5!$A$2:$O$163,15, FALSE)</f>
        <v>4.0256909189050525</v>
      </c>
      <c r="AC409">
        <f>VLOOKUP(C409, [2]Sheet5!$C$2:$O$163, 3, FALSE)</f>
        <v>23</v>
      </c>
    </row>
    <row r="410" spans="1:29" x14ac:dyDescent="0.2">
      <c r="A410" t="s">
        <v>2609</v>
      </c>
      <c r="B410" t="s">
        <v>1110</v>
      </c>
      <c r="C410" t="str">
        <f t="shared" si="6"/>
        <v>HOUVolleyball</v>
      </c>
      <c r="D410" t="s">
        <v>2769</v>
      </c>
      <c r="E410" t="s">
        <v>2770</v>
      </c>
      <c r="F410" t="s">
        <v>2688</v>
      </c>
      <c r="G410" t="s">
        <v>3002</v>
      </c>
      <c r="H410" t="s">
        <v>3003</v>
      </c>
      <c r="I410" t="s">
        <v>3090</v>
      </c>
      <c r="J410">
        <v>95.5</v>
      </c>
      <c r="K410">
        <v>182</v>
      </c>
      <c r="L410">
        <v>56019</v>
      </c>
      <c r="M410">
        <v>56.018999999999998</v>
      </c>
      <c r="N410">
        <v>4.0256909189050525</v>
      </c>
      <c r="O410">
        <v>23</v>
      </c>
      <c r="Q410" t="str">
        <f>VLOOKUP(A410,[2]Sheet5!$A$2:$O$163,4, FALSE)</f>
        <v xml:space="preserve">University of Houston </v>
      </c>
      <c r="R410" t="str">
        <f>VLOOKUP(A410,[2]Sheet5!$A$2:$O$163,6, FALSE)</f>
        <v>Houston</v>
      </c>
      <c r="S410" t="str">
        <f>VLOOKUP(A410,[2]Sheet5!$A$2:$O$163,7, FALSE)</f>
        <v>TX</v>
      </c>
      <c r="T410" t="str">
        <f>VLOOKUP(A410,[2]Sheet5!$A$2:$O$163,8, FALSE)</f>
        <v>Texas</v>
      </c>
      <c r="U410" t="str">
        <f>VLOOKUP(A410,[2]Sheet5!$A$2:$O$163,9, FALSE)</f>
        <v>Southwest</v>
      </c>
      <c r="V410" t="str">
        <f>VLOOKUP(A410,[2]Sheet5!$A$2:$O$163,10, FALSE)</f>
        <v>houston-tx</v>
      </c>
      <c r="W410">
        <f>VLOOKUP(A410,[2]Sheet5!$A$2:$O$163,11, FALSE)</f>
        <v>95.5</v>
      </c>
      <c r="X410">
        <f>VLOOKUP(A410,[2]Sheet5!$A$2:$O$163,12, FALSE)</f>
        <v>182</v>
      </c>
      <c r="Y410">
        <f>VLOOKUP(A410,[2]Sheet5!$A$2:$O$163,13, FALSE)</f>
        <v>56019</v>
      </c>
      <c r="Z410">
        <f>VLOOKUP(A410,[2]Sheet5!$A$2:$O$163,14, FALSE)</f>
        <v>56.018999999999998</v>
      </c>
      <c r="AA410">
        <f>VLOOKUP(A410,[2]Sheet5!$A$2:$O$163,15, FALSE)</f>
        <v>4.0256909189050525</v>
      </c>
      <c r="AC410">
        <f>VLOOKUP(C410, [2]Sheet5!$C$2:$O$163, 3, FALSE)</f>
        <v>23</v>
      </c>
    </row>
    <row r="411" spans="1:29" x14ac:dyDescent="0.2">
      <c r="A411" t="s">
        <v>2562</v>
      </c>
      <c r="B411" t="s">
        <v>1340</v>
      </c>
      <c r="C411" t="str">
        <f t="shared" si="6"/>
        <v>LSUGymnastics</v>
      </c>
      <c r="D411" t="s">
        <v>2656</v>
      </c>
      <c r="E411" t="s">
        <v>2657</v>
      </c>
      <c r="F411" t="s">
        <v>2633</v>
      </c>
      <c r="G411" t="s">
        <v>3036</v>
      </c>
      <c r="H411" t="s">
        <v>3012</v>
      </c>
      <c r="I411" t="s">
        <v>3037</v>
      </c>
      <c r="J411">
        <v>91.7</v>
      </c>
      <c r="K411">
        <v>176</v>
      </c>
      <c r="L411">
        <v>46282</v>
      </c>
      <c r="M411">
        <v>46.281999999999996</v>
      </c>
      <c r="N411">
        <v>3.8347531166034798</v>
      </c>
      <c r="Q411" t="str">
        <f>VLOOKUP(A411,[2]Sheet5!$A$2:$O$163,4, FALSE)</f>
        <v>Louisiana State University</v>
      </c>
      <c r="R411" t="str">
        <f>VLOOKUP(A411,[2]Sheet5!$A$2:$O$163,6, FALSE)</f>
        <v>Baton Rouge</v>
      </c>
      <c r="S411" t="str">
        <f>VLOOKUP(A411,[2]Sheet5!$A$2:$O$163,7, FALSE)</f>
        <v>LA</v>
      </c>
      <c r="T411" t="str">
        <f>VLOOKUP(A411,[2]Sheet5!$A$2:$O$163,8, FALSE)</f>
        <v>Louisiana</v>
      </c>
      <c r="U411" t="str">
        <f>VLOOKUP(A411,[2]Sheet5!$A$2:$O$163,9, FALSE)</f>
        <v>Southeast</v>
      </c>
      <c r="V411" t="str">
        <f>VLOOKUP(A411,[2]Sheet5!$A$2:$O$163,10, FALSE)</f>
        <v>baton rouge-la</v>
      </c>
      <c r="W411">
        <f>VLOOKUP(A411,[2]Sheet5!$A$2:$O$163,11, FALSE)</f>
        <v>91.7</v>
      </c>
      <c r="X411">
        <f>VLOOKUP(A411,[2]Sheet5!$A$2:$O$163,12, FALSE)</f>
        <v>176</v>
      </c>
      <c r="Y411">
        <f>VLOOKUP(A411,[2]Sheet5!$A$2:$O$163,13, FALSE)</f>
        <v>46282</v>
      </c>
      <c r="Z411">
        <f>VLOOKUP(A411,[2]Sheet5!$A$2:$O$163,14, FALSE)</f>
        <v>46.281999999999996</v>
      </c>
      <c r="AA411">
        <f>VLOOKUP(A411,[2]Sheet5!$A$2:$O$163,15, FALSE)</f>
        <v>3.8347531166034798</v>
      </c>
      <c r="AC411" t="e">
        <f>VLOOKUP(C411, [2]Sheet5!$C$2:$O$163, 3, FALSE)</f>
        <v>#N/A</v>
      </c>
    </row>
    <row r="412" spans="1:29" x14ac:dyDescent="0.2">
      <c r="A412" t="s">
        <v>2613</v>
      </c>
      <c r="B412" t="s">
        <v>1340</v>
      </c>
      <c r="C412" t="str">
        <f t="shared" si="6"/>
        <v>AUBGymnastics</v>
      </c>
      <c r="D412" t="s">
        <v>2776</v>
      </c>
      <c r="E412" t="s">
        <v>2777</v>
      </c>
      <c r="F412" t="s">
        <v>2722</v>
      </c>
      <c r="G412" t="s">
        <v>3042</v>
      </c>
      <c r="H412" t="s">
        <v>3012</v>
      </c>
      <c r="I412" t="s">
        <v>3046</v>
      </c>
      <c r="J412">
        <v>97.6</v>
      </c>
      <c r="K412">
        <v>97</v>
      </c>
      <c r="L412">
        <v>54700</v>
      </c>
      <c r="M412">
        <v>54.7</v>
      </c>
      <c r="N412">
        <v>4.0018637094279352</v>
      </c>
      <c r="O412">
        <v>12</v>
      </c>
      <c r="Q412" t="str">
        <f>VLOOKUP(A412,[2]Sheet5!$A$2:$O$163,4, FALSE)</f>
        <v>Auburn University</v>
      </c>
      <c r="R412" t="str">
        <f>VLOOKUP(A412,[2]Sheet5!$A$2:$O$163,6, FALSE)</f>
        <v>Auburn</v>
      </c>
      <c r="S412" t="str">
        <f>VLOOKUP(A412,[2]Sheet5!$A$2:$O$163,7, FALSE)</f>
        <v>AL</v>
      </c>
      <c r="T412" t="str">
        <f>VLOOKUP(A412,[2]Sheet5!$A$2:$O$163,8, FALSE)</f>
        <v>Alabama</v>
      </c>
      <c r="U412" t="str">
        <f>VLOOKUP(A412,[2]Sheet5!$A$2:$O$163,9, FALSE)</f>
        <v>Southeast</v>
      </c>
      <c r="V412" t="str">
        <f>VLOOKUP(A412,[2]Sheet5!$A$2:$O$163,10, FALSE)</f>
        <v>auburn-al</v>
      </c>
      <c r="W412">
        <f>VLOOKUP(A412,[2]Sheet5!$A$2:$O$163,11, FALSE)</f>
        <v>97.6</v>
      </c>
      <c r="X412">
        <f>VLOOKUP(A412,[2]Sheet5!$A$2:$O$163,12, FALSE)</f>
        <v>97</v>
      </c>
      <c r="Y412">
        <f>VLOOKUP(A412,[2]Sheet5!$A$2:$O$163,13, FALSE)</f>
        <v>54700</v>
      </c>
      <c r="Z412">
        <f>VLOOKUP(A412,[2]Sheet5!$A$2:$O$163,14, FALSE)</f>
        <v>54.7</v>
      </c>
      <c r="AA412">
        <f>VLOOKUP(A412,[2]Sheet5!$A$2:$O$163,15, FALSE)</f>
        <v>4.0018637094279352</v>
      </c>
      <c r="AC412">
        <f>VLOOKUP(C412, [2]Sheet5!$C$2:$O$163, 3, FALSE)</f>
        <v>12</v>
      </c>
    </row>
    <row r="413" spans="1:29" x14ac:dyDescent="0.2">
      <c r="A413" t="s">
        <v>2583</v>
      </c>
      <c r="B413" t="s">
        <v>1340</v>
      </c>
      <c r="C413" t="str">
        <f t="shared" si="6"/>
        <v>UCLAGymnastics</v>
      </c>
      <c r="D413" t="s">
        <v>2710</v>
      </c>
      <c r="E413" t="s">
        <v>2711</v>
      </c>
      <c r="F413" t="s">
        <v>2697</v>
      </c>
      <c r="G413" t="s">
        <v>3005</v>
      </c>
      <c r="H413" t="s">
        <v>3006</v>
      </c>
      <c r="I413" t="s">
        <v>3007</v>
      </c>
      <c r="J413">
        <v>176.2</v>
      </c>
      <c r="K413">
        <v>20</v>
      </c>
      <c r="L413">
        <v>76367</v>
      </c>
      <c r="M413">
        <v>76.367000000000004</v>
      </c>
      <c r="N413">
        <v>4.3355506656879683</v>
      </c>
      <c r="Q413" t="str">
        <f>VLOOKUP(A413,[2]Sheet5!$A$2:$O$163,4, FALSE)</f>
        <v>The University of California, Los Angeles</v>
      </c>
      <c r="R413" t="str">
        <f>VLOOKUP(A413,[2]Sheet5!$A$2:$O$163,6, FALSE)</f>
        <v>Los Angeles</v>
      </c>
      <c r="S413" t="str">
        <f>VLOOKUP(A413,[2]Sheet5!$A$2:$O$163,7, FALSE)</f>
        <v>CA</v>
      </c>
      <c r="T413" t="str">
        <f>VLOOKUP(A413,[2]Sheet5!$A$2:$O$163,8, FALSE)</f>
        <v>California</v>
      </c>
      <c r="U413" t="str">
        <f>VLOOKUP(A413,[2]Sheet5!$A$2:$O$163,9, FALSE)</f>
        <v>West</v>
      </c>
      <c r="V413" t="str">
        <f>VLOOKUP(A413,[2]Sheet5!$A$2:$O$163,10, FALSE)</f>
        <v>los angeles-ca</v>
      </c>
      <c r="W413">
        <f>VLOOKUP(A413,[2]Sheet5!$A$2:$O$163,11, FALSE)</f>
        <v>176.2</v>
      </c>
      <c r="X413">
        <f>VLOOKUP(A413,[2]Sheet5!$A$2:$O$163,12, FALSE)</f>
        <v>20</v>
      </c>
      <c r="Y413">
        <f>VLOOKUP(A413,[2]Sheet5!$A$2:$O$163,13, FALSE)</f>
        <v>76367</v>
      </c>
      <c r="Z413">
        <f>VLOOKUP(A413,[2]Sheet5!$A$2:$O$163,14, FALSE)</f>
        <v>76.367000000000004</v>
      </c>
      <c r="AA413">
        <f>VLOOKUP(A413,[2]Sheet5!$A$2:$O$163,15, FALSE)</f>
        <v>4.3355506656879683</v>
      </c>
      <c r="AC413" t="e">
        <f>VLOOKUP(C413, [2]Sheet5!$C$2:$O$163, 3, FALSE)</f>
        <v>#N/A</v>
      </c>
    </row>
    <row r="414" spans="1:29" x14ac:dyDescent="0.2">
      <c r="A414" t="s">
        <v>2614</v>
      </c>
      <c r="B414" t="s">
        <v>1340</v>
      </c>
      <c r="C414" t="str">
        <f t="shared" si="6"/>
        <v>ORSTGymnastics</v>
      </c>
      <c r="D414" t="s">
        <v>2778</v>
      </c>
      <c r="E414" t="s">
        <v>2779</v>
      </c>
      <c r="F414" t="s">
        <v>2739</v>
      </c>
      <c r="G414" t="s">
        <v>3014</v>
      </c>
      <c r="H414" t="s">
        <v>3006</v>
      </c>
      <c r="I414" t="s">
        <v>3067</v>
      </c>
      <c r="J414">
        <v>109.1</v>
      </c>
      <c r="K414">
        <v>151</v>
      </c>
      <c r="L414">
        <v>58315</v>
      </c>
      <c r="M414">
        <v>58.314999999999998</v>
      </c>
      <c r="N414">
        <v>4.0658593501430129</v>
      </c>
      <c r="O414">
        <v>5</v>
      </c>
      <c r="Q414" t="str">
        <f>VLOOKUP(A414,[2]Sheet5!$A$2:$O$163,4, FALSE)</f>
        <v>Oregon State University</v>
      </c>
      <c r="R414" t="str">
        <f>VLOOKUP(A414,[2]Sheet5!$A$2:$O$163,6, FALSE)</f>
        <v>Corvallis</v>
      </c>
      <c r="S414" t="str">
        <f>VLOOKUP(A414,[2]Sheet5!$A$2:$O$163,7, FALSE)</f>
        <v>OR</v>
      </c>
      <c r="T414" t="str">
        <f>VLOOKUP(A414,[2]Sheet5!$A$2:$O$163,8, FALSE)</f>
        <v>Oregon</v>
      </c>
      <c r="U414" t="str">
        <f>VLOOKUP(A414,[2]Sheet5!$A$2:$O$163,9, FALSE)</f>
        <v>West</v>
      </c>
      <c r="V414" t="str">
        <f>VLOOKUP(A414,[2]Sheet5!$A$2:$O$163,10, FALSE)</f>
        <v>corvallis-or</v>
      </c>
      <c r="W414">
        <f>VLOOKUP(A414,[2]Sheet5!$A$2:$O$163,11, FALSE)</f>
        <v>109.1</v>
      </c>
      <c r="X414">
        <f>VLOOKUP(A414,[2]Sheet5!$A$2:$O$163,12, FALSE)</f>
        <v>151</v>
      </c>
      <c r="Y414">
        <f>VLOOKUP(A414,[2]Sheet5!$A$2:$O$163,13, FALSE)</f>
        <v>58315</v>
      </c>
      <c r="Z414">
        <f>VLOOKUP(A414,[2]Sheet5!$A$2:$O$163,14, FALSE)</f>
        <v>58.314999999999998</v>
      </c>
      <c r="AA414">
        <f>VLOOKUP(A414,[2]Sheet5!$A$2:$O$163,15, FALSE)</f>
        <v>4.0658593501430129</v>
      </c>
      <c r="AC414">
        <f>VLOOKUP(C414, [2]Sheet5!$C$2:$O$163, 3, FALSE)</f>
        <v>5</v>
      </c>
    </row>
    <row r="415" spans="1:29" x14ac:dyDescent="0.2">
      <c r="A415" t="s">
        <v>2615</v>
      </c>
      <c r="B415" t="s">
        <v>1340</v>
      </c>
      <c r="C415" t="str">
        <f t="shared" si="6"/>
        <v>UTAHGymnastics</v>
      </c>
      <c r="D415" t="s">
        <v>2780</v>
      </c>
      <c r="E415" t="s">
        <v>2781</v>
      </c>
      <c r="F415" t="s">
        <v>2782</v>
      </c>
      <c r="G415" t="s">
        <v>3058</v>
      </c>
      <c r="H415" t="s">
        <v>3006</v>
      </c>
      <c r="I415" t="s">
        <v>3059</v>
      </c>
      <c r="J415">
        <v>122</v>
      </c>
      <c r="K415">
        <v>105</v>
      </c>
      <c r="L415">
        <v>65880</v>
      </c>
      <c r="M415">
        <v>65.88</v>
      </c>
      <c r="N415">
        <v>4.1878349053094395</v>
      </c>
      <c r="O415">
        <v>3</v>
      </c>
      <c r="Q415" t="str">
        <f>VLOOKUP(A415,[2]Sheet5!$A$2:$O$163,4, FALSE)</f>
        <v>The University of Utah</v>
      </c>
      <c r="R415" t="str">
        <f>VLOOKUP(A415,[2]Sheet5!$A$2:$O$163,6, FALSE)</f>
        <v>Salt Lake City</v>
      </c>
      <c r="S415" t="str">
        <f>VLOOKUP(A415,[2]Sheet5!$A$2:$O$163,7, FALSE)</f>
        <v>UT</v>
      </c>
      <c r="T415" t="str">
        <f>VLOOKUP(A415,[2]Sheet5!$A$2:$O$163,8, FALSE)</f>
        <v>Utah</v>
      </c>
      <c r="U415" t="str">
        <f>VLOOKUP(A415,[2]Sheet5!$A$2:$O$163,9, FALSE)</f>
        <v>West</v>
      </c>
      <c r="V415" t="str">
        <f>VLOOKUP(A415,[2]Sheet5!$A$2:$O$163,10, FALSE)</f>
        <v>salt lake city-ut</v>
      </c>
      <c r="W415">
        <f>VLOOKUP(A415,[2]Sheet5!$A$2:$O$163,11, FALSE)</f>
        <v>122</v>
      </c>
      <c r="X415">
        <f>VLOOKUP(A415,[2]Sheet5!$A$2:$O$163,12, FALSE)</f>
        <v>105</v>
      </c>
      <c r="Y415">
        <f>VLOOKUP(A415,[2]Sheet5!$A$2:$O$163,13, FALSE)</f>
        <v>65880</v>
      </c>
      <c r="Z415">
        <f>VLOOKUP(A415,[2]Sheet5!$A$2:$O$163,14, FALSE)</f>
        <v>65.88</v>
      </c>
      <c r="AA415">
        <f>VLOOKUP(A415,[2]Sheet5!$A$2:$O$163,15, FALSE)</f>
        <v>4.1878349053094395</v>
      </c>
      <c r="AC415">
        <f>VLOOKUP(C415, [2]Sheet5!$C$2:$O$163, 3, FALSE)</f>
        <v>3</v>
      </c>
    </row>
    <row r="416" spans="1:29" x14ac:dyDescent="0.2">
      <c r="A416" t="s">
        <v>2564</v>
      </c>
      <c r="B416" t="s">
        <v>1340</v>
      </c>
      <c r="C416" t="str">
        <f t="shared" si="6"/>
        <v>OKLAGymnastics</v>
      </c>
      <c r="D416" t="s">
        <v>2661</v>
      </c>
      <c r="E416" t="s">
        <v>2662</v>
      </c>
      <c r="F416" t="s">
        <v>2663</v>
      </c>
      <c r="G416" t="s">
        <v>3039</v>
      </c>
      <c r="H416" t="s">
        <v>3003</v>
      </c>
      <c r="I416" t="s">
        <v>3040</v>
      </c>
      <c r="J416">
        <v>87</v>
      </c>
      <c r="K416">
        <v>127</v>
      </c>
      <c r="L416">
        <v>59866</v>
      </c>
      <c r="M416">
        <v>59.866</v>
      </c>
      <c r="N416">
        <v>4.0921087312805247</v>
      </c>
      <c r="Q416" t="str">
        <f>VLOOKUP(A416,[2]Sheet5!$A$2:$O$163,4, FALSE)</f>
        <v>The University of Oklahoma</v>
      </c>
      <c r="R416" t="str">
        <f>VLOOKUP(A416,[2]Sheet5!$A$2:$O$163,6, FALSE)</f>
        <v>Norman</v>
      </c>
      <c r="S416" t="str">
        <f>VLOOKUP(A416,[2]Sheet5!$A$2:$O$163,7, FALSE)</f>
        <v>OK</v>
      </c>
      <c r="T416" t="str">
        <f>VLOOKUP(A416,[2]Sheet5!$A$2:$O$163,8, FALSE)</f>
        <v>Oklahoma</v>
      </c>
      <c r="U416" t="str">
        <f>VLOOKUP(A416,[2]Sheet5!$A$2:$O$163,9, FALSE)</f>
        <v>Southwest</v>
      </c>
      <c r="V416" t="str">
        <f>VLOOKUP(A416,[2]Sheet5!$A$2:$O$163,10, FALSE)</f>
        <v>norman-ok</v>
      </c>
      <c r="W416">
        <f>VLOOKUP(A416,[2]Sheet5!$A$2:$O$163,11, FALSE)</f>
        <v>87</v>
      </c>
      <c r="X416">
        <f>VLOOKUP(A416,[2]Sheet5!$A$2:$O$163,12, FALSE)</f>
        <v>127</v>
      </c>
      <c r="Y416">
        <f>VLOOKUP(A416,[2]Sheet5!$A$2:$O$163,13, FALSE)</f>
        <v>59866</v>
      </c>
      <c r="Z416">
        <f>VLOOKUP(A416,[2]Sheet5!$A$2:$O$163,14, FALSE)</f>
        <v>59.866</v>
      </c>
      <c r="AA416">
        <f>VLOOKUP(A416,[2]Sheet5!$A$2:$O$163,15, FALSE)</f>
        <v>4.0921087312805247</v>
      </c>
      <c r="AC416" t="e">
        <f>VLOOKUP(C416, [2]Sheet5!$C$2:$O$163, 3, FALSE)</f>
        <v>#N/A</v>
      </c>
    </row>
    <row r="417" spans="1:29" x14ac:dyDescent="0.2">
      <c r="A417" t="s">
        <v>2616</v>
      </c>
      <c r="B417" t="s">
        <v>1340</v>
      </c>
      <c r="C417" t="str">
        <f t="shared" si="6"/>
        <v>UFGymnastics</v>
      </c>
      <c r="D417" t="s">
        <v>2783</v>
      </c>
      <c r="E417" t="s">
        <v>2784</v>
      </c>
      <c r="F417" t="s">
        <v>2671</v>
      </c>
      <c r="G417" t="s">
        <v>3021</v>
      </c>
      <c r="H417" t="s">
        <v>3012</v>
      </c>
      <c r="I417" t="s">
        <v>3081</v>
      </c>
      <c r="J417">
        <v>90</v>
      </c>
      <c r="K417">
        <v>29</v>
      </c>
      <c r="L417">
        <v>40937</v>
      </c>
      <c r="M417">
        <v>40.936999999999998</v>
      </c>
      <c r="N417">
        <v>3.7120342995804241</v>
      </c>
      <c r="O417">
        <v>1</v>
      </c>
      <c r="Q417" t="str">
        <f>VLOOKUP(A417,[2]Sheet5!$A$2:$O$163,4, FALSE)</f>
        <v>University of Florida</v>
      </c>
      <c r="R417" t="str">
        <f>VLOOKUP(A417,[2]Sheet5!$A$2:$O$163,6, FALSE)</f>
        <v>Gainesville</v>
      </c>
      <c r="S417" t="str">
        <f>VLOOKUP(A417,[2]Sheet5!$A$2:$O$163,7, FALSE)</f>
        <v>FL</v>
      </c>
      <c r="T417" t="str">
        <f>VLOOKUP(A417,[2]Sheet5!$A$2:$O$163,8, FALSE)</f>
        <v>Florida</v>
      </c>
      <c r="U417" t="str">
        <f>VLOOKUP(A417,[2]Sheet5!$A$2:$O$163,9, FALSE)</f>
        <v>Southeast</v>
      </c>
      <c r="V417" t="str">
        <f>VLOOKUP(A417,[2]Sheet5!$A$2:$O$163,10, FALSE)</f>
        <v>gainesville-fl</v>
      </c>
      <c r="W417">
        <f>VLOOKUP(A417,[2]Sheet5!$A$2:$O$163,11, FALSE)</f>
        <v>90</v>
      </c>
      <c r="X417">
        <f>VLOOKUP(A417,[2]Sheet5!$A$2:$O$163,12, FALSE)</f>
        <v>29</v>
      </c>
      <c r="Y417">
        <f>VLOOKUP(A417,[2]Sheet5!$A$2:$O$163,13, FALSE)</f>
        <v>40937</v>
      </c>
      <c r="Z417">
        <f>VLOOKUP(A417,[2]Sheet5!$A$2:$O$163,14, FALSE)</f>
        <v>40.936999999999998</v>
      </c>
      <c r="AA417">
        <f>VLOOKUP(A417,[2]Sheet5!$A$2:$O$163,15, FALSE)</f>
        <v>3.7120342995804241</v>
      </c>
      <c r="AC417">
        <f>VLOOKUP(C417, [2]Sheet5!$C$2:$O$163, 3, FALSE)</f>
        <v>1</v>
      </c>
    </row>
    <row r="418" spans="1:29" x14ac:dyDescent="0.2">
      <c r="A418" t="s">
        <v>2566</v>
      </c>
      <c r="B418" t="s">
        <v>1340</v>
      </c>
      <c r="C418" t="str">
        <f t="shared" si="6"/>
        <v>ARKGymnastics</v>
      </c>
      <c r="D418" t="s">
        <v>2666</v>
      </c>
      <c r="E418" t="s">
        <v>2667</v>
      </c>
      <c r="F418" t="s">
        <v>2668</v>
      </c>
      <c r="G418" t="s">
        <v>3044</v>
      </c>
      <c r="H418" t="s">
        <v>3012</v>
      </c>
      <c r="I418" t="s">
        <v>3045</v>
      </c>
      <c r="J418">
        <v>91.8</v>
      </c>
      <c r="K418">
        <v>176</v>
      </c>
      <c r="L418">
        <v>52111</v>
      </c>
      <c r="M418">
        <v>52.110999999999997</v>
      </c>
      <c r="N418">
        <v>3.9533760589116249</v>
      </c>
      <c r="Q418" t="str">
        <f>VLOOKUP(A418,[2]Sheet5!$A$2:$O$163,4, FALSE)</f>
        <v>University of Arkansas</v>
      </c>
      <c r="R418" t="str">
        <f>VLOOKUP(A418,[2]Sheet5!$A$2:$O$163,6, FALSE)</f>
        <v>Fayetteville</v>
      </c>
      <c r="S418" t="str">
        <f>VLOOKUP(A418,[2]Sheet5!$A$2:$O$163,7, FALSE)</f>
        <v>AR</v>
      </c>
      <c r="T418" t="str">
        <f>VLOOKUP(A418,[2]Sheet5!$A$2:$O$163,8, FALSE)</f>
        <v>Arkansas</v>
      </c>
      <c r="U418" t="str">
        <f>VLOOKUP(A418,[2]Sheet5!$A$2:$O$163,9, FALSE)</f>
        <v>Southeast</v>
      </c>
      <c r="V418" t="str">
        <f>VLOOKUP(A418,[2]Sheet5!$A$2:$O$163,10, FALSE)</f>
        <v>fayetteville-ar</v>
      </c>
      <c r="W418">
        <f>VLOOKUP(A418,[2]Sheet5!$A$2:$O$163,11, FALSE)</f>
        <v>91.8</v>
      </c>
      <c r="X418">
        <f>VLOOKUP(A418,[2]Sheet5!$A$2:$O$163,12, FALSE)</f>
        <v>176</v>
      </c>
      <c r="Y418">
        <f>VLOOKUP(A418,[2]Sheet5!$A$2:$O$163,13, FALSE)</f>
        <v>52111</v>
      </c>
      <c r="Z418">
        <f>VLOOKUP(A418,[2]Sheet5!$A$2:$O$163,14, FALSE)</f>
        <v>52.110999999999997</v>
      </c>
      <c r="AA418">
        <f>VLOOKUP(A418,[2]Sheet5!$A$2:$O$163,15, FALSE)</f>
        <v>3.9533760589116249</v>
      </c>
      <c r="AC418" t="e">
        <f>VLOOKUP(C418, [2]Sheet5!$C$2:$O$163, 3, FALSE)</f>
        <v>#N/A</v>
      </c>
    </row>
    <row r="419" spans="1:29" x14ac:dyDescent="0.2">
      <c r="A419" t="s">
        <v>2615</v>
      </c>
      <c r="B419" t="s">
        <v>1340</v>
      </c>
      <c r="C419" t="str">
        <f t="shared" si="6"/>
        <v>UTAHGymnastics</v>
      </c>
      <c r="D419" t="s">
        <v>2780</v>
      </c>
      <c r="E419" t="s">
        <v>2781</v>
      </c>
      <c r="F419" t="s">
        <v>2782</v>
      </c>
      <c r="G419" t="s">
        <v>3058</v>
      </c>
      <c r="H419" t="s">
        <v>3006</v>
      </c>
      <c r="I419" t="s">
        <v>3059</v>
      </c>
      <c r="J419">
        <v>122</v>
      </c>
      <c r="K419">
        <v>105</v>
      </c>
      <c r="L419">
        <v>65880</v>
      </c>
      <c r="M419">
        <v>65.88</v>
      </c>
      <c r="N419">
        <v>4.1878349053094395</v>
      </c>
      <c r="O419">
        <v>3</v>
      </c>
      <c r="Q419" t="str">
        <f>VLOOKUP(A419,[2]Sheet5!$A$2:$O$163,4, FALSE)</f>
        <v>The University of Utah</v>
      </c>
      <c r="R419" t="str">
        <f>VLOOKUP(A419,[2]Sheet5!$A$2:$O$163,6, FALSE)</f>
        <v>Salt Lake City</v>
      </c>
      <c r="S419" t="str">
        <f>VLOOKUP(A419,[2]Sheet5!$A$2:$O$163,7, FALSE)</f>
        <v>UT</v>
      </c>
      <c r="T419" t="str">
        <f>VLOOKUP(A419,[2]Sheet5!$A$2:$O$163,8, FALSE)</f>
        <v>Utah</v>
      </c>
      <c r="U419" t="str">
        <f>VLOOKUP(A419,[2]Sheet5!$A$2:$O$163,9, FALSE)</f>
        <v>West</v>
      </c>
      <c r="V419" t="str">
        <f>VLOOKUP(A419,[2]Sheet5!$A$2:$O$163,10, FALSE)</f>
        <v>salt lake city-ut</v>
      </c>
      <c r="W419">
        <f>VLOOKUP(A419,[2]Sheet5!$A$2:$O$163,11, FALSE)</f>
        <v>122</v>
      </c>
      <c r="X419">
        <f>VLOOKUP(A419,[2]Sheet5!$A$2:$O$163,12, FALSE)</f>
        <v>105</v>
      </c>
      <c r="Y419">
        <f>VLOOKUP(A419,[2]Sheet5!$A$2:$O$163,13, FALSE)</f>
        <v>65880</v>
      </c>
      <c r="Z419">
        <f>VLOOKUP(A419,[2]Sheet5!$A$2:$O$163,14, FALSE)</f>
        <v>65.88</v>
      </c>
      <c r="AA419">
        <f>VLOOKUP(A419,[2]Sheet5!$A$2:$O$163,15, FALSE)</f>
        <v>4.1878349053094395</v>
      </c>
      <c r="AC419">
        <f>VLOOKUP(C419, [2]Sheet5!$C$2:$O$163, 3, FALSE)</f>
        <v>3</v>
      </c>
    </row>
    <row r="420" spans="1:29" x14ac:dyDescent="0.2">
      <c r="A420" t="s">
        <v>2562</v>
      </c>
      <c r="B420" t="s">
        <v>1340</v>
      </c>
      <c r="C420" t="str">
        <f t="shared" si="6"/>
        <v>LSUGymnastics</v>
      </c>
      <c r="D420" t="s">
        <v>2656</v>
      </c>
      <c r="E420" t="s">
        <v>2657</v>
      </c>
      <c r="F420" t="s">
        <v>2633</v>
      </c>
      <c r="G420" t="s">
        <v>3036</v>
      </c>
      <c r="H420" t="s">
        <v>3012</v>
      </c>
      <c r="I420" t="s">
        <v>3037</v>
      </c>
      <c r="J420">
        <v>91.7</v>
      </c>
      <c r="K420">
        <v>176</v>
      </c>
      <c r="L420">
        <v>46282</v>
      </c>
      <c r="M420">
        <v>46.281999999999996</v>
      </c>
      <c r="N420">
        <v>3.8347531166034798</v>
      </c>
      <c r="Q420" t="str">
        <f>VLOOKUP(A420,[2]Sheet5!$A$2:$O$163,4, FALSE)</f>
        <v>Louisiana State University</v>
      </c>
      <c r="R420" t="str">
        <f>VLOOKUP(A420,[2]Sheet5!$A$2:$O$163,6, FALSE)</f>
        <v>Baton Rouge</v>
      </c>
      <c r="S420" t="str">
        <f>VLOOKUP(A420,[2]Sheet5!$A$2:$O$163,7, FALSE)</f>
        <v>LA</v>
      </c>
      <c r="T420" t="str">
        <f>VLOOKUP(A420,[2]Sheet5!$A$2:$O$163,8, FALSE)</f>
        <v>Louisiana</v>
      </c>
      <c r="U420" t="str">
        <f>VLOOKUP(A420,[2]Sheet5!$A$2:$O$163,9, FALSE)</f>
        <v>Southeast</v>
      </c>
      <c r="V420" t="str">
        <f>VLOOKUP(A420,[2]Sheet5!$A$2:$O$163,10, FALSE)</f>
        <v>baton rouge-la</v>
      </c>
      <c r="W420">
        <f>VLOOKUP(A420,[2]Sheet5!$A$2:$O$163,11, FALSE)</f>
        <v>91.7</v>
      </c>
      <c r="X420">
        <f>VLOOKUP(A420,[2]Sheet5!$A$2:$O$163,12, FALSE)</f>
        <v>176</v>
      </c>
      <c r="Y420">
        <f>VLOOKUP(A420,[2]Sheet5!$A$2:$O$163,13, FALSE)</f>
        <v>46282</v>
      </c>
      <c r="Z420">
        <f>VLOOKUP(A420,[2]Sheet5!$A$2:$O$163,14, FALSE)</f>
        <v>46.281999999999996</v>
      </c>
      <c r="AA420">
        <f>VLOOKUP(A420,[2]Sheet5!$A$2:$O$163,15, FALSE)</f>
        <v>3.8347531166034798</v>
      </c>
      <c r="AC420" t="e">
        <f>VLOOKUP(C420, [2]Sheet5!$C$2:$O$163, 3, FALSE)</f>
        <v>#N/A</v>
      </c>
    </row>
    <row r="421" spans="1:29" x14ac:dyDescent="0.2">
      <c r="A421" t="s">
        <v>2616</v>
      </c>
      <c r="B421" t="s">
        <v>1340</v>
      </c>
      <c r="C421" t="str">
        <f t="shared" si="6"/>
        <v>UFGymnastics</v>
      </c>
      <c r="D421" t="s">
        <v>2783</v>
      </c>
      <c r="E421" t="s">
        <v>2784</v>
      </c>
      <c r="F421" t="s">
        <v>2671</v>
      </c>
      <c r="G421" t="s">
        <v>3021</v>
      </c>
      <c r="H421" t="s">
        <v>3012</v>
      </c>
      <c r="I421" t="s">
        <v>3081</v>
      </c>
      <c r="J421">
        <v>90</v>
      </c>
      <c r="K421">
        <v>29</v>
      </c>
      <c r="L421">
        <v>40937</v>
      </c>
      <c r="M421">
        <v>40.936999999999998</v>
      </c>
      <c r="N421">
        <v>3.7120342995804241</v>
      </c>
      <c r="O421">
        <v>1</v>
      </c>
      <c r="Q421" t="str">
        <f>VLOOKUP(A421,[2]Sheet5!$A$2:$O$163,4, FALSE)</f>
        <v>University of Florida</v>
      </c>
      <c r="R421" t="str">
        <f>VLOOKUP(A421,[2]Sheet5!$A$2:$O$163,6, FALSE)</f>
        <v>Gainesville</v>
      </c>
      <c r="S421" t="str">
        <f>VLOOKUP(A421,[2]Sheet5!$A$2:$O$163,7, FALSE)</f>
        <v>FL</v>
      </c>
      <c r="T421" t="str">
        <f>VLOOKUP(A421,[2]Sheet5!$A$2:$O$163,8, FALSE)</f>
        <v>Florida</v>
      </c>
      <c r="U421" t="str">
        <f>VLOOKUP(A421,[2]Sheet5!$A$2:$O$163,9, FALSE)</f>
        <v>Southeast</v>
      </c>
      <c r="V421" t="str">
        <f>VLOOKUP(A421,[2]Sheet5!$A$2:$O$163,10, FALSE)</f>
        <v>gainesville-fl</v>
      </c>
      <c r="W421">
        <f>VLOOKUP(A421,[2]Sheet5!$A$2:$O$163,11, FALSE)</f>
        <v>90</v>
      </c>
      <c r="X421">
        <f>VLOOKUP(A421,[2]Sheet5!$A$2:$O$163,12, FALSE)</f>
        <v>29</v>
      </c>
      <c r="Y421">
        <f>VLOOKUP(A421,[2]Sheet5!$A$2:$O$163,13, FALSE)</f>
        <v>40937</v>
      </c>
      <c r="Z421">
        <f>VLOOKUP(A421,[2]Sheet5!$A$2:$O$163,14, FALSE)</f>
        <v>40.936999999999998</v>
      </c>
      <c r="AA421">
        <f>VLOOKUP(A421,[2]Sheet5!$A$2:$O$163,15, FALSE)</f>
        <v>3.7120342995804241</v>
      </c>
      <c r="AC421">
        <f>VLOOKUP(C421, [2]Sheet5!$C$2:$O$163, 3, FALSE)</f>
        <v>1</v>
      </c>
    </row>
    <row r="422" spans="1:29" x14ac:dyDescent="0.2">
      <c r="A422" t="s">
        <v>2617</v>
      </c>
      <c r="B422" t="s">
        <v>1340</v>
      </c>
      <c r="C422" t="str">
        <f t="shared" si="6"/>
        <v>MICHGymnastics</v>
      </c>
      <c r="D422" t="s">
        <v>2785</v>
      </c>
      <c r="E422" t="s">
        <v>2786</v>
      </c>
      <c r="F422" t="s">
        <v>2787</v>
      </c>
      <c r="G422" t="s">
        <v>3025</v>
      </c>
      <c r="H422" t="s">
        <v>3017</v>
      </c>
      <c r="I422" t="s">
        <v>3026</v>
      </c>
      <c r="J422">
        <v>110.7</v>
      </c>
      <c r="K422">
        <v>25</v>
      </c>
      <c r="L422">
        <v>73276</v>
      </c>
      <c r="M422">
        <v>73.275999999999996</v>
      </c>
      <c r="N422">
        <v>4.2942331337232122</v>
      </c>
      <c r="O422">
        <v>6</v>
      </c>
      <c r="Q422" t="str">
        <f>VLOOKUP(A422,[2]Sheet5!$A$2:$O$163,4, FALSE)</f>
        <v>University of Michigan</v>
      </c>
      <c r="R422" t="str">
        <f>VLOOKUP(A422,[2]Sheet5!$A$2:$O$163,6, FALSE)</f>
        <v>Ann Arbor</v>
      </c>
      <c r="S422" t="str">
        <f>VLOOKUP(A422,[2]Sheet5!$A$2:$O$163,7, FALSE)</f>
        <v>MI</v>
      </c>
      <c r="T422" t="str">
        <f>VLOOKUP(A422,[2]Sheet5!$A$2:$O$163,8, FALSE)</f>
        <v>Michigan</v>
      </c>
      <c r="U422" t="str">
        <f>VLOOKUP(A422,[2]Sheet5!$A$2:$O$163,9, FALSE)</f>
        <v>Midwest</v>
      </c>
      <c r="V422" t="str">
        <f>VLOOKUP(A422,[2]Sheet5!$A$2:$O$163,10, FALSE)</f>
        <v>ann arbor-mi</v>
      </c>
      <c r="W422">
        <f>VLOOKUP(A422,[2]Sheet5!$A$2:$O$163,11, FALSE)</f>
        <v>110.7</v>
      </c>
      <c r="X422">
        <f>VLOOKUP(A422,[2]Sheet5!$A$2:$O$163,12, FALSE)</f>
        <v>25</v>
      </c>
      <c r="Y422">
        <f>VLOOKUP(A422,[2]Sheet5!$A$2:$O$163,13, FALSE)</f>
        <v>73276</v>
      </c>
      <c r="Z422">
        <f>VLOOKUP(A422,[2]Sheet5!$A$2:$O$163,14, FALSE)</f>
        <v>73.275999999999996</v>
      </c>
      <c r="AA422">
        <f>VLOOKUP(A422,[2]Sheet5!$A$2:$O$163,15, FALSE)</f>
        <v>4.2942331337232122</v>
      </c>
      <c r="AC422">
        <f>VLOOKUP(C422, [2]Sheet5!$C$2:$O$163, 3, FALSE)</f>
        <v>6</v>
      </c>
    </row>
    <row r="423" spans="1:29" x14ac:dyDescent="0.2">
      <c r="A423" t="s">
        <v>2615</v>
      </c>
      <c r="B423" t="s">
        <v>1340</v>
      </c>
      <c r="C423" t="str">
        <f t="shared" si="6"/>
        <v>UTAHGymnastics</v>
      </c>
      <c r="D423" t="s">
        <v>2780</v>
      </c>
      <c r="E423" t="s">
        <v>2781</v>
      </c>
      <c r="F423" t="s">
        <v>2782</v>
      </c>
      <c r="G423" t="s">
        <v>3058</v>
      </c>
      <c r="H423" t="s">
        <v>3006</v>
      </c>
      <c r="I423" t="s">
        <v>3059</v>
      </c>
      <c r="J423">
        <v>122</v>
      </c>
      <c r="K423">
        <v>105</v>
      </c>
      <c r="L423">
        <v>65880</v>
      </c>
      <c r="M423">
        <v>65.88</v>
      </c>
      <c r="N423">
        <v>4.1878349053094395</v>
      </c>
      <c r="O423">
        <v>3</v>
      </c>
      <c r="Q423" t="str">
        <f>VLOOKUP(A423,[2]Sheet5!$A$2:$O$163,4, FALSE)</f>
        <v>The University of Utah</v>
      </c>
      <c r="R423" t="str">
        <f>VLOOKUP(A423,[2]Sheet5!$A$2:$O$163,6, FALSE)</f>
        <v>Salt Lake City</v>
      </c>
      <c r="S423" t="str">
        <f>VLOOKUP(A423,[2]Sheet5!$A$2:$O$163,7, FALSE)</f>
        <v>UT</v>
      </c>
      <c r="T423" t="str">
        <f>VLOOKUP(A423,[2]Sheet5!$A$2:$O$163,8, FALSE)</f>
        <v>Utah</v>
      </c>
      <c r="U423" t="str">
        <f>VLOOKUP(A423,[2]Sheet5!$A$2:$O$163,9, FALSE)</f>
        <v>West</v>
      </c>
      <c r="V423" t="str">
        <f>VLOOKUP(A423,[2]Sheet5!$A$2:$O$163,10, FALSE)</f>
        <v>salt lake city-ut</v>
      </c>
      <c r="W423">
        <f>VLOOKUP(A423,[2]Sheet5!$A$2:$O$163,11, FALSE)</f>
        <v>122</v>
      </c>
      <c r="X423">
        <f>VLOOKUP(A423,[2]Sheet5!$A$2:$O$163,12, FALSE)</f>
        <v>105</v>
      </c>
      <c r="Y423">
        <f>VLOOKUP(A423,[2]Sheet5!$A$2:$O$163,13, FALSE)</f>
        <v>65880</v>
      </c>
      <c r="Z423">
        <f>VLOOKUP(A423,[2]Sheet5!$A$2:$O$163,14, FALSE)</f>
        <v>65.88</v>
      </c>
      <c r="AA423">
        <f>VLOOKUP(A423,[2]Sheet5!$A$2:$O$163,15, FALSE)</f>
        <v>4.1878349053094395</v>
      </c>
      <c r="AC423">
        <f>VLOOKUP(C423, [2]Sheet5!$C$2:$O$163, 3, FALSE)</f>
        <v>3</v>
      </c>
    </row>
    <row r="424" spans="1:29" x14ac:dyDescent="0.2">
      <c r="A424" t="s">
        <v>2616</v>
      </c>
      <c r="B424" t="s">
        <v>1340</v>
      </c>
      <c r="C424" t="str">
        <f t="shared" si="6"/>
        <v>UFGymnastics</v>
      </c>
      <c r="D424" t="s">
        <v>2783</v>
      </c>
      <c r="E424" t="s">
        <v>2784</v>
      </c>
      <c r="F424" t="s">
        <v>2671</v>
      </c>
      <c r="G424" t="s">
        <v>3021</v>
      </c>
      <c r="H424" t="s">
        <v>3012</v>
      </c>
      <c r="I424" t="s">
        <v>3081</v>
      </c>
      <c r="J424">
        <v>90</v>
      </c>
      <c r="K424">
        <v>29</v>
      </c>
      <c r="L424">
        <v>40937</v>
      </c>
      <c r="M424">
        <v>40.936999999999998</v>
      </c>
      <c r="N424">
        <v>3.7120342995804241</v>
      </c>
      <c r="O424">
        <v>1</v>
      </c>
      <c r="Q424" t="str">
        <f>VLOOKUP(A424,[2]Sheet5!$A$2:$O$163,4, FALSE)</f>
        <v>University of Florida</v>
      </c>
      <c r="R424" t="str">
        <f>VLOOKUP(A424,[2]Sheet5!$A$2:$O$163,6, FALSE)</f>
        <v>Gainesville</v>
      </c>
      <c r="S424" t="str">
        <f>VLOOKUP(A424,[2]Sheet5!$A$2:$O$163,7, FALSE)</f>
        <v>FL</v>
      </c>
      <c r="T424" t="str">
        <f>VLOOKUP(A424,[2]Sheet5!$A$2:$O$163,8, FALSE)</f>
        <v>Florida</v>
      </c>
      <c r="U424" t="str">
        <f>VLOOKUP(A424,[2]Sheet5!$A$2:$O$163,9, FALSE)</f>
        <v>Southeast</v>
      </c>
      <c r="V424" t="str">
        <f>VLOOKUP(A424,[2]Sheet5!$A$2:$O$163,10, FALSE)</f>
        <v>gainesville-fl</v>
      </c>
      <c r="W424">
        <f>VLOOKUP(A424,[2]Sheet5!$A$2:$O$163,11, FALSE)</f>
        <v>90</v>
      </c>
      <c r="X424">
        <f>VLOOKUP(A424,[2]Sheet5!$A$2:$O$163,12, FALSE)</f>
        <v>29</v>
      </c>
      <c r="Y424">
        <f>VLOOKUP(A424,[2]Sheet5!$A$2:$O$163,13, FALSE)</f>
        <v>40937</v>
      </c>
      <c r="Z424">
        <f>VLOOKUP(A424,[2]Sheet5!$A$2:$O$163,14, FALSE)</f>
        <v>40.936999999999998</v>
      </c>
      <c r="AA424">
        <f>VLOOKUP(A424,[2]Sheet5!$A$2:$O$163,15, FALSE)</f>
        <v>3.7120342995804241</v>
      </c>
      <c r="AC424">
        <f>VLOOKUP(C424, [2]Sheet5!$C$2:$O$163, 3, FALSE)</f>
        <v>1</v>
      </c>
    </row>
    <row r="425" spans="1:29" x14ac:dyDescent="0.2">
      <c r="A425" t="s">
        <v>2616</v>
      </c>
      <c r="B425" t="s">
        <v>1340</v>
      </c>
      <c r="C425" t="str">
        <f t="shared" si="6"/>
        <v>UFGymnastics</v>
      </c>
      <c r="D425" t="s">
        <v>2783</v>
      </c>
      <c r="E425" t="s">
        <v>2784</v>
      </c>
      <c r="F425" t="s">
        <v>2671</v>
      </c>
      <c r="G425" t="s">
        <v>3021</v>
      </c>
      <c r="H425" t="s">
        <v>3012</v>
      </c>
      <c r="I425" t="s">
        <v>3081</v>
      </c>
      <c r="J425">
        <v>90</v>
      </c>
      <c r="K425">
        <v>29</v>
      </c>
      <c r="L425">
        <v>40937</v>
      </c>
      <c r="M425">
        <v>40.936999999999998</v>
      </c>
      <c r="N425">
        <v>3.7120342995804241</v>
      </c>
      <c r="O425">
        <v>1</v>
      </c>
      <c r="Q425" t="str">
        <f>VLOOKUP(A425,[2]Sheet5!$A$2:$O$163,4, FALSE)</f>
        <v>University of Florida</v>
      </c>
      <c r="R425" t="str">
        <f>VLOOKUP(A425,[2]Sheet5!$A$2:$O$163,6, FALSE)</f>
        <v>Gainesville</v>
      </c>
      <c r="S425" t="str">
        <f>VLOOKUP(A425,[2]Sheet5!$A$2:$O$163,7, FALSE)</f>
        <v>FL</v>
      </c>
      <c r="T425" t="str">
        <f>VLOOKUP(A425,[2]Sheet5!$A$2:$O$163,8, FALSE)</f>
        <v>Florida</v>
      </c>
      <c r="U425" t="str">
        <f>VLOOKUP(A425,[2]Sheet5!$A$2:$O$163,9, FALSE)</f>
        <v>Southeast</v>
      </c>
      <c r="V425" t="str">
        <f>VLOOKUP(A425,[2]Sheet5!$A$2:$O$163,10, FALSE)</f>
        <v>gainesville-fl</v>
      </c>
      <c r="W425">
        <f>VLOOKUP(A425,[2]Sheet5!$A$2:$O$163,11, FALSE)</f>
        <v>90</v>
      </c>
      <c r="X425">
        <f>VLOOKUP(A425,[2]Sheet5!$A$2:$O$163,12, FALSE)</f>
        <v>29</v>
      </c>
      <c r="Y425">
        <f>VLOOKUP(A425,[2]Sheet5!$A$2:$O$163,13, FALSE)</f>
        <v>40937</v>
      </c>
      <c r="Z425">
        <f>VLOOKUP(A425,[2]Sheet5!$A$2:$O$163,14, FALSE)</f>
        <v>40.936999999999998</v>
      </c>
      <c r="AA425">
        <f>VLOOKUP(A425,[2]Sheet5!$A$2:$O$163,15, FALSE)</f>
        <v>3.7120342995804241</v>
      </c>
      <c r="AC425">
        <f>VLOOKUP(C425, [2]Sheet5!$C$2:$O$163, 3, FALSE)</f>
        <v>1</v>
      </c>
    </row>
    <row r="426" spans="1:29" x14ac:dyDescent="0.2">
      <c r="A426" t="s">
        <v>2566</v>
      </c>
      <c r="B426" t="s">
        <v>1340</v>
      </c>
      <c r="C426" t="str">
        <f t="shared" si="6"/>
        <v>ARKGymnastics</v>
      </c>
      <c r="D426" t="s">
        <v>2666</v>
      </c>
      <c r="E426" t="s">
        <v>2667</v>
      </c>
      <c r="F426" t="s">
        <v>2668</v>
      </c>
      <c r="G426" t="s">
        <v>3044</v>
      </c>
      <c r="H426" t="s">
        <v>3012</v>
      </c>
      <c r="I426" t="s">
        <v>3045</v>
      </c>
      <c r="J426">
        <v>91.8</v>
      </c>
      <c r="K426">
        <v>176</v>
      </c>
      <c r="L426">
        <v>52111</v>
      </c>
      <c r="M426">
        <v>52.110999999999997</v>
      </c>
      <c r="N426">
        <v>3.9533760589116249</v>
      </c>
      <c r="Q426" t="str">
        <f>VLOOKUP(A426,[2]Sheet5!$A$2:$O$163,4, FALSE)</f>
        <v>University of Arkansas</v>
      </c>
      <c r="R426" t="str">
        <f>VLOOKUP(A426,[2]Sheet5!$A$2:$O$163,6, FALSE)</f>
        <v>Fayetteville</v>
      </c>
      <c r="S426" t="str">
        <f>VLOOKUP(A426,[2]Sheet5!$A$2:$O$163,7, FALSE)</f>
        <v>AR</v>
      </c>
      <c r="T426" t="str">
        <f>VLOOKUP(A426,[2]Sheet5!$A$2:$O$163,8, FALSE)</f>
        <v>Arkansas</v>
      </c>
      <c r="U426" t="str">
        <f>VLOOKUP(A426,[2]Sheet5!$A$2:$O$163,9, FALSE)</f>
        <v>Southeast</v>
      </c>
      <c r="V426" t="str">
        <f>VLOOKUP(A426,[2]Sheet5!$A$2:$O$163,10, FALSE)</f>
        <v>fayetteville-ar</v>
      </c>
      <c r="W426">
        <f>VLOOKUP(A426,[2]Sheet5!$A$2:$O$163,11, FALSE)</f>
        <v>91.8</v>
      </c>
      <c r="X426">
        <f>VLOOKUP(A426,[2]Sheet5!$A$2:$O$163,12, FALSE)</f>
        <v>176</v>
      </c>
      <c r="Y426">
        <f>VLOOKUP(A426,[2]Sheet5!$A$2:$O$163,13, FALSE)</f>
        <v>52111</v>
      </c>
      <c r="Z426">
        <f>VLOOKUP(A426,[2]Sheet5!$A$2:$O$163,14, FALSE)</f>
        <v>52.110999999999997</v>
      </c>
      <c r="AA426">
        <f>VLOOKUP(A426,[2]Sheet5!$A$2:$O$163,15, FALSE)</f>
        <v>3.9533760589116249</v>
      </c>
      <c r="AC426" t="e">
        <f>VLOOKUP(C426, [2]Sheet5!$C$2:$O$163, 3, FALSE)</f>
        <v>#N/A</v>
      </c>
    </row>
    <row r="427" spans="1:29" x14ac:dyDescent="0.2">
      <c r="A427" t="s">
        <v>2564</v>
      </c>
      <c r="B427" t="s">
        <v>1340</v>
      </c>
      <c r="C427" t="str">
        <f t="shared" si="6"/>
        <v>OKLAGymnastics</v>
      </c>
      <c r="D427" t="s">
        <v>2661</v>
      </c>
      <c r="E427" t="s">
        <v>2662</v>
      </c>
      <c r="F427" t="s">
        <v>2663</v>
      </c>
      <c r="G427" t="s">
        <v>3039</v>
      </c>
      <c r="H427" t="s">
        <v>3003</v>
      </c>
      <c r="I427" t="s">
        <v>3040</v>
      </c>
      <c r="J427">
        <v>87</v>
      </c>
      <c r="K427">
        <v>127</v>
      </c>
      <c r="L427">
        <v>59866</v>
      </c>
      <c r="M427">
        <v>59.866</v>
      </c>
      <c r="N427">
        <v>4.0921087312805247</v>
      </c>
      <c r="Q427" t="str">
        <f>VLOOKUP(A427,[2]Sheet5!$A$2:$O$163,4, FALSE)</f>
        <v>The University of Oklahoma</v>
      </c>
      <c r="R427" t="str">
        <f>VLOOKUP(A427,[2]Sheet5!$A$2:$O$163,6, FALSE)</f>
        <v>Norman</v>
      </c>
      <c r="S427" t="str">
        <f>VLOOKUP(A427,[2]Sheet5!$A$2:$O$163,7, FALSE)</f>
        <v>OK</v>
      </c>
      <c r="T427" t="str">
        <f>VLOOKUP(A427,[2]Sheet5!$A$2:$O$163,8, FALSE)</f>
        <v>Oklahoma</v>
      </c>
      <c r="U427" t="str">
        <f>VLOOKUP(A427,[2]Sheet5!$A$2:$O$163,9, FALSE)</f>
        <v>Southwest</v>
      </c>
      <c r="V427" t="str">
        <f>VLOOKUP(A427,[2]Sheet5!$A$2:$O$163,10, FALSE)</f>
        <v>norman-ok</v>
      </c>
      <c r="W427">
        <f>VLOOKUP(A427,[2]Sheet5!$A$2:$O$163,11, FALSE)</f>
        <v>87</v>
      </c>
      <c r="X427">
        <f>VLOOKUP(A427,[2]Sheet5!$A$2:$O$163,12, FALSE)</f>
        <v>127</v>
      </c>
      <c r="Y427">
        <f>VLOOKUP(A427,[2]Sheet5!$A$2:$O$163,13, FALSE)</f>
        <v>59866</v>
      </c>
      <c r="Z427">
        <f>VLOOKUP(A427,[2]Sheet5!$A$2:$O$163,14, FALSE)</f>
        <v>59.866</v>
      </c>
      <c r="AA427">
        <f>VLOOKUP(A427,[2]Sheet5!$A$2:$O$163,15, FALSE)</f>
        <v>4.0921087312805247</v>
      </c>
      <c r="AC427" t="e">
        <f>VLOOKUP(C427, [2]Sheet5!$C$2:$O$163, 3, FALSE)</f>
        <v>#N/A</v>
      </c>
    </row>
    <row r="428" spans="1:29" x14ac:dyDescent="0.2">
      <c r="A428" t="s">
        <v>2613</v>
      </c>
      <c r="B428" t="s">
        <v>1340</v>
      </c>
      <c r="C428" t="str">
        <f t="shared" si="6"/>
        <v>AUBGymnastics</v>
      </c>
      <c r="D428" t="s">
        <v>2776</v>
      </c>
      <c r="E428" t="s">
        <v>2777</v>
      </c>
      <c r="F428" t="s">
        <v>2722</v>
      </c>
      <c r="G428" t="s">
        <v>3042</v>
      </c>
      <c r="H428" t="s">
        <v>3012</v>
      </c>
      <c r="I428" t="s">
        <v>3046</v>
      </c>
      <c r="J428">
        <v>97.6</v>
      </c>
      <c r="K428">
        <v>97</v>
      </c>
      <c r="L428">
        <v>54700</v>
      </c>
      <c r="M428">
        <v>54.7</v>
      </c>
      <c r="N428">
        <v>4.0018637094279352</v>
      </c>
      <c r="O428">
        <v>12</v>
      </c>
      <c r="Q428" t="str">
        <f>VLOOKUP(A428,[2]Sheet5!$A$2:$O$163,4, FALSE)</f>
        <v>Auburn University</v>
      </c>
      <c r="R428" t="str">
        <f>VLOOKUP(A428,[2]Sheet5!$A$2:$O$163,6, FALSE)</f>
        <v>Auburn</v>
      </c>
      <c r="S428" t="str">
        <f>VLOOKUP(A428,[2]Sheet5!$A$2:$O$163,7, FALSE)</f>
        <v>AL</v>
      </c>
      <c r="T428" t="str">
        <f>VLOOKUP(A428,[2]Sheet5!$A$2:$O$163,8, FALSE)</f>
        <v>Alabama</v>
      </c>
      <c r="U428" t="str">
        <f>VLOOKUP(A428,[2]Sheet5!$A$2:$O$163,9, FALSE)</f>
        <v>Southeast</v>
      </c>
      <c r="V428" t="str">
        <f>VLOOKUP(A428,[2]Sheet5!$A$2:$O$163,10, FALSE)</f>
        <v>auburn-al</v>
      </c>
      <c r="W428">
        <f>VLOOKUP(A428,[2]Sheet5!$A$2:$O$163,11, FALSE)</f>
        <v>97.6</v>
      </c>
      <c r="X428">
        <f>VLOOKUP(A428,[2]Sheet5!$A$2:$O$163,12, FALSE)</f>
        <v>97</v>
      </c>
      <c r="Y428">
        <f>VLOOKUP(A428,[2]Sheet5!$A$2:$O$163,13, FALSE)</f>
        <v>54700</v>
      </c>
      <c r="Z428">
        <f>VLOOKUP(A428,[2]Sheet5!$A$2:$O$163,14, FALSE)</f>
        <v>54.7</v>
      </c>
      <c r="AA428">
        <f>VLOOKUP(A428,[2]Sheet5!$A$2:$O$163,15, FALSE)</f>
        <v>4.0018637094279352</v>
      </c>
      <c r="AC428">
        <f>VLOOKUP(C428, [2]Sheet5!$C$2:$O$163, 3, FALSE)</f>
        <v>12</v>
      </c>
    </row>
    <row r="429" spans="1:29" x14ac:dyDescent="0.2">
      <c r="A429" t="s">
        <v>2615</v>
      </c>
      <c r="B429" t="s">
        <v>1340</v>
      </c>
      <c r="C429" t="str">
        <f t="shared" si="6"/>
        <v>UTAHGymnastics</v>
      </c>
      <c r="D429" t="s">
        <v>2780</v>
      </c>
      <c r="E429" t="s">
        <v>2781</v>
      </c>
      <c r="F429" t="s">
        <v>2782</v>
      </c>
      <c r="G429" t="s">
        <v>3058</v>
      </c>
      <c r="H429" t="s">
        <v>3006</v>
      </c>
      <c r="I429" t="s">
        <v>3059</v>
      </c>
      <c r="J429">
        <v>122</v>
      </c>
      <c r="K429">
        <v>105</v>
      </c>
      <c r="L429">
        <v>65880</v>
      </c>
      <c r="M429">
        <v>65.88</v>
      </c>
      <c r="N429">
        <v>4.1878349053094395</v>
      </c>
      <c r="O429">
        <v>3</v>
      </c>
      <c r="Q429" t="str">
        <f>VLOOKUP(A429,[2]Sheet5!$A$2:$O$163,4, FALSE)</f>
        <v>The University of Utah</v>
      </c>
      <c r="R429" t="str">
        <f>VLOOKUP(A429,[2]Sheet5!$A$2:$O$163,6, FALSE)</f>
        <v>Salt Lake City</v>
      </c>
      <c r="S429" t="str">
        <f>VLOOKUP(A429,[2]Sheet5!$A$2:$O$163,7, FALSE)</f>
        <v>UT</v>
      </c>
      <c r="T429" t="str">
        <f>VLOOKUP(A429,[2]Sheet5!$A$2:$O$163,8, FALSE)</f>
        <v>Utah</v>
      </c>
      <c r="U429" t="str">
        <f>VLOOKUP(A429,[2]Sheet5!$A$2:$O$163,9, FALSE)</f>
        <v>West</v>
      </c>
      <c r="V429" t="str">
        <f>VLOOKUP(A429,[2]Sheet5!$A$2:$O$163,10, FALSE)</f>
        <v>salt lake city-ut</v>
      </c>
      <c r="W429">
        <f>VLOOKUP(A429,[2]Sheet5!$A$2:$O$163,11, FALSE)</f>
        <v>122</v>
      </c>
      <c r="X429">
        <f>VLOOKUP(A429,[2]Sheet5!$A$2:$O$163,12, FALSE)</f>
        <v>105</v>
      </c>
      <c r="Y429">
        <f>VLOOKUP(A429,[2]Sheet5!$A$2:$O$163,13, FALSE)</f>
        <v>65880</v>
      </c>
      <c r="Z429">
        <f>VLOOKUP(A429,[2]Sheet5!$A$2:$O$163,14, FALSE)</f>
        <v>65.88</v>
      </c>
      <c r="AA429">
        <f>VLOOKUP(A429,[2]Sheet5!$A$2:$O$163,15, FALSE)</f>
        <v>4.1878349053094395</v>
      </c>
      <c r="AC429">
        <f>VLOOKUP(C429, [2]Sheet5!$C$2:$O$163, 3, FALSE)</f>
        <v>3</v>
      </c>
    </row>
    <row r="430" spans="1:29" x14ac:dyDescent="0.2">
      <c r="A430" t="s">
        <v>2616</v>
      </c>
      <c r="B430" t="s">
        <v>1340</v>
      </c>
      <c r="C430" t="str">
        <f t="shared" si="6"/>
        <v>UFGymnastics</v>
      </c>
      <c r="D430" t="s">
        <v>2783</v>
      </c>
      <c r="E430" t="s">
        <v>2784</v>
      </c>
      <c r="F430" t="s">
        <v>2671</v>
      </c>
      <c r="G430" t="s">
        <v>3021</v>
      </c>
      <c r="H430" t="s">
        <v>3012</v>
      </c>
      <c r="I430" t="s">
        <v>3081</v>
      </c>
      <c r="J430">
        <v>90</v>
      </c>
      <c r="K430">
        <v>29</v>
      </c>
      <c r="L430">
        <v>40937</v>
      </c>
      <c r="M430">
        <v>40.936999999999998</v>
      </c>
      <c r="N430">
        <v>3.7120342995804241</v>
      </c>
      <c r="O430">
        <v>1</v>
      </c>
      <c r="Q430" t="str">
        <f>VLOOKUP(A430,[2]Sheet5!$A$2:$O$163,4, FALSE)</f>
        <v>University of Florida</v>
      </c>
      <c r="R430" t="str">
        <f>VLOOKUP(A430,[2]Sheet5!$A$2:$O$163,6, FALSE)</f>
        <v>Gainesville</v>
      </c>
      <c r="S430" t="str">
        <f>VLOOKUP(A430,[2]Sheet5!$A$2:$O$163,7, FALSE)</f>
        <v>FL</v>
      </c>
      <c r="T430" t="str">
        <f>VLOOKUP(A430,[2]Sheet5!$A$2:$O$163,8, FALSE)</f>
        <v>Florida</v>
      </c>
      <c r="U430" t="str">
        <f>VLOOKUP(A430,[2]Sheet5!$A$2:$O$163,9, FALSE)</f>
        <v>Southeast</v>
      </c>
      <c r="V430" t="str">
        <f>VLOOKUP(A430,[2]Sheet5!$A$2:$O$163,10, FALSE)</f>
        <v>gainesville-fl</v>
      </c>
      <c r="W430">
        <f>VLOOKUP(A430,[2]Sheet5!$A$2:$O$163,11, FALSE)</f>
        <v>90</v>
      </c>
      <c r="X430">
        <f>VLOOKUP(A430,[2]Sheet5!$A$2:$O$163,12, FALSE)</f>
        <v>29</v>
      </c>
      <c r="Y430">
        <f>VLOOKUP(A430,[2]Sheet5!$A$2:$O$163,13, FALSE)</f>
        <v>40937</v>
      </c>
      <c r="Z430">
        <f>VLOOKUP(A430,[2]Sheet5!$A$2:$O$163,14, FALSE)</f>
        <v>40.936999999999998</v>
      </c>
      <c r="AA430">
        <f>VLOOKUP(A430,[2]Sheet5!$A$2:$O$163,15, FALSE)</f>
        <v>3.7120342995804241</v>
      </c>
      <c r="AC430">
        <f>VLOOKUP(C430, [2]Sheet5!$C$2:$O$163, 3, FALSE)</f>
        <v>1</v>
      </c>
    </row>
    <row r="431" spans="1:29" x14ac:dyDescent="0.2">
      <c r="A431" t="s">
        <v>2562</v>
      </c>
      <c r="B431" t="s">
        <v>1340</v>
      </c>
      <c r="C431" t="str">
        <f t="shared" si="6"/>
        <v>LSUGymnastics</v>
      </c>
      <c r="D431" t="s">
        <v>2656</v>
      </c>
      <c r="E431" t="s">
        <v>2657</v>
      </c>
      <c r="F431" t="s">
        <v>2633</v>
      </c>
      <c r="G431" t="s">
        <v>3036</v>
      </c>
      <c r="H431" t="s">
        <v>3012</v>
      </c>
      <c r="I431" t="s">
        <v>3037</v>
      </c>
      <c r="J431">
        <v>91.7</v>
      </c>
      <c r="K431">
        <v>176</v>
      </c>
      <c r="L431">
        <v>46282</v>
      </c>
      <c r="M431">
        <v>46.281999999999996</v>
      </c>
      <c r="N431">
        <v>3.8347531166034798</v>
      </c>
      <c r="Q431" t="str">
        <f>VLOOKUP(A431,[2]Sheet5!$A$2:$O$163,4, FALSE)</f>
        <v>Louisiana State University</v>
      </c>
      <c r="R431" t="str">
        <f>VLOOKUP(A431,[2]Sheet5!$A$2:$O$163,6, FALSE)</f>
        <v>Baton Rouge</v>
      </c>
      <c r="S431" t="str">
        <f>VLOOKUP(A431,[2]Sheet5!$A$2:$O$163,7, FALSE)</f>
        <v>LA</v>
      </c>
      <c r="T431" t="str">
        <f>VLOOKUP(A431,[2]Sheet5!$A$2:$O$163,8, FALSE)</f>
        <v>Louisiana</v>
      </c>
      <c r="U431" t="str">
        <f>VLOOKUP(A431,[2]Sheet5!$A$2:$O$163,9, FALSE)</f>
        <v>Southeast</v>
      </c>
      <c r="V431" t="str">
        <f>VLOOKUP(A431,[2]Sheet5!$A$2:$O$163,10, FALSE)</f>
        <v>baton rouge-la</v>
      </c>
      <c r="W431">
        <f>VLOOKUP(A431,[2]Sheet5!$A$2:$O$163,11, FALSE)</f>
        <v>91.7</v>
      </c>
      <c r="X431">
        <f>VLOOKUP(A431,[2]Sheet5!$A$2:$O$163,12, FALSE)</f>
        <v>176</v>
      </c>
      <c r="Y431">
        <f>VLOOKUP(A431,[2]Sheet5!$A$2:$O$163,13, FALSE)</f>
        <v>46282</v>
      </c>
      <c r="Z431">
        <f>VLOOKUP(A431,[2]Sheet5!$A$2:$O$163,14, FALSE)</f>
        <v>46.281999999999996</v>
      </c>
      <c r="AA431">
        <f>VLOOKUP(A431,[2]Sheet5!$A$2:$O$163,15, FALSE)</f>
        <v>3.8347531166034798</v>
      </c>
      <c r="AC431" t="e">
        <f>VLOOKUP(C431, [2]Sheet5!$C$2:$O$163, 3, FALSE)</f>
        <v>#N/A</v>
      </c>
    </row>
    <row r="432" spans="1:29" x14ac:dyDescent="0.2">
      <c r="A432" t="s">
        <v>2564</v>
      </c>
      <c r="B432" t="s">
        <v>1340</v>
      </c>
      <c r="C432" t="str">
        <f t="shared" si="6"/>
        <v>OKLAGymnastics</v>
      </c>
      <c r="D432" t="s">
        <v>2661</v>
      </c>
      <c r="E432" t="s">
        <v>2662</v>
      </c>
      <c r="F432" t="s">
        <v>2663</v>
      </c>
      <c r="G432" t="s">
        <v>3039</v>
      </c>
      <c r="H432" t="s">
        <v>3003</v>
      </c>
      <c r="I432" t="s">
        <v>3040</v>
      </c>
      <c r="J432">
        <v>87</v>
      </c>
      <c r="K432">
        <v>127</v>
      </c>
      <c r="L432">
        <v>59866</v>
      </c>
      <c r="M432">
        <v>59.866</v>
      </c>
      <c r="N432">
        <v>4.0921087312805247</v>
      </c>
      <c r="Q432" t="str">
        <f>VLOOKUP(A432,[2]Sheet5!$A$2:$O$163,4, FALSE)</f>
        <v>The University of Oklahoma</v>
      </c>
      <c r="R432" t="str">
        <f>VLOOKUP(A432,[2]Sheet5!$A$2:$O$163,6, FALSE)</f>
        <v>Norman</v>
      </c>
      <c r="S432" t="str">
        <f>VLOOKUP(A432,[2]Sheet5!$A$2:$O$163,7, FALSE)</f>
        <v>OK</v>
      </c>
      <c r="T432" t="str">
        <f>VLOOKUP(A432,[2]Sheet5!$A$2:$O$163,8, FALSE)</f>
        <v>Oklahoma</v>
      </c>
      <c r="U432" t="str">
        <f>VLOOKUP(A432,[2]Sheet5!$A$2:$O$163,9, FALSE)</f>
        <v>Southwest</v>
      </c>
      <c r="V432" t="str">
        <f>VLOOKUP(A432,[2]Sheet5!$A$2:$O$163,10, FALSE)</f>
        <v>norman-ok</v>
      </c>
      <c r="W432">
        <f>VLOOKUP(A432,[2]Sheet5!$A$2:$O$163,11, FALSE)</f>
        <v>87</v>
      </c>
      <c r="X432">
        <f>VLOOKUP(A432,[2]Sheet5!$A$2:$O$163,12, FALSE)</f>
        <v>127</v>
      </c>
      <c r="Y432">
        <f>VLOOKUP(A432,[2]Sheet5!$A$2:$O$163,13, FALSE)</f>
        <v>59866</v>
      </c>
      <c r="Z432">
        <f>VLOOKUP(A432,[2]Sheet5!$A$2:$O$163,14, FALSE)</f>
        <v>59.866</v>
      </c>
      <c r="AA432">
        <f>VLOOKUP(A432,[2]Sheet5!$A$2:$O$163,15, FALSE)</f>
        <v>4.0921087312805247</v>
      </c>
      <c r="AC432" t="e">
        <f>VLOOKUP(C432, [2]Sheet5!$C$2:$O$163, 3, FALSE)</f>
        <v>#N/A</v>
      </c>
    </row>
    <row r="433" spans="1:29" x14ac:dyDescent="0.2">
      <c r="A433" t="s">
        <v>2613</v>
      </c>
      <c r="B433" t="s">
        <v>1340</v>
      </c>
      <c r="C433" t="str">
        <f t="shared" si="6"/>
        <v>AUBGymnastics</v>
      </c>
      <c r="D433" t="s">
        <v>2776</v>
      </c>
      <c r="E433" t="s">
        <v>2777</v>
      </c>
      <c r="F433" t="s">
        <v>2722</v>
      </c>
      <c r="G433" t="s">
        <v>3042</v>
      </c>
      <c r="H433" t="s">
        <v>3012</v>
      </c>
      <c r="I433" t="s">
        <v>3046</v>
      </c>
      <c r="J433">
        <v>97.6</v>
      </c>
      <c r="K433">
        <v>97</v>
      </c>
      <c r="L433">
        <v>54700</v>
      </c>
      <c r="M433">
        <v>54.7</v>
      </c>
      <c r="N433">
        <v>4.0018637094279352</v>
      </c>
      <c r="O433">
        <v>12</v>
      </c>
      <c r="Q433" t="str">
        <f>VLOOKUP(A433,[2]Sheet5!$A$2:$O$163,4, FALSE)</f>
        <v>Auburn University</v>
      </c>
      <c r="R433" t="str">
        <f>VLOOKUP(A433,[2]Sheet5!$A$2:$O$163,6, FALSE)</f>
        <v>Auburn</v>
      </c>
      <c r="S433" t="str">
        <f>VLOOKUP(A433,[2]Sheet5!$A$2:$O$163,7, FALSE)</f>
        <v>AL</v>
      </c>
      <c r="T433" t="str">
        <f>VLOOKUP(A433,[2]Sheet5!$A$2:$O$163,8, FALSE)</f>
        <v>Alabama</v>
      </c>
      <c r="U433" t="str">
        <f>VLOOKUP(A433,[2]Sheet5!$A$2:$O$163,9, FALSE)</f>
        <v>Southeast</v>
      </c>
      <c r="V433" t="str">
        <f>VLOOKUP(A433,[2]Sheet5!$A$2:$O$163,10, FALSE)</f>
        <v>auburn-al</v>
      </c>
      <c r="W433">
        <f>VLOOKUP(A433,[2]Sheet5!$A$2:$O$163,11, FALSE)</f>
        <v>97.6</v>
      </c>
      <c r="X433">
        <f>VLOOKUP(A433,[2]Sheet5!$A$2:$O$163,12, FALSE)</f>
        <v>97</v>
      </c>
      <c r="Y433">
        <f>VLOOKUP(A433,[2]Sheet5!$A$2:$O$163,13, FALSE)</f>
        <v>54700</v>
      </c>
      <c r="Z433">
        <f>VLOOKUP(A433,[2]Sheet5!$A$2:$O$163,14, FALSE)</f>
        <v>54.7</v>
      </c>
      <c r="AA433">
        <f>VLOOKUP(A433,[2]Sheet5!$A$2:$O$163,15, FALSE)</f>
        <v>4.0018637094279352</v>
      </c>
      <c r="AC433">
        <f>VLOOKUP(C433, [2]Sheet5!$C$2:$O$163, 3, FALSE)</f>
        <v>12</v>
      </c>
    </row>
    <row r="434" spans="1:29" x14ac:dyDescent="0.2">
      <c r="A434" t="s">
        <v>2617</v>
      </c>
      <c r="B434" t="s">
        <v>1340</v>
      </c>
      <c r="C434" t="str">
        <f t="shared" si="6"/>
        <v>MICHGymnastics</v>
      </c>
      <c r="D434" t="s">
        <v>2785</v>
      </c>
      <c r="E434" t="s">
        <v>2786</v>
      </c>
      <c r="F434" t="s">
        <v>2787</v>
      </c>
      <c r="G434" t="s">
        <v>3025</v>
      </c>
      <c r="H434" t="s">
        <v>3017</v>
      </c>
      <c r="I434" t="s">
        <v>3026</v>
      </c>
      <c r="J434">
        <v>110.7</v>
      </c>
      <c r="K434">
        <v>25</v>
      </c>
      <c r="L434">
        <v>73276</v>
      </c>
      <c r="M434">
        <v>73.275999999999996</v>
      </c>
      <c r="N434">
        <v>4.2942331337232122</v>
      </c>
      <c r="O434">
        <v>6</v>
      </c>
      <c r="Q434" t="str">
        <f>VLOOKUP(A434,[2]Sheet5!$A$2:$O$163,4, FALSE)</f>
        <v>University of Michigan</v>
      </c>
      <c r="R434" t="str">
        <f>VLOOKUP(A434,[2]Sheet5!$A$2:$O$163,6, FALSE)</f>
        <v>Ann Arbor</v>
      </c>
      <c r="S434" t="str">
        <f>VLOOKUP(A434,[2]Sheet5!$A$2:$O$163,7, FALSE)</f>
        <v>MI</v>
      </c>
      <c r="T434" t="str">
        <f>VLOOKUP(A434,[2]Sheet5!$A$2:$O$163,8, FALSE)</f>
        <v>Michigan</v>
      </c>
      <c r="U434" t="str">
        <f>VLOOKUP(A434,[2]Sheet5!$A$2:$O$163,9, FALSE)</f>
        <v>Midwest</v>
      </c>
      <c r="V434" t="str">
        <f>VLOOKUP(A434,[2]Sheet5!$A$2:$O$163,10, FALSE)</f>
        <v>ann arbor-mi</v>
      </c>
      <c r="W434">
        <f>VLOOKUP(A434,[2]Sheet5!$A$2:$O$163,11, FALSE)</f>
        <v>110.7</v>
      </c>
      <c r="X434">
        <f>VLOOKUP(A434,[2]Sheet5!$A$2:$O$163,12, FALSE)</f>
        <v>25</v>
      </c>
      <c r="Y434">
        <f>VLOOKUP(A434,[2]Sheet5!$A$2:$O$163,13, FALSE)</f>
        <v>73276</v>
      </c>
      <c r="Z434">
        <f>VLOOKUP(A434,[2]Sheet5!$A$2:$O$163,14, FALSE)</f>
        <v>73.275999999999996</v>
      </c>
      <c r="AA434">
        <f>VLOOKUP(A434,[2]Sheet5!$A$2:$O$163,15, FALSE)</f>
        <v>4.2942331337232122</v>
      </c>
      <c r="AC434">
        <f>VLOOKUP(C434, [2]Sheet5!$C$2:$O$163, 3, FALSE)</f>
        <v>6</v>
      </c>
    </row>
    <row r="435" spans="1:29" x14ac:dyDescent="0.2">
      <c r="A435" t="s">
        <v>2604</v>
      </c>
      <c r="B435" t="s">
        <v>1340</v>
      </c>
      <c r="C435" t="str">
        <f t="shared" si="6"/>
        <v>MINNGymnastics</v>
      </c>
      <c r="D435" t="s">
        <v>2757</v>
      </c>
      <c r="E435" t="s">
        <v>2758</v>
      </c>
      <c r="F435" t="s">
        <v>2759</v>
      </c>
      <c r="G435" t="s">
        <v>3084</v>
      </c>
      <c r="H435" t="s">
        <v>3017</v>
      </c>
      <c r="I435" t="s">
        <v>3085</v>
      </c>
      <c r="J435">
        <v>105</v>
      </c>
      <c r="K435">
        <v>62</v>
      </c>
      <c r="L435">
        <v>70099</v>
      </c>
      <c r="M435">
        <v>70.099000000000004</v>
      </c>
      <c r="N435">
        <v>4.2499085286035578</v>
      </c>
      <c r="Q435" t="str">
        <f>VLOOKUP(A435,[2]Sheet5!$A$2:$O$163,4, FALSE)</f>
        <v>University of Minnesota</v>
      </c>
      <c r="R435" t="str">
        <f>VLOOKUP(A435,[2]Sheet5!$A$2:$O$163,6, FALSE)</f>
        <v>Minneapolis</v>
      </c>
      <c r="S435" t="str">
        <f>VLOOKUP(A435,[2]Sheet5!$A$2:$O$163,7, FALSE)</f>
        <v>MN</v>
      </c>
      <c r="T435" t="str">
        <f>VLOOKUP(A435,[2]Sheet5!$A$2:$O$163,8, FALSE)</f>
        <v>Minnesota</v>
      </c>
      <c r="U435" t="str">
        <f>VLOOKUP(A435,[2]Sheet5!$A$2:$O$163,9, FALSE)</f>
        <v>Midwest</v>
      </c>
      <c r="V435" t="str">
        <f>VLOOKUP(A435,[2]Sheet5!$A$2:$O$163,10, FALSE)</f>
        <v>minneapolis-mn</v>
      </c>
      <c r="W435">
        <f>VLOOKUP(A435,[2]Sheet5!$A$2:$O$163,11, FALSE)</f>
        <v>105</v>
      </c>
      <c r="X435">
        <f>VLOOKUP(A435,[2]Sheet5!$A$2:$O$163,12, FALSE)</f>
        <v>62</v>
      </c>
      <c r="Y435">
        <f>VLOOKUP(A435,[2]Sheet5!$A$2:$O$163,13, FALSE)</f>
        <v>70099</v>
      </c>
      <c r="Z435">
        <f>VLOOKUP(A435,[2]Sheet5!$A$2:$O$163,14, FALSE)</f>
        <v>70.099000000000004</v>
      </c>
      <c r="AA435">
        <f>VLOOKUP(A435,[2]Sheet5!$A$2:$O$163,15, FALSE)</f>
        <v>4.2499085286035578</v>
      </c>
      <c r="AC435" t="e">
        <f>VLOOKUP(C435, [2]Sheet5!$C$2:$O$163, 3, FALSE)</f>
        <v>#N/A</v>
      </c>
    </row>
    <row r="436" spans="1:29" x14ac:dyDescent="0.2">
      <c r="A436" t="s">
        <v>2617</v>
      </c>
      <c r="B436" t="s">
        <v>1340</v>
      </c>
      <c r="C436" t="str">
        <f t="shared" si="6"/>
        <v>MICHGymnastics</v>
      </c>
      <c r="D436" t="s">
        <v>2785</v>
      </c>
      <c r="E436" t="s">
        <v>2786</v>
      </c>
      <c r="F436" t="s">
        <v>2787</v>
      </c>
      <c r="G436" t="s">
        <v>3025</v>
      </c>
      <c r="H436" t="s">
        <v>3017</v>
      </c>
      <c r="I436" t="s">
        <v>3026</v>
      </c>
      <c r="J436">
        <v>110.7</v>
      </c>
      <c r="K436">
        <v>25</v>
      </c>
      <c r="L436">
        <v>73276</v>
      </c>
      <c r="M436">
        <v>73.275999999999996</v>
      </c>
      <c r="N436">
        <v>4.2942331337232122</v>
      </c>
      <c r="O436">
        <v>6</v>
      </c>
      <c r="Q436" t="str">
        <f>VLOOKUP(A436,[2]Sheet5!$A$2:$O$163,4, FALSE)</f>
        <v>University of Michigan</v>
      </c>
      <c r="R436" t="str">
        <f>VLOOKUP(A436,[2]Sheet5!$A$2:$O$163,6, FALSE)</f>
        <v>Ann Arbor</v>
      </c>
      <c r="S436" t="str">
        <f>VLOOKUP(A436,[2]Sheet5!$A$2:$O$163,7, FALSE)</f>
        <v>MI</v>
      </c>
      <c r="T436" t="str">
        <f>VLOOKUP(A436,[2]Sheet5!$A$2:$O$163,8, FALSE)</f>
        <v>Michigan</v>
      </c>
      <c r="U436" t="str">
        <f>VLOOKUP(A436,[2]Sheet5!$A$2:$O$163,9, FALSE)</f>
        <v>Midwest</v>
      </c>
      <c r="V436" t="str">
        <f>VLOOKUP(A436,[2]Sheet5!$A$2:$O$163,10, FALSE)</f>
        <v>ann arbor-mi</v>
      </c>
      <c r="W436">
        <f>VLOOKUP(A436,[2]Sheet5!$A$2:$O$163,11, FALSE)</f>
        <v>110.7</v>
      </c>
      <c r="X436">
        <f>VLOOKUP(A436,[2]Sheet5!$A$2:$O$163,12, FALSE)</f>
        <v>25</v>
      </c>
      <c r="Y436">
        <f>VLOOKUP(A436,[2]Sheet5!$A$2:$O$163,13, FALSE)</f>
        <v>73276</v>
      </c>
      <c r="Z436">
        <f>VLOOKUP(A436,[2]Sheet5!$A$2:$O$163,14, FALSE)</f>
        <v>73.275999999999996</v>
      </c>
      <c r="AA436">
        <f>VLOOKUP(A436,[2]Sheet5!$A$2:$O$163,15, FALSE)</f>
        <v>4.2942331337232122</v>
      </c>
      <c r="AC436">
        <f>VLOOKUP(C436, [2]Sheet5!$C$2:$O$163, 3, FALSE)</f>
        <v>6</v>
      </c>
    </row>
    <row r="437" spans="1:29" x14ac:dyDescent="0.2">
      <c r="A437" t="s">
        <v>2566</v>
      </c>
      <c r="B437" t="s">
        <v>1340</v>
      </c>
      <c r="C437" t="str">
        <f t="shared" si="6"/>
        <v>ARKGymnastics</v>
      </c>
      <c r="D437" t="s">
        <v>2666</v>
      </c>
      <c r="E437" t="s">
        <v>2667</v>
      </c>
      <c r="F437" t="s">
        <v>2668</v>
      </c>
      <c r="G437" t="s">
        <v>3044</v>
      </c>
      <c r="H437" t="s">
        <v>3012</v>
      </c>
      <c r="I437" t="s">
        <v>3045</v>
      </c>
      <c r="J437">
        <v>91.8</v>
      </c>
      <c r="K437">
        <v>176</v>
      </c>
      <c r="L437">
        <v>52111</v>
      </c>
      <c r="M437">
        <v>52.110999999999997</v>
      </c>
      <c r="N437">
        <v>3.9533760589116249</v>
      </c>
      <c r="Q437" t="str">
        <f>VLOOKUP(A437,[2]Sheet5!$A$2:$O$163,4, FALSE)</f>
        <v>University of Arkansas</v>
      </c>
      <c r="R437" t="str">
        <f>VLOOKUP(A437,[2]Sheet5!$A$2:$O$163,6, FALSE)</f>
        <v>Fayetteville</v>
      </c>
      <c r="S437" t="str">
        <f>VLOOKUP(A437,[2]Sheet5!$A$2:$O$163,7, FALSE)</f>
        <v>AR</v>
      </c>
      <c r="T437" t="str">
        <f>VLOOKUP(A437,[2]Sheet5!$A$2:$O$163,8, FALSE)</f>
        <v>Arkansas</v>
      </c>
      <c r="U437" t="str">
        <f>VLOOKUP(A437,[2]Sheet5!$A$2:$O$163,9, FALSE)</f>
        <v>Southeast</v>
      </c>
      <c r="V437" t="str">
        <f>VLOOKUP(A437,[2]Sheet5!$A$2:$O$163,10, FALSE)</f>
        <v>fayetteville-ar</v>
      </c>
      <c r="W437">
        <f>VLOOKUP(A437,[2]Sheet5!$A$2:$O$163,11, FALSE)</f>
        <v>91.8</v>
      </c>
      <c r="X437">
        <f>VLOOKUP(A437,[2]Sheet5!$A$2:$O$163,12, FALSE)</f>
        <v>176</v>
      </c>
      <c r="Y437">
        <f>VLOOKUP(A437,[2]Sheet5!$A$2:$O$163,13, FALSE)</f>
        <v>52111</v>
      </c>
      <c r="Z437">
        <f>VLOOKUP(A437,[2]Sheet5!$A$2:$O$163,14, FALSE)</f>
        <v>52.110999999999997</v>
      </c>
      <c r="AA437">
        <f>VLOOKUP(A437,[2]Sheet5!$A$2:$O$163,15, FALSE)</f>
        <v>3.9533760589116249</v>
      </c>
      <c r="AC437" t="e">
        <f>VLOOKUP(C437, [2]Sheet5!$C$2:$O$163, 3, FALSE)</f>
        <v>#N/A</v>
      </c>
    </row>
    <row r="438" spans="1:29" x14ac:dyDescent="0.2">
      <c r="A438" t="s">
        <v>2564</v>
      </c>
      <c r="B438" t="s">
        <v>1340</v>
      </c>
      <c r="C438" t="str">
        <f t="shared" si="6"/>
        <v>OKLAGymnastics</v>
      </c>
      <c r="D438" t="s">
        <v>2661</v>
      </c>
      <c r="E438" t="s">
        <v>2662</v>
      </c>
      <c r="F438" t="s">
        <v>2663</v>
      </c>
      <c r="G438" t="s">
        <v>3039</v>
      </c>
      <c r="H438" t="s">
        <v>3003</v>
      </c>
      <c r="I438" t="s">
        <v>3040</v>
      </c>
      <c r="J438">
        <v>87</v>
      </c>
      <c r="K438">
        <v>127</v>
      </c>
      <c r="L438">
        <v>59866</v>
      </c>
      <c r="M438">
        <v>59.866</v>
      </c>
      <c r="N438">
        <v>4.0921087312805247</v>
      </c>
      <c r="Q438" t="str">
        <f>VLOOKUP(A438,[2]Sheet5!$A$2:$O$163,4, FALSE)</f>
        <v>The University of Oklahoma</v>
      </c>
      <c r="R438" t="str">
        <f>VLOOKUP(A438,[2]Sheet5!$A$2:$O$163,6, FALSE)</f>
        <v>Norman</v>
      </c>
      <c r="S438" t="str">
        <f>VLOOKUP(A438,[2]Sheet5!$A$2:$O$163,7, FALSE)</f>
        <v>OK</v>
      </c>
      <c r="T438" t="str">
        <f>VLOOKUP(A438,[2]Sheet5!$A$2:$O$163,8, FALSE)</f>
        <v>Oklahoma</v>
      </c>
      <c r="U438" t="str">
        <f>VLOOKUP(A438,[2]Sheet5!$A$2:$O$163,9, FALSE)</f>
        <v>Southwest</v>
      </c>
      <c r="V438" t="str">
        <f>VLOOKUP(A438,[2]Sheet5!$A$2:$O$163,10, FALSE)</f>
        <v>norman-ok</v>
      </c>
      <c r="W438">
        <f>VLOOKUP(A438,[2]Sheet5!$A$2:$O$163,11, FALSE)</f>
        <v>87</v>
      </c>
      <c r="X438">
        <f>VLOOKUP(A438,[2]Sheet5!$A$2:$O$163,12, FALSE)</f>
        <v>127</v>
      </c>
      <c r="Y438">
        <f>VLOOKUP(A438,[2]Sheet5!$A$2:$O$163,13, FALSE)</f>
        <v>59866</v>
      </c>
      <c r="Z438">
        <f>VLOOKUP(A438,[2]Sheet5!$A$2:$O$163,14, FALSE)</f>
        <v>59.866</v>
      </c>
      <c r="AA438">
        <f>VLOOKUP(A438,[2]Sheet5!$A$2:$O$163,15, FALSE)</f>
        <v>4.0921087312805247</v>
      </c>
      <c r="AC438" t="e">
        <f>VLOOKUP(C438, [2]Sheet5!$C$2:$O$163, 3, FALSE)</f>
        <v>#N/A</v>
      </c>
    </row>
    <row r="439" spans="1:29" x14ac:dyDescent="0.2">
      <c r="A439" t="s">
        <v>2566</v>
      </c>
      <c r="B439" t="s">
        <v>1340</v>
      </c>
      <c r="C439" t="str">
        <f t="shared" si="6"/>
        <v>ARKGymnastics</v>
      </c>
      <c r="D439" t="s">
        <v>2666</v>
      </c>
      <c r="E439" t="s">
        <v>2667</v>
      </c>
      <c r="F439" t="s">
        <v>2668</v>
      </c>
      <c r="G439" t="s">
        <v>3044</v>
      </c>
      <c r="H439" t="s">
        <v>3012</v>
      </c>
      <c r="I439" t="s">
        <v>3045</v>
      </c>
      <c r="J439">
        <v>91.8</v>
      </c>
      <c r="K439">
        <v>176</v>
      </c>
      <c r="L439">
        <v>52111</v>
      </c>
      <c r="M439">
        <v>52.110999999999997</v>
      </c>
      <c r="N439">
        <v>3.9533760589116249</v>
      </c>
      <c r="Q439" t="str">
        <f>VLOOKUP(A439,[2]Sheet5!$A$2:$O$163,4, FALSE)</f>
        <v>University of Arkansas</v>
      </c>
      <c r="R439" t="str">
        <f>VLOOKUP(A439,[2]Sheet5!$A$2:$O$163,6, FALSE)</f>
        <v>Fayetteville</v>
      </c>
      <c r="S439" t="str">
        <f>VLOOKUP(A439,[2]Sheet5!$A$2:$O$163,7, FALSE)</f>
        <v>AR</v>
      </c>
      <c r="T439" t="str">
        <f>VLOOKUP(A439,[2]Sheet5!$A$2:$O$163,8, FALSE)</f>
        <v>Arkansas</v>
      </c>
      <c r="U439" t="str">
        <f>VLOOKUP(A439,[2]Sheet5!$A$2:$O$163,9, FALSE)</f>
        <v>Southeast</v>
      </c>
      <c r="V439" t="str">
        <f>VLOOKUP(A439,[2]Sheet5!$A$2:$O$163,10, FALSE)</f>
        <v>fayetteville-ar</v>
      </c>
      <c r="W439">
        <f>VLOOKUP(A439,[2]Sheet5!$A$2:$O$163,11, FALSE)</f>
        <v>91.8</v>
      </c>
      <c r="X439">
        <f>VLOOKUP(A439,[2]Sheet5!$A$2:$O$163,12, FALSE)</f>
        <v>176</v>
      </c>
      <c r="Y439">
        <f>VLOOKUP(A439,[2]Sheet5!$A$2:$O$163,13, FALSE)</f>
        <v>52111</v>
      </c>
      <c r="Z439">
        <f>VLOOKUP(A439,[2]Sheet5!$A$2:$O$163,14, FALSE)</f>
        <v>52.110999999999997</v>
      </c>
      <c r="AA439">
        <f>VLOOKUP(A439,[2]Sheet5!$A$2:$O$163,15, FALSE)</f>
        <v>3.9533760589116249</v>
      </c>
      <c r="AC439" t="e">
        <f>VLOOKUP(C439, [2]Sheet5!$C$2:$O$163, 3, FALSE)</f>
        <v>#N/A</v>
      </c>
    </row>
    <row r="440" spans="1:29" x14ac:dyDescent="0.2">
      <c r="A440" t="s">
        <v>2615</v>
      </c>
      <c r="B440" t="s">
        <v>1340</v>
      </c>
      <c r="C440" t="str">
        <f t="shared" si="6"/>
        <v>UTAHGymnastics</v>
      </c>
      <c r="D440" t="s">
        <v>2780</v>
      </c>
      <c r="E440" t="s">
        <v>2781</v>
      </c>
      <c r="F440" t="s">
        <v>2782</v>
      </c>
      <c r="G440" t="s">
        <v>3058</v>
      </c>
      <c r="H440" t="s">
        <v>3006</v>
      </c>
      <c r="I440" t="s">
        <v>3059</v>
      </c>
      <c r="J440">
        <v>122</v>
      </c>
      <c r="K440">
        <v>105</v>
      </c>
      <c r="L440">
        <v>65880</v>
      </c>
      <c r="M440">
        <v>65.88</v>
      </c>
      <c r="N440">
        <v>4.1878349053094395</v>
      </c>
      <c r="O440">
        <v>3</v>
      </c>
      <c r="Q440" t="str">
        <f>VLOOKUP(A440,[2]Sheet5!$A$2:$O$163,4, FALSE)</f>
        <v>The University of Utah</v>
      </c>
      <c r="R440" t="str">
        <f>VLOOKUP(A440,[2]Sheet5!$A$2:$O$163,6, FALSE)</f>
        <v>Salt Lake City</v>
      </c>
      <c r="S440" t="str">
        <f>VLOOKUP(A440,[2]Sheet5!$A$2:$O$163,7, FALSE)</f>
        <v>UT</v>
      </c>
      <c r="T440" t="str">
        <f>VLOOKUP(A440,[2]Sheet5!$A$2:$O$163,8, FALSE)</f>
        <v>Utah</v>
      </c>
      <c r="U440" t="str">
        <f>VLOOKUP(A440,[2]Sheet5!$A$2:$O$163,9, FALSE)</f>
        <v>West</v>
      </c>
      <c r="V440" t="str">
        <f>VLOOKUP(A440,[2]Sheet5!$A$2:$O$163,10, FALSE)</f>
        <v>salt lake city-ut</v>
      </c>
      <c r="W440">
        <f>VLOOKUP(A440,[2]Sheet5!$A$2:$O$163,11, FALSE)</f>
        <v>122</v>
      </c>
      <c r="X440">
        <f>VLOOKUP(A440,[2]Sheet5!$A$2:$O$163,12, FALSE)</f>
        <v>105</v>
      </c>
      <c r="Y440">
        <f>VLOOKUP(A440,[2]Sheet5!$A$2:$O$163,13, FALSE)</f>
        <v>65880</v>
      </c>
      <c r="Z440">
        <f>VLOOKUP(A440,[2]Sheet5!$A$2:$O$163,14, FALSE)</f>
        <v>65.88</v>
      </c>
      <c r="AA440">
        <f>VLOOKUP(A440,[2]Sheet5!$A$2:$O$163,15, FALSE)</f>
        <v>4.1878349053094395</v>
      </c>
      <c r="AC440">
        <f>VLOOKUP(C440, [2]Sheet5!$C$2:$O$163, 3, FALSE)</f>
        <v>3</v>
      </c>
    </row>
    <row r="441" spans="1:29" x14ac:dyDescent="0.2">
      <c r="A441" t="s">
        <v>2615</v>
      </c>
      <c r="B441" t="s">
        <v>1340</v>
      </c>
      <c r="C441" t="str">
        <f t="shared" si="6"/>
        <v>UTAHGymnastics</v>
      </c>
      <c r="D441" t="s">
        <v>2780</v>
      </c>
      <c r="E441" t="s">
        <v>2781</v>
      </c>
      <c r="F441" t="s">
        <v>2782</v>
      </c>
      <c r="G441" t="s">
        <v>3058</v>
      </c>
      <c r="H441" t="s">
        <v>3006</v>
      </c>
      <c r="I441" t="s">
        <v>3059</v>
      </c>
      <c r="J441">
        <v>122</v>
      </c>
      <c r="K441">
        <v>105</v>
      </c>
      <c r="L441">
        <v>65880</v>
      </c>
      <c r="M441">
        <v>65.88</v>
      </c>
      <c r="N441">
        <v>4.1878349053094395</v>
      </c>
      <c r="O441">
        <v>3</v>
      </c>
      <c r="Q441" t="str">
        <f>VLOOKUP(A441,[2]Sheet5!$A$2:$O$163,4, FALSE)</f>
        <v>The University of Utah</v>
      </c>
      <c r="R441" t="str">
        <f>VLOOKUP(A441,[2]Sheet5!$A$2:$O$163,6, FALSE)</f>
        <v>Salt Lake City</v>
      </c>
      <c r="S441" t="str">
        <f>VLOOKUP(A441,[2]Sheet5!$A$2:$O$163,7, FALSE)</f>
        <v>UT</v>
      </c>
      <c r="T441" t="str">
        <f>VLOOKUP(A441,[2]Sheet5!$A$2:$O$163,8, FALSE)</f>
        <v>Utah</v>
      </c>
      <c r="U441" t="str">
        <f>VLOOKUP(A441,[2]Sheet5!$A$2:$O$163,9, FALSE)</f>
        <v>West</v>
      </c>
      <c r="V441" t="str">
        <f>VLOOKUP(A441,[2]Sheet5!$A$2:$O$163,10, FALSE)</f>
        <v>salt lake city-ut</v>
      </c>
      <c r="W441">
        <f>VLOOKUP(A441,[2]Sheet5!$A$2:$O$163,11, FALSE)</f>
        <v>122</v>
      </c>
      <c r="X441">
        <f>VLOOKUP(A441,[2]Sheet5!$A$2:$O$163,12, FALSE)</f>
        <v>105</v>
      </c>
      <c r="Y441">
        <f>VLOOKUP(A441,[2]Sheet5!$A$2:$O$163,13, FALSE)</f>
        <v>65880</v>
      </c>
      <c r="Z441">
        <f>VLOOKUP(A441,[2]Sheet5!$A$2:$O$163,14, FALSE)</f>
        <v>65.88</v>
      </c>
      <c r="AA441">
        <f>VLOOKUP(A441,[2]Sheet5!$A$2:$O$163,15, FALSE)</f>
        <v>4.1878349053094395</v>
      </c>
      <c r="AC441">
        <f>VLOOKUP(C441, [2]Sheet5!$C$2:$O$163, 3, FALSE)</f>
        <v>3</v>
      </c>
    </row>
    <row r="442" spans="1:29" x14ac:dyDescent="0.2">
      <c r="A442" t="s">
        <v>2616</v>
      </c>
      <c r="B442" t="s">
        <v>1340</v>
      </c>
      <c r="C442" t="str">
        <f t="shared" si="6"/>
        <v>UFGymnastics</v>
      </c>
      <c r="D442" t="s">
        <v>2783</v>
      </c>
      <c r="E442" t="s">
        <v>2784</v>
      </c>
      <c r="F442" t="s">
        <v>2671</v>
      </c>
      <c r="G442" t="s">
        <v>3021</v>
      </c>
      <c r="H442" t="s">
        <v>3012</v>
      </c>
      <c r="I442" t="s">
        <v>3081</v>
      </c>
      <c r="J442">
        <v>90</v>
      </c>
      <c r="K442">
        <v>29</v>
      </c>
      <c r="L442">
        <v>40937</v>
      </c>
      <c r="M442">
        <v>40.936999999999998</v>
      </c>
      <c r="N442">
        <v>3.7120342995804241</v>
      </c>
      <c r="O442">
        <v>1</v>
      </c>
      <c r="Q442" t="str">
        <f>VLOOKUP(A442,[2]Sheet5!$A$2:$O$163,4, FALSE)</f>
        <v>University of Florida</v>
      </c>
      <c r="R442" t="str">
        <f>VLOOKUP(A442,[2]Sheet5!$A$2:$O$163,6, FALSE)</f>
        <v>Gainesville</v>
      </c>
      <c r="S442" t="str">
        <f>VLOOKUP(A442,[2]Sheet5!$A$2:$O$163,7, FALSE)</f>
        <v>FL</v>
      </c>
      <c r="T442" t="str">
        <f>VLOOKUP(A442,[2]Sheet5!$A$2:$O$163,8, FALSE)</f>
        <v>Florida</v>
      </c>
      <c r="U442" t="str">
        <f>VLOOKUP(A442,[2]Sheet5!$A$2:$O$163,9, FALSE)</f>
        <v>Southeast</v>
      </c>
      <c r="V442" t="str">
        <f>VLOOKUP(A442,[2]Sheet5!$A$2:$O$163,10, FALSE)</f>
        <v>gainesville-fl</v>
      </c>
      <c r="W442">
        <f>VLOOKUP(A442,[2]Sheet5!$A$2:$O$163,11, FALSE)</f>
        <v>90</v>
      </c>
      <c r="X442">
        <f>VLOOKUP(A442,[2]Sheet5!$A$2:$O$163,12, FALSE)</f>
        <v>29</v>
      </c>
      <c r="Y442">
        <f>VLOOKUP(A442,[2]Sheet5!$A$2:$O$163,13, FALSE)</f>
        <v>40937</v>
      </c>
      <c r="Z442">
        <f>VLOOKUP(A442,[2]Sheet5!$A$2:$O$163,14, FALSE)</f>
        <v>40.936999999999998</v>
      </c>
      <c r="AA442">
        <f>VLOOKUP(A442,[2]Sheet5!$A$2:$O$163,15, FALSE)</f>
        <v>3.7120342995804241</v>
      </c>
      <c r="AC442">
        <f>VLOOKUP(C442, [2]Sheet5!$C$2:$O$163, 3, FALSE)</f>
        <v>1</v>
      </c>
    </row>
    <row r="443" spans="1:29" x14ac:dyDescent="0.2">
      <c r="A443" t="s">
        <v>2566</v>
      </c>
      <c r="B443" t="s">
        <v>1340</v>
      </c>
      <c r="C443" t="str">
        <f t="shared" si="6"/>
        <v>ARKGymnastics</v>
      </c>
      <c r="D443" t="s">
        <v>2666</v>
      </c>
      <c r="E443" t="s">
        <v>2667</v>
      </c>
      <c r="F443" t="s">
        <v>2668</v>
      </c>
      <c r="G443" t="s">
        <v>3044</v>
      </c>
      <c r="H443" t="s">
        <v>3012</v>
      </c>
      <c r="I443" t="s">
        <v>3045</v>
      </c>
      <c r="J443">
        <v>91.8</v>
      </c>
      <c r="K443">
        <v>176</v>
      </c>
      <c r="L443">
        <v>52111</v>
      </c>
      <c r="M443">
        <v>52.110999999999997</v>
      </c>
      <c r="N443">
        <v>3.9533760589116249</v>
      </c>
      <c r="Q443" t="str">
        <f>VLOOKUP(A443,[2]Sheet5!$A$2:$O$163,4, FALSE)</f>
        <v>University of Arkansas</v>
      </c>
      <c r="R443" t="str">
        <f>VLOOKUP(A443,[2]Sheet5!$A$2:$O$163,6, FALSE)</f>
        <v>Fayetteville</v>
      </c>
      <c r="S443" t="str">
        <f>VLOOKUP(A443,[2]Sheet5!$A$2:$O$163,7, FALSE)</f>
        <v>AR</v>
      </c>
      <c r="T443" t="str">
        <f>VLOOKUP(A443,[2]Sheet5!$A$2:$O$163,8, FALSE)</f>
        <v>Arkansas</v>
      </c>
      <c r="U443" t="str">
        <f>VLOOKUP(A443,[2]Sheet5!$A$2:$O$163,9, FALSE)</f>
        <v>Southeast</v>
      </c>
      <c r="V443" t="str">
        <f>VLOOKUP(A443,[2]Sheet5!$A$2:$O$163,10, FALSE)</f>
        <v>fayetteville-ar</v>
      </c>
      <c r="W443">
        <f>VLOOKUP(A443,[2]Sheet5!$A$2:$O$163,11, FALSE)</f>
        <v>91.8</v>
      </c>
      <c r="X443">
        <f>VLOOKUP(A443,[2]Sheet5!$A$2:$O$163,12, FALSE)</f>
        <v>176</v>
      </c>
      <c r="Y443">
        <f>VLOOKUP(A443,[2]Sheet5!$A$2:$O$163,13, FALSE)</f>
        <v>52111</v>
      </c>
      <c r="Z443">
        <f>VLOOKUP(A443,[2]Sheet5!$A$2:$O$163,14, FALSE)</f>
        <v>52.110999999999997</v>
      </c>
      <c r="AA443">
        <f>VLOOKUP(A443,[2]Sheet5!$A$2:$O$163,15, FALSE)</f>
        <v>3.9533760589116249</v>
      </c>
      <c r="AC443" t="e">
        <f>VLOOKUP(C443, [2]Sheet5!$C$2:$O$163, 3, FALSE)</f>
        <v>#N/A</v>
      </c>
    </row>
    <row r="444" spans="1:29" x14ac:dyDescent="0.2">
      <c r="A444" t="s">
        <v>2592</v>
      </c>
      <c r="B444" t="s">
        <v>1340</v>
      </c>
      <c r="C444" t="str">
        <f t="shared" si="6"/>
        <v>KYGymnastics</v>
      </c>
      <c r="D444" t="s">
        <v>2731</v>
      </c>
      <c r="E444" t="s">
        <v>2732</v>
      </c>
      <c r="F444" t="s">
        <v>2592</v>
      </c>
      <c r="G444" t="s">
        <v>3056</v>
      </c>
      <c r="H444" t="s">
        <v>3012</v>
      </c>
      <c r="I444" t="s">
        <v>3057</v>
      </c>
      <c r="J444">
        <v>90.5</v>
      </c>
      <c r="K444">
        <v>137</v>
      </c>
      <c r="L444">
        <v>61526</v>
      </c>
      <c r="M444">
        <v>61.526000000000003</v>
      </c>
      <c r="N444">
        <v>4.1194598497004975</v>
      </c>
      <c r="Q444" t="str">
        <f>VLOOKUP(A444,[2]Sheet5!$A$2:$O$163,4, FALSE)</f>
        <v>University of Kentucky</v>
      </c>
      <c r="R444" t="str">
        <f>VLOOKUP(A444,[2]Sheet5!$A$2:$O$163,6, FALSE)</f>
        <v>Lexington</v>
      </c>
      <c r="S444" t="str">
        <f>VLOOKUP(A444,[2]Sheet5!$A$2:$O$163,7, FALSE)</f>
        <v>KY</v>
      </c>
      <c r="T444" t="str">
        <f>VLOOKUP(A444,[2]Sheet5!$A$2:$O$163,8, FALSE)</f>
        <v>Kentucky</v>
      </c>
      <c r="U444" t="str">
        <f>VLOOKUP(A444,[2]Sheet5!$A$2:$O$163,9, FALSE)</f>
        <v>Southeast</v>
      </c>
      <c r="V444" t="str">
        <f>VLOOKUP(A444,[2]Sheet5!$A$2:$O$163,10, FALSE)</f>
        <v>lexington-ky</v>
      </c>
      <c r="W444">
        <f>VLOOKUP(A444,[2]Sheet5!$A$2:$O$163,11, FALSE)</f>
        <v>90.5</v>
      </c>
      <c r="X444">
        <f>VLOOKUP(A444,[2]Sheet5!$A$2:$O$163,12, FALSE)</f>
        <v>137</v>
      </c>
      <c r="Y444">
        <f>VLOOKUP(A444,[2]Sheet5!$A$2:$O$163,13, FALSE)</f>
        <v>61526</v>
      </c>
      <c r="Z444">
        <f>VLOOKUP(A444,[2]Sheet5!$A$2:$O$163,14, FALSE)</f>
        <v>61.526000000000003</v>
      </c>
      <c r="AA444">
        <f>VLOOKUP(A444,[2]Sheet5!$A$2:$O$163,15, FALSE)</f>
        <v>4.1194598497004975</v>
      </c>
      <c r="AC444" t="e">
        <f>VLOOKUP(C444, [2]Sheet5!$C$2:$O$163, 3, FALSE)</f>
        <v>#N/A</v>
      </c>
    </row>
    <row r="445" spans="1:29" x14ac:dyDescent="0.2">
      <c r="A445" t="s">
        <v>2615</v>
      </c>
      <c r="B445" t="s">
        <v>1340</v>
      </c>
      <c r="C445" t="str">
        <f t="shared" si="6"/>
        <v>UTAHGymnastics</v>
      </c>
      <c r="D445" t="s">
        <v>2780</v>
      </c>
      <c r="E445" t="s">
        <v>2781</v>
      </c>
      <c r="F445" t="s">
        <v>2782</v>
      </c>
      <c r="G445" t="s">
        <v>3058</v>
      </c>
      <c r="H445" t="s">
        <v>3006</v>
      </c>
      <c r="I445" t="s">
        <v>3059</v>
      </c>
      <c r="J445">
        <v>122</v>
      </c>
      <c r="K445">
        <v>105</v>
      </c>
      <c r="L445">
        <v>65880</v>
      </c>
      <c r="M445">
        <v>65.88</v>
      </c>
      <c r="N445">
        <v>4.1878349053094395</v>
      </c>
      <c r="O445">
        <v>3</v>
      </c>
      <c r="Q445" t="str">
        <f>VLOOKUP(A445,[2]Sheet5!$A$2:$O$163,4, FALSE)</f>
        <v>The University of Utah</v>
      </c>
      <c r="R445" t="str">
        <f>VLOOKUP(A445,[2]Sheet5!$A$2:$O$163,6, FALSE)</f>
        <v>Salt Lake City</v>
      </c>
      <c r="S445" t="str">
        <f>VLOOKUP(A445,[2]Sheet5!$A$2:$O$163,7, FALSE)</f>
        <v>UT</v>
      </c>
      <c r="T445" t="str">
        <f>VLOOKUP(A445,[2]Sheet5!$A$2:$O$163,8, FALSE)</f>
        <v>Utah</v>
      </c>
      <c r="U445" t="str">
        <f>VLOOKUP(A445,[2]Sheet5!$A$2:$O$163,9, FALSE)</f>
        <v>West</v>
      </c>
      <c r="V445" t="str">
        <f>VLOOKUP(A445,[2]Sheet5!$A$2:$O$163,10, FALSE)</f>
        <v>salt lake city-ut</v>
      </c>
      <c r="W445">
        <f>VLOOKUP(A445,[2]Sheet5!$A$2:$O$163,11, FALSE)</f>
        <v>122</v>
      </c>
      <c r="X445">
        <f>VLOOKUP(A445,[2]Sheet5!$A$2:$O$163,12, FALSE)</f>
        <v>105</v>
      </c>
      <c r="Y445">
        <f>VLOOKUP(A445,[2]Sheet5!$A$2:$O$163,13, FALSE)</f>
        <v>65880</v>
      </c>
      <c r="Z445">
        <f>VLOOKUP(A445,[2]Sheet5!$A$2:$O$163,14, FALSE)</f>
        <v>65.88</v>
      </c>
      <c r="AA445">
        <f>VLOOKUP(A445,[2]Sheet5!$A$2:$O$163,15, FALSE)</f>
        <v>4.1878349053094395</v>
      </c>
      <c r="AC445">
        <f>VLOOKUP(C445, [2]Sheet5!$C$2:$O$163, 3, FALSE)</f>
        <v>3</v>
      </c>
    </row>
    <row r="446" spans="1:29" x14ac:dyDescent="0.2">
      <c r="A446" t="s">
        <v>2566</v>
      </c>
      <c r="B446" t="s">
        <v>1340</v>
      </c>
      <c r="C446" t="str">
        <f t="shared" si="6"/>
        <v>ARKGymnastics</v>
      </c>
      <c r="D446" t="s">
        <v>2666</v>
      </c>
      <c r="E446" t="s">
        <v>2667</v>
      </c>
      <c r="F446" t="s">
        <v>2668</v>
      </c>
      <c r="G446" t="s">
        <v>3044</v>
      </c>
      <c r="H446" t="s">
        <v>3012</v>
      </c>
      <c r="I446" t="s">
        <v>3045</v>
      </c>
      <c r="J446">
        <v>91.8</v>
      </c>
      <c r="K446">
        <v>176</v>
      </c>
      <c r="L446">
        <v>52111</v>
      </c>
      <c r="M446">
        <v>52.110999999999997</v>
      </c>
      <c r="N446">
        <v>3.9533760589116249</v>
      </c>
      <c r="Q446" t="str">
        <f>VLOOKUP(A446,[2]Sheet5!$A$2:$O$163,4, FALSE)</f>
        <v>University of Arkansas</v>
      </c>
      <c r="R446" t="str">
        <f>VLOOKUP(A446,[2]Sheet5!$A$2:$O$163,6, FALSE)</f>
        <v>Fayetteville</v>
      </c>
      <c r="S446" t="str">
        <f>VLOOKUP(A446,[2]Sheet5!$A$2:$O$163,7, FALSE)</f>
        <v>AR</v>
      </c>
      <c r="T446" t="str">
        <f>VLOOKUP(A446,[2]Sheet5!$A$2:$O$163,8, FALSE)</f>
        <v>Arkansas</v>
      </c>
      <c r="U446" t="str">
        <f>VLOOKUP(A446,[2]Sheet5!$A$2:$O$163,9, FALSE)</f>
        <v>Southeast</v>
      </c>
      <c r="V446" t="str">
        <f>VLOOKUP(A446,[2]Sheet5!$A$2:$O$163,10, FALSE)</f>
        <v>fayetteville-ar</v>
      </c>
      <c r="W446">
        <f>VLOOKUP(A446,[2]Sheet5!$A$2:$O$163,11, FALSE)</f>
        <v>91.8</v>
      </c>
      <c r="X446">
        <f>VLOOKUP(A446,[2]Sheet5!$A$2:$O$163,12, FALSE)</f>
        <v>176</v>
      </c>
      <c r="Y446">
        <f>VLOOKUP(A446,[2]Sheet5!$A$2:$O$163,13, FALSE)</f>
        <v>52111</v>
      </c>
      <c r="Z446">
        <f>VLOOKUP(A446,[2]Sheet5!$A$2:$O$163,14, FALSE)</f>
        <v>52.110999999999997</v>
      </c>
      <c r="AA446">
        <f>VLOOKUP(A446,[2]Sheet5!$A$2:$O$163,15, FALSE)</f>
        <v>3.9533760589116249</v>
      </c>
      <c r="AC446" t="e">
        <f>VLOOKUP(C446, [2]Sheet5!$C$2:$O$163, 3, FALSE)</f>
        <v>#N/A</v>
      </c>
    </row>
    <row r="447" spans="1:29" x14ac:dyDescent="0.2">
      <c r="A447" t="s">
        <v>2615</v>
      </c>
      <c r="B447" t="s">
        <v>1340</v>
      </c>
      <c r="C447" t="str">
        <f t="shared" si="6"/>
        <v>UTAHGymnastics</v>
      </c>
      <c r="D447" t="s">
        <v>2780</v>
      </c>
      <c r="E447" t="s">
        <v>2781</v>
      </c>
      <c r="F447" t="s">
        <v>2782</v>
      </c>
      <c r="G447" t="s">
        <v>3058</v>
      </c>
      <c r="H447" t="s">
        <v>3006</v>
      </c>
      <c r="I447" t="s">
        <v>3059</v>
      </c>
      <c r="J447">
        <v>122</v>
      </c>
      <c r="K447">
        <v>105</v>
      </c>
      <c r="L447">
        <v>65880</v>
      </c>
      <c r="M447">
        <v>65.88</v>
      </c>
      <c r="N447">
        <v>4.1878349053094395</v>
      </c>
      <c r="O447">
        <v>3</v>
      </c>
      <c r="Q447" t="str">
        <f>VLOOKUP(A447,[2]Sheet5!$A$2:$O$163,4, FALSE)</f>
        <v>The University of Utah</v>
      </c>
      <c r="R447" t="str">
        <f>VLOOKUP(A447,[2]Sheet5!$A$2:$O$163,6, FALSE)</f>
        <v>Salt Lake City</v>
      </c>
      <c r="S447" t="str">
        <f>VLOOKUP(A447,[2]Sheet5!$A$2:$O$163,7, FALSE)</f>
        <v>UT</v>
      </c>
      <c r="T447" t="str">
        <f>VLOOKUP(A447,[2]Sheet5!$A$2:$O$163,8, FALSE)</f>
        <v>Utah</v>
      </c>
      <c r="U447" t="str">
        <f>VLOOKUP(A447,[2]Sheet5!$A$2:$O$163,9, FALSE)</f>
        <v>West</v>
      </c>
      <c r="V447" t="str">
        <f>VLOOKUP(A447,[2]Sheet5!$A$2:$O$163,10, FALSE)</f>
        <v>salt lake city-ut</v>
      </c>
      <c r="W447">
        <f>VLOOKUP(A447,[2]Sheet5!$A$2:$O$163,11, FALSE)</f>
        <v>122</v>
      </c>
      <c r="X447">
        <f>VLOOKUP(A447,[2]Sheet5!$A$2:$O$163,12, FALSE)</f>
        <v>105</v>
      </c>
      <c r="Y447">
        <f>VLOOKUP(A447,[2]Sheet5!$A$2:$O$163,13, FALSE)</f>
        <v>65880</v>
      </c>
      <c r="Z447">
        <f>VLOOKUP(A447,[2]Sheet5!$A$2:$O$163,14, FALSE)</f>
        <v>65.88</v>
      </c>
      <c r="AA447">
        <f>VLOOKUP(A447,[2]Sheet5!$A$2:$O$163,15, FALSE)</f>
        <v>4.1878349053094395</v>
      </c>
      <c r="AC447">
        <f>VLOOKUP(C447, [2]Sheet5!$C$2:$O$163, 3, FALSE)</f>
        <v>3</v>
      </c>
    </row>
    <row r="448" spans="1:29" x14ac:dyDescent="0.2">
      <c r="A448" t="s">
        <v>2604</v>
      </c>
      <c r="B448" t="s">
        <v>1340</v>
      </c>
      <c r="C448" t="str">
        <f t="shared" si="6"/>
        <v>MINNGymnastics</v>
      </c>
      <c r="D448" t="s">
        <v>2757</v>
      </c>
      <c r="E448" t="s">
        <v>2758</v>
      </c>
      <c r="F448" t="s">
        <v>2759</v>
      </c>
      <c r="G448" t="s">
        <v>3084</v>
      </c>
      <c r="H448" t="s">
        <v>3017</v>
      </c>
      <c r="I448" t="s">
        <v>3085</v>
      </c>
      <c r="J448">
        <v>105</v>
      </c>
      <c r="K448">
        <v>62</v>
      </c>
      <c r="L448">
        <v>70099</v>
      </c>
      <c r="M448">
        <v>70.099000000000004</v>
      </c>
      <c r="N448">
        <v>4.2499085286035578</v>
      </c>
      <c r="Q448" t="str">
        <f>VLOOKUP(A448,[2]Sheet5!$A$2:$O$163,4, FALSE)</f>
        <v>University of Minnesota</v>
      </c>
      <c r="R448" t="str">
        <f>VLOOKUP(A448,[2]Sheet5!$A$2:$O$163,6, FALSE)</f>
        <v>Minneapolis</v>
      </c>
      <c r="S448" t="str">
        <f>VLOOKUP(A448,[2]Sheet5!$A$2:$O$163,7, FALSE)</f>
        <v>MN</v>
      </c>
      <c r="T448" t="str">
        <f>VLOOKUP(A448,[2]Sheet5!$A$2:$O$163,8, FALSE)</f>
        <v>Minnesota</v>
      </c>
      <c r="U448" t="str">
        <f>VLOOKUP(A448,[2]Sheet5!$A$2:$O$163,9, FALSE)</f>
        <v>Midwest</v>
      </c>
      <c r="V448" t="str">
        <f>VLOOKUP(A448,[2]Sheet5!$A$2:$O$163,10, FALSE)</f>
        <v>minneapolis-mn</v>
      </c>
      <c r="W448">
        <f>VLOOKUP(A448,[2]Sheet5!$A$2:$O$163,11, FALSE)</f>
        <v>105</v>
      </c>
      <c r="X448">
        <f>VLOOKUP(A448,[2]Sheet5!$A$2:$O$163,12, FALSE)</f>
        <v>62</v>
      </c>
      <c r="Y448">
        <f>VLOOKUP(A448,[2]Sheet5!$A$2:$O$163,13, FALSE)</f>
        <v>70099</v>
      </c>
      <c r="Z448">
        <f>VLOOKUP(A448,[2]Sheet5!$A$2:$O$163,14, FALSE)</f>
        <v>70.099000000000004</v>
      </c>
      <c r="AA448">
        <f>VLOOKUP(A448,[2]Sheet5!$A$2:$O$163,15, FALSE)</f>
        <v>4.2499085286035578</v>
      </c>
      <c r="AC448" t="e">
        <f>VLOOKUP(C448, [2]Sheet5!$C$2:$O$163, 3, FALSE)</f>
        <v>#N/A</v>
      </c>
    </row>
    <row r="449" spans="1:29" x14ac:dyDescent="0.2">
      <c r="A449" t="s">
        <v>2566</v>
      </c>
      <c r="B449" t="s">
        <v>1340</v>
      </c>
      <c r="C449" t="str">
        <f t="shared" si="6"/>
        <v>ARKGymnastics</v>
      </c>
      <c r="D449" t="s">
        <v>2666</v>
      </c>
      <c r="E449" t="s">
        <v>2667</v>
      </c>
      <c r="F449" t="s">
        <v>2668</v>
      </c>
      <c r="G449" t="s">
        <v>3044</v>
      </c>
      <c r="H449" t="s">
        <v>3012</v>
      </c>
      <c r="I449" t="s">
        <v>3045</v>
      </c>
      <c r="J449">
        <v>91.8</v>
      </c>
      <c r="K449">
        <v>176</v>
      </c>
      <c r="L449">
        <v>52111</v>
      </c>
      <c r="M449">
        <v>52.110999999999997</v>
      </c>
      <c r="N449">
        <v>3.9533760589116249</v>
      </c>
      <c r="Q449" t="str">
        <f>VLOOKUP(A449,[2]Sheet5!$A$2:$O$163,4, FALSE)</f>
        <v>University of Arkansas</v>
      </c>
      <c r="R449" t="str">
        <f>VLOOKUP(A449,[2]Sheet5!$A$2:$O$163,6, FALSE)</f>
        <v>Fayetteville</v>
      </c>
      <c r="S449" t="str">
        <f>VLOOKUP(A449,[2]Sheet5!$A$2:$O$163,7, FALSE)</f>
        <v>AR</v>
      </c>
      <c r="T449" t="str">
        <f>VLOOKUP(A449,[2]Sheet5!$A$2:$O$163,8, FALSE)</f>
        <v>Arkansas</v>
      </c>
      <c r="U449" t="str">
        <f>VLOOKUP(A449,[2]Sheet5!$A$2:$O$163,9, FALSE)</f>
        <v>Southeast</v>
      </c>
      <c r="V449" t="str">
        <f>VLOOKUP(A449,[2]Sheet5!$A$2:$O$163,10, FALSE)</f>
        <v>fayetteville-ar</v>
      </c>
      <c r="W449">
        <f>VLOOKUP(A449,[2]Sheet5!$A$2:$O$163,11, FALSE)</f>
        <v>91.8</v>
      </c>
      <c r="X449">
        <f>VLOOKUP(A449,[2]Sheet5!$A$2:$O$163,12, FALSE)</f>
        <v>176</v>
      </c>
      <c r="Y449">
        <f>VLOOKUP(A449,[2]Sheet5!$A$2:$O$163,13, FALSE)</f>
        <v>52111</v>
      </c>
      <c r="Z449">
        <f>VLOOKUP(A449,[2]Sheet5!$A$2:$O$163,14, FALSE)</f>
        <v>52.110999999999997</v>
      </c>
      <c r="AA449">
        <f>VLOOKUP(A449,[2]Sheet5!$A$2:$O$163,15, FALSE)</f>
        <v>3.9533760589116249</v>
      </c>
      <c r="AC449" t="e">
        <f>VLOOKUP(C449, [2]Sheet5!$C$2:$O$163, 3, FALSE)</f>
        <v>#N/A</v>
      </c>
    </row>
    <row r="450" spans="1:29" x14ac:dyDescent="0.2">
      <c r="A450" t="s">
        <v>2566</v>
      </c>
      <c r="B450" t="s">
        <v>1340</v>
      </c>
      <c r="C450" t="str">
        <f t="shared" si="6"/>
        <v>ARKGymnastics</v>
      </c>
      <c r="D450" t="s">
        <v>2666</v>
      </c>
      <c r="E450" t="s">
        <v>2667</v>
      </c>
      <c r="F450" t="s">
        <v>2668</v>
      </c>
      <c r="G450" t="s">
        <v>3044</v>
      </c>
      <c r="H450" t="s">
        <v>3012</v>
      </c>
      <c r="I450" t="s">
        <v>3045</v>
      </c>
      <c r="J450">
        <v>91.8</v>
      </c>
      <c r="K450">
        <v>176</v>
      </c>
      <c r="L450">
        <v>52111</v>
      </c>
      <c r="M450">
        <v>52.110999999999997</v>
      </c>
      <c r="N450">
        <v>3.9533760589116249</v>
      </c>
      <c r="Q450" t="str">
        <f>VLOOKUP(A450,[2]Sheet5!$A$2:$O$163,4, FALSE)</f>
        <v>University of Arkansas</v>
      </c>
      <c r="R450" t="str">
        <f>VLOOKUP(A450,[2]Sheet5!$A$2:$O$163,6, FALSE)</f>
        <v>Fayetteville</v>
      </c>
      <c r="S450" t="str">
        <f>VLOOKUP(A450,[2]Sheet5!$A$2:$O$163,7, FALSE)</f>
        <v>AR</v>
      </c>
      <c r="T450" t="str">
        <f>VLOOKUP(A450,[2]Sheet5!$A$2:$O$163,8, FALSE)</f>
        <v>Arkansas</v>
      </c>
      <c r="U450" t="str">
        <f>VLOOKUP(A450,[2]Sheet5!$A$2:$O$163,9, FALSE)</f>
        <v>Southeast</v>
      </c>
      <c r="V450" t="str">
        <f>VLOOKUP(A450,[2]Sheet5!$A$2:$O$163,10, FALSE)</f>
        <v>fayetteville-ar</v>
      </c>
      <c r="W450">
        <f>VLOOKUP(A450,[2]Sheet5!$A$2:$O$163,11, FALSE)</f>
        <v>91.8</v>
      </c>
      <c r="X450">
        <f>VLOOKUP(A450,[2]Sheet5!$A$2:$O$163,12, FALSE)</f>
        <v>176</v>
      </c>
      <c r="Y450">
        <f>VLOOKUP(A450,[2]Sheet5!$A$2:$O$163,13, FALSE)</f>
        <v>52111</v>
      </c>
      <c r="Z450">
        <f>VLOOKUP(A450,[2]Sheet5!$A$2:$O$163,14, FALSE)</f>
        <v>52.110999999999997</v>
      </c>
      <c r="AA450">
        <f>VLOOKUP(A450,[2]Sheet5!$A$2:$O$163,15, FALSE)</f>
        <v>3.9533760589116249</v>
      </c>
      <c r="AC450" t="e">
        <f>VLOOKUP(C450, [2]Sheet5!$C$2:$O$163, 3, FALSE)</f>
        <v>#N/A</v>
      </c>
    </row>
    <row r="451" spans="1:29" x14ac:dyDescent="0.2">
      <c r="A451" t="s">
        <v>2615</v>
      </c>
      <c r="B451" t="s">
        <v>1340</v>
      </c>
      <c r="C451" t="str">
        <f t="shared" ref="C451:C514" si="7">_xlfn.CONCAT(A451,B451)</f>
        <v>UTAHGymnastics</v>
      </c>
      <c r="D451" t="s">
        <v>2780</v>
      </c>
      <c r="E451" t="s">
        <v>2781</v>
      </c>
      <c r="F451" t="s">
        <v>2782</v>
      </c>
      <c r="G451" t="s">
        <v>3058</v>
      </c>
      <c r="H451" t="s">
        <v>3006</v>
      </c>
      <c r="I451" t="s">
        <v>3059</v>
      </c>
      <c r="J451">
        <v>122</v>
      </c>
      <c r="K451">
        <v>105</v>
      </c>
      <c r="L451">
        <v>65880</v>
      </c>
      <c r="M451">
        <v>65.88</v>
      </c>
      <c r="N451">
        <v>4.1878349053094395</v>
      </c>
      <c r="O451">
        <v>3</v>
      </c>
      <c r="Q451" t="str">
        <f>VLOOKUP(A451,[2]Sheet5!$A$2:$O$163,4, FALSE)</f>
        <v>The University of Utah</v>
      </c>
      <c r="R451" t="str">
        <f>VLOOKUP(A451,[2]Sheet5!$A$2:$O$163,6, FALSE)</f>
        <v>Salt Lake City</v>
      </c>
      <c r="S451" t="str">
        <f>VLOOKUP(A451,[2]Sheet5!$A$2:$O$163,7, FALSE)</f>
        <v>UT</v>
      </c>
      <c r="T451" t="str">
        <f>VLOOKUP(A451,[2]Sheet5!$A$2:$O$163,8, FALSE)</f>
        <v>Utah</v>
      </c>
      <c r="U451" t="str">
        <f>VLOOKUP(A451,[2]Sheet5!$A$2:$O$163,9, FALSE)</f>
        <v>West</v>
      </c>
      <c r="V451" t="str">
        <f>VLOOKUP(A451,[2]Sheet5!$A$2:$O$163,10, FALSE)</f>
        <v>salt lake city-ut</v>
      </c>
      <c r="W451">
        <f>VLOOKUP(A451,[2]Sheet5!$A$2:$O$163,11, FALSE)</f>
        <v>122</v>
      </c>
      <c r="X451">
        <f>VLOOKUP(A451,[2]Sheet5!$A$2:$O$163,12, FALSE)</f>
        <v>105</v>
      </c>
      <c r="Y451">
        <f>VLOOKUP(A451,[2]Sheet5!$A$2:$O$163,13, FALSE)</f>
        <v>65880</v>
      </c>
      <c r="Z451">
        <f>VLOOKUP(A451,[2]Sheet5!$A$2:$O$163,14, FALSE)</f>
        <v>65.88</v>
      </c>
      <c r="AA451">
        <f>VLOOKUP(A451,[2]Sheet5!$A$2:$O$163,15, FALSE)</f>
        <v>4.1878349053094395</v>
      </c>
      <c r="AC451">
        <f>VLOOKUP(C451, [2]Sheet5!$C$2:$O$163, 3, FALSE)</f>
        <v>3</v>
      </c>
    </row>
    <row r="452" spans="1:29" x14ac:dyDescent="0.2">
      <c r="A452" t="s">
        <v>2615</v>
      </c>
      <c r="B452" t="s">
        <v>1340</v>
      </c>
      <c r="C452" t="str">
        <f t="shared" si="7"/>
        <v>UTAHGymnastics</v>
      </c>
      <c r="D452" t="s">
        <v>2780</v>
      </c>
      <c r="E452" t="s">
        <v>2781</v>
      </c>
      <c r="F452" t="s">
        <v>2782</v>
      </c>
      <c r="G452" t="s">
        <v>3058</v>
      </c>
      <c r="H452" t="s">
        <v>3006</v>
      </c>
      <c r="I452" t="s">
        <v>3059</v>
      </c>
      <c r="J452">
        <v>122</v>
      </c>
      <c r="K452">
        <v>105</v>
      </c>
      <c r="L452">
        <v>65880</v>
      </c>
      <c r="M452">
        <v>65.88</v>
      </c>
      <c r="N452">
        <v>4.1878349053094395</v>
      </c>
      <c r="O452">
        <v>3</v>
      </c>
      <c r="Q452" t="str">
        <f>VLOOKUP(A452,[2]Sheet5!$A$2:$O$163,4, FALSE)</f>
        <v>The University of Utah</v>
      </c>
      <c r="R452" t="str">
        <f>VLOOKUP(A452,[2]Sheet5!$A$2:$O$163,6, FALSE)</f>
        <v>Salt Lake City</v>
      </c>
      <c r="S452" t="str">
        <f>VLOOKUP(A452,[2]Sheet5!$A$2:$O$163,7, FALSE)</f>
        <v>UT</v>
      </c>
      <c r="T452" t="str">
        <f>VLOOKUP(A452,[2]Sheet5!$A$2:$O$163,8, FALSE)</f>
        <v>Utah</v>
      </c>
      <c r="U452" t="str">
        <f>VLOOKUP(A452,[2]Sheet5!$A$2:$O$163,9, FALSE)</f>
        <v>West</v>
      </c>
      <c r="V452" t="str">
        <f>VLOOKUP(A452,[2]Sheet5!$A$2:$O$163,10, FALSE)</f>
        <v>salt lake city-ut</v>
      </c>
      <c r="W452">
        <f>VLOOKUP(A452,[2]Sheet5!$A$2:$O$163,11, FALSE)</f>
        <v>122</v>
      </c>
      <c r="X452">
        <f>VLOOKUP(A452,[2]Sheet5!$A$2:$O$163,12, FALSE)</f>
        <v>105</v>
      </c>
      <c r="Y452">
        <f>VLOOKUP(A452,[2]Sheet5!$A$2:$O$163,13, FALSE)</f>
        <v>65880</v>
      </c>
      <c r="Z452">
        <f>VLOOKUP(A452,[2]Sheet5!$A$2:$O$163,14, FALSE)</f>
        <v>65.88</v>
      </c>
      <c r="AA452">
        <f>VLOOKUP(A452,[2]Sheet5!$A$2:$O$163,15, FALSE)</f>
        <v>4.1878349053094395</v>
      </c>
      <c r="AC452">
        <f>VLOOKUP(C452, [2]Sheet5!$C$2:$O$163, 3, FALSE)</f>
        <v>3</v>
      </c>
    </row>
    <row r="453" spans="1:29" x14ac:dyDescent="0.2">
      <c r="A453" t="s">
        <v>2615</v>
      </c>
      <c r="B453" t="s">
        <v>1340</v>
      </c>
      <c r="C453" t="str">
        <f t="shared" si="7"/>
        <v>UTAHGymnastics</v>
      </c>
      <c r="D453" t="s">
        <v>2780</v>
      </c>
      <c r="E453" t="s">
        <v>2781</v>
      </c>
      <c r="F453" t="s">
        <v>2782</v>
      </c>
      <c r="G453" t="s">
        <v>3058</v>
      </c>
      <c r="H453" t="s">
        <v>3006</v>
      </c>
      <c r="I453" t="s">
        <v>3059</v>
      </c>
      <c r="J453">
        <v>122</v>
      </c>
      <c r="K453">
        <v>105</v>
      </c>
      <c r="L453">
        <v>65880</v>
      </c>
      <c r="M453">
        <v>65.88</v>
      </c>
      <c r="N453">
        <v>4.1878349053094395</v>
      </c>
      <c r="O453">
        <v>3</v>
      </c>
      <c r="Q453" t="str">
        <f>VLOOKUP(A453,[2]Sheet5!$A$2:$O$163,4, FALSE)</f>
        <v>The University of Utah</v>
      </c>
      <c r="R453" t="str">
        <f>VLOOKUP(A453,[2]Sheet5!$A$2:$O$163,6, FALSE)</f>
        <v>Salt Lake City</v>
      </c>
      <c r="S453" t="str">
        <f>VLOOKUP(A453,[2]Sheet5!$A$2:$O$163,7, FALSE)</f>
        <v>UT</v>
      </c>
      <c r="T453" t="str">
        <f>VLOOKUP(A453,[2]Sheet5!$A$2:$O$163,8, FALSE)</f>
        <v>Utah</v>
      </c>
      <c r="U453" t="str">
        <f>VLOOKUP(A453,[2]Sheet5!$A$2:$O$163,9, FALSE)</f>
        <v>West</v>
      </c>
      <c r="V453" t="str">
        <f>VLOOKUP(A453,[2]Sheet5!$A$2:$O$163,10, FALSE)</f>
        <v>salt lake city-ut</v>
      </c>
      <c r="W453">
        <f>VLOOKUP(A453,[2]Sheet5!$A$2:$O$163,11, FALSE)</f>
        <v>122</v>
      </c>
      <c r="X453">
        <f>VLOOKUP(A453,[2]Sheet5!$A$2:$O$163,12, FALSE)</f>
        <v>105</v>
      </c>
      <c r="Y453">
        <f>VLOOKUP(A453,[2]Sheet5!$A$2:$O$163,13, FALSE)</f>
        <v>65880</v>
      </c>
      <c r="Z453">
        <f>VLOOKUP(A453,[2]Sheet5!$A$2:$O$163,14, FALSE)</f>
        <v>65.88</v>
      </c>
      <c r="AA453">
        <f>VLOOKUP(A453,[2]Sheet5!$A$2:$O$163,15, FALSE)</f>
        <v>4.1878349053094395</v>
      </c>
      <c r="AC453">
        <f>VLOOKUP(C453, [2]Sheet5!$C$2:$O$163, 3, FALSE)</f>
        <v>3</v>
      </c>
    </row>
    <row r="454" spans="1:29" x14ac:dyDescent="0.2">
      <c r="A454" t="s">
        <v>2615</v>
      </c>
      <c r="B454" t="s">
        <v>1340</v>
      </c>
      <c r="C454" t="str">
        <f t="shared" si="7"/>
        <v>UTAHGymnastics</v>
      </c>
      <c r="D454" t="s">
        <v>2780</v>
      </c>
      <c r="E454" t="s">
        <v>2781</v>
      </c>
      <c r="F454" t="s">
        <v>2782</v>
      </c>
      <c r="G454" t="s">
        <v>3058</v>
      </c>
      <c r="H454" t="s">
        <v>3006</v>
      </c>
      <c r="I454" t="s">
        <v>3059</v>
      </c>
      <c r="J454">
        <v>122</v>
      </c>
      <c r="K454">
        <v>105</v>
      </c>
      <c r="L454">
        <v>65880</v>
      </c>
      <c r="M454">
        <v>65.88</v>
      </c>
      <c r="N454">
        <v>4.1878349053094395</v>
      </c>
      <c r="O454">
        <v>3</v>
      </c>
      <c r="Q454" t="str">
        <f>VLOOKUP(A454,[2]Sheet5!$A$2:$O$163,4, FALSE)</f>
        <v>The University of Utah</v>
      </c>
      <c r="R454" t="str">
        <f>VLOOKUP(A454,[2]Sheet5!$A$2:$O$163,6, FALSE)</f>
        <v>Salt Lake City</v>
      </c>
      <c r="S454" t="str">
        <f>VLOOKUP(A454,[2]Sheet5!$A$2:$O$163,7, FALSE)</f>
        <v>UT</v>
      </c>
      <c r="T454" t="str">
        <f>VLOOKUP(A454,[2]Sheet5!$A$2:$O$163,8, FALSE)</f>
        <v>Utah</v>
      </c>
      <c r="U454" t="str">
        <f>VLOOKUP(A454,[2]Sheet5!$A$2:$O$163,9, FALSE)</f>
        <v>West</v>
      </c>
      <c r="V454" t="str">
        <f>VLOOKUP(A454,[2]Sheet5!$A$2:$O$163,10, FALSE)</f>
        <v>salt lake city-ut</v>
      </c>
      <c r="W454">
        <f>VLOOKUP(A454,[2]Sheet5!$A$2:$O$163,11, FALSE)</f>
        <v>122</v>
      </c>
      <c r="X454">
        <f>VLOOKUP(A454,[2]Sheet5!$A$2:$O$163,12, FALSE)</f>
        <v>105</v>
      </c>
      <c r="Y454">
        <f>VLOOKUP(A454,[2]Sheet5!$A$2:$O$163,13, FALSE)</f>
        <v>65880</v>
      </c>
      <c r="Z454">
        <f>VLOOKUP(A454,[2]Sheet5!$A$2:$O$163,14, FALSE)</f>
        <v>65.88</v>
      </c>
      <c r="AA454">
        <f>VLOOKUP(A454,[2]Sheet5!$A$2:$O$163,15, FALSE)</f>
        <v>4.1878349053094395</v>
      </c>
      <c r="AC454">
        <f>VLOOKUP(C454, [2]Sheet5!$C$2:$O$163, 3, FALSE)</f>
        <v>3</v>
      </c>
    </row>
    <row r="455" spans="1:29" x14ac:dyDescent="0.2">
      <c r="A455" t="s">
        <v>2618</v>
      </c>
      <c r="B455" t="s">
        <v>1340</v>
      </c>
      <c r="C455" t="str">
        <f t="shared" si="7"/>
        <v>MIZZGymnastics</v>
      </c>
      <c r="D455" t="s">
        <v>2788</v>
      </c>
      <c r="E455" t="s">
        <v>2659</v>
      </c>
      <c r="F455" t="s">
        <v>2789</v>
      </c>
      <c r="G455" t="s">
        <v>3082</v>
      </c>
      <c r="H455" t="s">
        <v>3017</v>
      </c>
      <c r="I455" t="s">
        <v>3083</v>
      </c>
      <c r="J455">
        <v>89.8</v>
      </c>
      <c r="K455">
        <v>121</v>
      </c>
      <c r="L455">
        <v>56860</v>
      </c>
      <c r="M455">
        <v>56.86</v>
      </c>
      <c r="N455">
        <v>4.0405921062228538</v>
      </c>
      <c r="O455">
        <v>3</v>
      </c>
      <c r="Q455" t="str">
        <f>VLOOKUP(A455,[2]Sheet5!$A$2:$O$163,4, FALSE)</f>
        <v>University of Missouri</v>
      </c>
      <c r="R455" t="str">
        <f>VLOOKUP(A455,[2]Sheet5!$A$2:$O$163,6, FALSE)</f>
        <v>Columbia</v>
      </c>
      <c r="S455" t="str">
        <f>VLOOKUP(A455,[2]Sheet5!$A$2:$O$163,7, FALSE)</f>
        <v>MO</v>
      </c>
      <c r="T455" t="str">
        <f>VLOOKUP(A455,[2]Sheet5!$A$2:$O$163,8, FALSE)</f>
        <v>Missouri</v>
      </c>
      <c r="U455" t="str">
        <f>VLOOKUP(A455,[2]Sheet5!$A$2:$O$163,9, FALSE)</f>
        <v>Midwest</v>
      </c>
      <c r="V455" t="str">
        <f>VLOOKUP(A455,[2]Sheet5!$A$2:$O$163,10, FALSE)</f>
        <v>columbia-mo</v>
      </c>
      <c r="W455">
        <f>VLOOKUP(A455,[2]Sheet5!$A$2:$O$163,11, FALSE)</f>
        <v>89.8</v>
      </c>
      <c r="X455">
        <f>VLOOKUP(A455,[2]Sheet5!$A$2:$O$163,12, FALSE)</f>
        <v>121</v>
      </c>
      <c r="Y455">
        <f>VLOOKUP(A455,[2]Sheet5!$A$2:$O$163,13, FALSE)</f>
        <v>56860</v>
      </c>
      <c r="Z455">
        <f>VLOOKUP(A455,[2]Sheet5!$A$2:$O$163,14, FALSE)</f>
        <v>56.86</v>
      </c>
      <c r="AA455">
        <f>VLOOKUP(A455,[2]Sheet5!$A$2:$O$163,15, FALSE)</f>
        <v>4.0405921062228538</v>
      </c>
      <c r="AC455">
        <f>VLOOKUP(C455, [2]Sheet5!$C$2:$O$163, 3, FALSE)</f>
        <v>3</v>
      </c>
    </row>
    <row r="456" spans="1:29" x14ac:dyDescent="0.2">
      <c r="A456" t="s">
        <v>2619</v>
      </c>
      <c r="B456" t="s">
        <v>1340</v>
      </c>
      <c r="C456" t="str">
        <f t="shared" si="7"/>
        <v>MARYGymnastics</v>
      </c>
      <c r="D456" t="s">
        <v>2790</v>
      </c>
      <c r="E456" t="s">
        <v>2791</v>
      </c>
      <c r="F456" t="s">
        <v>2697</v>
      </c>
      <c r="G456" t="s">
        <v>3005</v>
      </c>
      <c r="H456" t="s">
        <v>3006</v>
      </c>
      <c r="I456" t="s">
        <v>3160</v>
      </c>
      <c r="J456">
        <v>268.8</v>
      </c>
      <c r="L456">
        <v>167784</v>
      </c>
      <c r="M456">
        <v>167.78399999999999</v>
      </c>
      <c r="N456">
        <v>5.1226774378777939</v>
      </c>
      <c r="O456">
        <v>11</v>
      </c>
      <c r="Q456" t="str">
        <f>VLOOKUP(A456,[2]Sheet5!$A$2:$O$163,4, FALSE)</f>
        <v>Saint Mary‚Äôs College</v>
      </c>
      <c r="R456" t="str">
        <f>VLOOKUP(A456,[2]Sheet5!$A$2:$O$163,6, FALSE)</f>
        <v>Moraga</v>
      </c>
      <c r="S456" t="str">
        <f>VLOOKUP(A456,[2]Sheet5!$A$2:$O$163,7, FALSE)</f>
        <v>CA</v>
      </c>
      <c r="T456" t="str">
        <f>VLOOKUP(A456,[2]Sheet5!$A$2:$O$163,8, FALSE)</f>
        <v>California</v>
      </c>
      <c r="U456" t="str">
        <f>VLOOKUP(A456,[2]Sheet5!$A$2:$O$163,9, FALSE)</f>
        <v>West</v>
      </c>
      <c r="V456" t="str">
        <f>VLOOKUP(A456,[2]Sheet5!$A$2:$O$163,10, FALSE)</f>
        <v>moraga-ca</v>
      </c>
      <c r="W456">
        <f>VLOOKUP(A456,[2]Sheet5!$A$2:$O$163,11, FALSE)</f>
        <v>268.8</v>
      </c>
      <c r="X456" t="e">
        <f>VLOOKUP(A456,[2]Sheet5!$A$2:$O$163,12, FALSE)</f>
        <v>#N/A</v>
      </c>
      <c r="Y456">
        <f>VLOOKUP(A456,[2]Sheet5!$A$2:$O$163,13, FALSE)</f>
        <v>167784</v>
      </c>
      <c r="Z456">
        <f>VLOOKUP(A456,[2]Sheet5!$A$2:$O$163,14, FALSE)</f>
        <v>167.78399999999999</v>
      </c>
      <c r="AA456">
        <f>VLOOKUP(A456,[2]Sheet5!$A$2:$O$163,15, FALSE)</f>
        <v>5.1226774378777939</v>
      </c>
      <c r="AC456">
        <f>VLOOKUP(C456, [2]Sheet5!$C$2:$O$163, 3, FALSE)</f>
        <v>11</v>
      </c>
    </row>
    <row r="457" spans="1:29" x14ac:dyDescent="0.2">
      <c r="A457" t="s">
        <v>2615</v>
      </c>
      <c r="B457" t="s">
        <v>1340</v>
      </c>
      <c r="C457" t="str">
        <f t="shared" si="7"/>
        <v>UTAHGymnastics</v>
      </c>
      <c r="D457" t="s">
        <v>2780</v>
      </c>
      <c r="E457" t="s">
        <v>2781</v>
      </c>
      <c r="F457" t="s">
        <v>2782</v>
      </c>
      <c r="G457" t="s">
        <v>3058</v>
      </c>
      <c r="H457" t="s">
        <v>3006</v>
      </c>
      <c r="I457" t="s">
        <v>3059</v>
      </c>
      <c r="J457">
        <v>122</v>
      </c>
      <c r="K457">
        <v>105</v>
      </c>
      <c r="L457">
        <v>65880</v>
      </c>
      <c r="M457">
        <v>65.88</v>
      </c>
      <c r="N457">
        <v>4.1878349053094395</v>
      </c>
      <c r="O457">
        <v>3</v>
      </c>
      <c r="Q457" t="str">
        <f>VLOOKUP(A457,[2]Sheet5!$A$2:$O$163,4, FALSE)</f>
        <v>The University of Utah</v>
      </c>
      <c r="R457" t="str">
        <f>VLOOKUP(A457,[2]Sheet5!$A$2:$O$163,6, FALSE)</f>
        <v>Salt Lake City</v>
      </c>
      <c r="S457" t="str">
        <f>VLOOKUP(A457,[2]Sheet5!$A$2:$O$163,7, FALSE)</f>
        <v>UT</v>
      </c>
      <c r="T457" t="str">
        <f>VLOOKUP(A457,[2]Sheet5!$A$2:$O$163,8, FALSE)</f>
        <v>Utah</v>
      </c>
      <c r="U457" t="str">
        <f>VLOOKUP(A457,[2]Sheet5!$A$2:$O$163,9, FALSE)</f>
        <v>West</v>
      </c>
      <c r="V457" t="str">
        <f>VLOOKUP(A457,[2]Sheet5!$A$2:$O$163,10, FALSE)</f>
        <v>salt lake city-ut</v>
      </c>
      <c r="W457">
        <f>VLOOKUP(A457,[2]Sheet5!$A$2:$O$163,11, FALSE)</f>
        <v>122</v>
      </c>
      <c r="X457">
        <f>VLOOKUP(A457,[2]Sheet5!$A$2:$O$163,12, FALSE)</f>
        <v>105</v>
      </c>
      <c r="Y457">
        <f>VLOOKUP(A457,[2]Sheet5!$A$2:$O$163,13, FALSE)</f>
        <v>65880</v>
      </c>
      <c r="Z457">
        <f>VLOOKUP(A457,[2]Sheet5!$A$2:$O$163,14, FALSE)</f>
        <v>65.88</v>
      </c>
      <c r="AA457">
        <f>VLOOKUP(A457,[2]Sheet5!$A$2:$O$163,15, FALSE)</f>
        <v>4.1878349053094395</v>
      </c>
      <c r="AC457">
        <f>VLOOKUP(C457, [2]Sheet5!$C$2:$O$163, 3, FALSE)</f>
        <v>3</v>
      </c>
    </row>
    <row r="458" spans="1:29" x14ac:dyDescent="0.2">
      <c r="A458" t="s">
        <v>2614</v>
      </c>
      <c r="B458" t="s">
        <v>1340</v>
      </c>
      <c r="C458" t="str">
        <f t="shared" si="7"/>
        <v>ORSTGymnastics</v>
      </c>
      <c r="D458" t="s">
        <v>2778</v>
      </c>
      <c r="E458" t="s">
        <v>2779</v>
      </c>
      <c r="F458" t="s">
        <v>2739</v>
      </c>
      <c r="G458" t="s">
        <v>3014</v>
      </c>
      <c r="H458" t="s">
        <v>3006</v>
      </c>
      <c r="I458" t="s">
        <v>3067</v>
      </c>
      <c r="J458">
        <v>109.1</v>
      </c>
      <c r="K458">
        <v>151</v>
      </c>
      <c r="L458">
        <v>58315</v>
      </c>
      <c r="M458">
        <v>58.314999999999998</v>
      </c>
      <c r="N458">
        <v>4.0658593501430129</v>
      </c>
      <c r="O458">
        <v>5</v>
      </c>
      <c r="Q458" t="str">
        <f>VLOOKUP(A458,[2]Sheet5!$A$2:$O$163,4, FALSE)</f>
        <v>Oregon State University</v>
      </c>
      <c r="R458" t="str">
        <f>VLOOKUP(A458,[2]Sheet5!$A$2:$O$163,6, FALSE)</f>
        <v>Corvallis</v>
      </c>
      <c r="S458" t="str">
        <f>VLOOKUP(A458,[2]Sheet5!$A$2:$O$163,7, FALSE)</f>
        <v>OR</v>
      </c>
      <c r="T458" t="str">
        <f>VLOOKUP(A458,[2]Sheet5!$A$2:$O$163,8, FALSE)</f>
        <v>Oregon</v>
      </c>
      <c r="U458" t="str">
        <f>VLOOKUP(A458,[2]Sheet5!$A$2:$O$163,9, FALSE)</f>
        <v>West</v>
      </c>
      <c r="V458" t="str">
        <f>VLOOKUP(A458,[2]Sheet5!$A$2:$O$163,10, FALSE)</f>
        <v>corvallis-or</v>
      </c>
      <c r="W458">
        <f>VLOOKUP(A458,[2]Sheet5!$A$2:$O$163,11, FALSE)</f>
        <v>109.1</v>
      </c>
      <c r="X458">
        <f>VLOOKUP(A458,[2]Sheet5!$A$2:$O$163,12, FALSE)</f>
        <v>151</v>
      </c>
      <c r="Y458">
        <f>VLOOKUP(A458,[2]Sheet5!$A$2:$O$163,13, FALSE)</f>
        <v>58315</v>
      </c>
      <c r="Z458">
        <f>VLOOKUP(A458,[2]Sheet5!$A$2:$O$163,14, FALSE)</f>
        <v>58.314999999999998</v>
      </c>
      <c r="AA458">
        <f>VLOOKUP(A458,[2]Sheet5!$A$2:$O$163,15, FALSE)</f>
        <v>4.0658593501430129</v>
      </c>
      <c r="AC458">
        <f>VLOOKUP(C458, [2]Sheet5!$C$2:$O$163, 3, FALSE)</f>
        <v>5</v>
      </c>
    </row>
    <row r="459" spans="1:29" x14ac:dyDescent="0.2">
      <c r="A459" t="s">
        <v>2620</v>
      </c>
      <c r="B459" t="s">
        <v>1340</v>
      </c>
      <c r="C459" t="str">
        <f t="shared" si="7"/>
        <v>RUTGGymnastics</v>
      </c>
      <c r="D459" t="s">
        <v>2792</v>
      </c>
      <c r="E459" t="s">
        <v>2793</v>
      </c>
      <c r="F459" t="s">
        <v>2794</v>
      </c>
      <c r="G459" t="s">
        <v>3105</v>
      </c>
      <c r="H459" t="s">
        <v>3034</v>
      </c>
      <c r="I459" t="s">
        <v>3161</v>
      </c>
      <c r="J459">
        <v>114.8</v>
      </c>
      <c r="K459">
        <v>55</v>
      </c>
      <c r="L459">
        <v>49338</v>
      </c>
      <c r="M459">
        <v>49.338000000000001</v>
      </c>
      <c r="N459">
        <v>3.8986945752168136</v>
      </c>
      <c r="O459">
        <v>6</v>
      </c>
      <c r="Q459" t="str">
        <f>VLOOKUP(A459,[2]Sheet5!$A$2:$O$163,4, FALSE)</f>
        <v>Rutgers University</v>
      </c>
      <c r="R459" t="str">
        <f>VLOOKUP(A459,[2]Sheet5!$A$2:$O$163,6, FALSE)</f>
        <v>New Brunswick</v>
      </c>
      <c r="S459" t="str">
        <f>VLOOKUP(A459,[2]Sheet5!$A$2:$O$163,7, FALSE)</f>
        <v>NJ</v>
      </c>
      <c r="T459" t="str">
        <f>VLOOKUP(A459,[2]Sheet5!$A$2:$O$163,8, FALSE)</f>
        <v>New Jersey</v>
      </c>
      <c r="U459" t="str">
        <f>VLOOKUP(A459,[2]Sheet5!$A$2:$O$163,9, FALSE)</f>
        <v>Northeast</v>
      </c>
      <c r="V459" t="str">
        <f>VLOOKUP(A459,[2]Sheet5!$A$2:$O$163,10, FALSE)</f>
        <v>new brunswick-nj</v>
      </c>
      <c r="W459">
        <f>VLOOKUP(A459,[2]Sheet5!$A$2:$O$163,11, FALSE)</f>
        <v>114.8</v>
      </c>
      <c r="X459">
        <f>VLOOKUP(A459,[2]Sheet5!$A$2:$O$163,12, FALSE)</f>
        <v>55</v>
      </c>
      <c r="Y459">
        <f>VLOOKUP(A459,[2]Sheet5!$A$2:$O$163,13, FALSE)</f>
        <v>49338</v>
      </c>
      <c r="Z459">
        <f>VLOOKUP(A459,[2]Sheet5!$A$2:$O$163,14, FALSE)</f>
        <v>49.338000000000001</v>
      </c>
      <c r="AA459">
        <f>VLOOKUP(A459,[2]Sheet5!$A$2:$O$163,15, FALSE)</f>
        <v>3.8986945752168136</v>
      </c>
      <c r="AC459">
        <f>VLOOKUP(C459, [2]Sheet5!$C$2:$O$163, 3, FALSE)</f>
        <v>6</v>
      </c>
    </row>
    <row r="460" spans="1:29" x14ac:dyDescent="0.2">
      <c r="A460" t="s">
        <v>2566</v>
      </c>
      <c r="B460" t="s">
        <v>1340</v>
      </c>
      <c r="C460" t="str">
        <f t="shared" si="7"/>
        <v>ARKGymnastics</v>
      </c>
      <c r="D460" t="s">
        <v>2666</v>
      </c>
      <c r="E460" t="s">
        <v>2667</v>
      </c>
      <c r="F460" t="s">
        <v>2668</v>
      </c>
      <c r="G460" t="s">
        <v>3044</v>
      </c>
      <c r="H460" t="s">
        <v>3012</v>
      </c>
      <c r="I460" t="s">
        <v>3045</v>
      </c>
      <c r="J460">
        <v>91.8</v>
      </c>
      <c r="K460">
        <v>176</v>
      </c>
      <c r="L460">
        <v>52111</v>
      </c>
      <c r="M460">
        <v>52.110999999999997</v>
      </c>
      <c r="N460">
        <v>3.9533760589116249</v>
      </c>
      <c r="Q460" t="str">
        <f>VLOOKUP(A460,[2]Sheet5!$A$2:$O$163,4, FALSE)</f>
        <v>University of Arkansas</v>
      </c>
      <c r="R460" t="str">
        <f>VLOOKUP(A460,[2]Sheet5!$A$2:$O$163,6, FALSE)</f>
        <v>Fayetteville</v>
      </c>
      <c r="S460" t="str">
        <f>VLOOKUP(A460,[2]Sheet5!$A$2:$O$163,7, FALSE)</f>
        <v>AR</v>
      </c>
      <c r="T460" t="str">
        <f>VLOOKUP(A460,[2]Sheet5!$A$2:$O$163,8, FALSE)</f>
        <v>Arkansas</v>
      </c>
      <c r="U460" t="str">
        <f>VLOOKUP(A460,[2]Sheet5!$A$2:$O$163,9, FALSE)</f>
        <v>Southeast</v>
      </c>
      <c r="V460" t="str">
        <f>VLOOKUP(A460,[2]Sheet5!$A$2:$O$163,10, FALSE)</f>
        <v>fayetteville-ar</v>
      </c>
      <c r="W460">
        <f>VLOOKUP(A460,[2]Sheet5!$A$2:$O$163,11, FALSE)</f>
        <v>91.8</v>
      </c>
      <c r="X460">
        <f>VLOOKUP(A460,[2]Sheet5!$A$2:$O$163,12, FALSE)</f>
        <v>176</v>
      </c>
      <c r="Y460">
        <f>VLOOKUP(A460,[2]Sheet5!$A$2:$O$163,13, FALSE)</f>
        <v>52111</v>
      </c>
      <c r="Z460">
        <f>VLOOKUP(A460,[2]Sheet5!$A$2:$O$163,14, FALSE)</f>
        <v>52.110999999999997</v>
      </c>
      <c r="AA460">
        <f>VLOOKUP(A460,[2]Sheet5!$A$2:$O$163,15, FALSE)</f>
        <v>3.9533760589116249</v>
      </c>
      <c r="AC460" t="e">
        <f>VLOOKUP(C460, [2]Sheet5!$C$2:$O$163, 3, FALSE)</f>
        <v>#N/A</v>
      </c>
    </row>
    <row r="461" spans="1:29" x14ac:dyDescent="0.2">
      <c r="A461" t="s">
        <v>2566</v>
      </c>
      <c r="B461" t="s">
        <v>1340</v>
      </c>
      <c r="C461" t="str">
        <f t="shared" si="7"/>
        <v>ARKGymnastics</v>
      </c>
      <c r="D461" t="s">
        <v>2666</v>
      </c>
      <c r="E461" t="s">
        <v>2667</v>
      </c>
      <c r="F461" t="s">
        <v>2668</v>
      </c>
      <c r="G461" t="s">
        <v>3044</v>
      </c>
      <c r="H461" t="s">
        <v>3012</v>
      </c>
      <c r="I461" t="s">
        <v>3045</v>
      </c>
      <c r="J461">
        <v>91.8</v>
      </c>
      <c r="K461">
        <v>176</v>
      </c>
      <c r="L461">
        <v>52111</v>
      </c>
      <c r="M461">
        <v>52.110999999999997</v>
      </c>
      <c r="N461">
        <v>3.9533760589116249</v>
      </c>
      <c r="Q461" t="str">
        <f>VLOOKUP(A461,[2]Sheet5!$A$2:$O$163,4, FALSE)</f>
        <v>University of Arkansas</v>
      </c>
      <c r="R461" t="str">
        <f>VLOOKUP(A461,[2]Sheet5!$A$2:$O$163,6, FALSE)</f>
        <v>Fayetteville</v>
      </c>
      <c r="S461" t="str">
        <f>VLOOKUP(A461,[2]Sheet5!$A$2:$O$163,7, FALSE)</f>
        <v>AR</v>
      </c>
      <c r="T461" t="str">
        <f>VLOOKUP(A461,[2]Sheet5!$A$2:$O$163,8, FALSE)</f>
        <v>Arkansas</v>
      </c>
      <c r="U461" t="str">
        <f>VLOOKUP(A461,[2]Sheet5!$A$2:$O$163,9, FALSE)</f>
        <v>Southeast</v>
      </c>
      <c r="V461" t="str">
        <f>VLOOKUP(A461,[2]Sheet5!$A$2:$O$163,10, FALSE)</f>
        <v>fayetteville-ar</v>
      </c>
      <c r="W461">
        <f>VLOOKUP(A461,[2]Sheet5!$A$2:$O$163,11, FALSE)</f>
        <v>91.8</v>
      </c>
      <c r="X461">
        <f>VLOOKUP(A461,[2]Sheet5!$A$2:$O$163,12, FALSE)</f>
        <v>176</v>
      </c>
      <c r="Y461">
        <f>VLOOKUP(A461,[2]Sheet5!$A$2:$O$163,13, FALSE)</f>
        <v>52111</v>
      </c>
      <c r="Z461">
        <f>VLOOKUP(A461,[2]Sheet5!$A$2:$O$163,14, FALSE)</f>
        <v>52.110999999999997</v>
      </c>
      <c r="AA461">
        <f>VLOOKUP(A461,[2]Sheet5!$A$2:$O$163,15, FALSE)</f>
        <v>3.9533760589116249</v>
      </c>
      <c r="AC461" t="e">
        <f>VLOOKUP(C461, [2]Sheet5!$C$2:$O$163, 3, FALSE)</f>
        <v>#N/A</v>
      </c>
    </row>
    <row r="462" spans="1:29" x14ac:dyDescent="0.2">
      <c r="A462" t="s">
        <v>2566</v>
      </c>
      <c r="B462" t="s">
        <v>1340</v>
      </c>
      <c r="C462" t="str">
        <f t="shared" si="7"/>
        <v>ARKGymnastics</v>
      </c>
      <c r="D462" t="s">
        <v>2666</v>
      </c>
      <c r="E462" t="s">
        <v>2667</v>
      </c>
      <c r="F462" t="s">
        <v>2668</v>
      </c>
      <c r="G462" t="s">
        <v>3044</v>
      </c>
      <c r="H462" t="s">
        <v>3012</v>
      </c>
      <c r="I462" t="s">
        <v>3045</v>
      </c>
      <c r="J462">
        <v>91.8</v>
      </c>
      <c r="K462">
        <v>176</v>
      </c>
      <c r="L462">
        <v>52111</v>
      </c>
      <c r="M462">
        <v>52.110999999999997</v>
      </c>
      <c r="N462">
        <v>3.9533760589116249</v>
      </c>
      <c r="Q462" t="str">
        <f>VLOOKUP(A462,[2]Sheet5!$A$2:$O$163,4, FALSE)</f>
        <v>University of Arkansas</v>
      </c>
      <c r="R462" t="str">
        <f>VLOOKUP(A462,[2]Sheet5!$A$2:$O$163,6, FALSE)</f>
        <v>Fayetteville</v>
      </c>
      <c r="S462" t="str">
        <f>VLOOKUP(A462,[2]Sheet5!$A$2:$O$163,7, FALSE)</f>
        <v>AR</v>
      </c>
      <c r="T462" t="str">
        <f>VLOOKUP(A462,[2]Sheet5!$A$2:$O$163,8, FALSE)</f>
        <v>Arkansas</v>
      </c>
      <c r="U462" t="str">
        <f>VLOOKUP(A462,[2]Sheet5!$A$2:$O$163,9, FALSE)</f>
        <v>Southeast</v>
      </c>
      <c r="V462" t="str">
        <f>VLOOKUP(A462,[2]Sheet5!$A$2:$O$163,10, FALSE)</f>
        <v>fayetteville-ar</v>
      </c>
      <c r="W462">
        <f>VLOOKUP(A462,[2]Sheet5!$A$2:$O$163,11, FALSE)</f>
        <v>91.8</v>
      </c>
      <c r="X462">
        <f>VLOOKUP(A462,[2]Sheet5!$A$2:$O$163,12, FALSE)</f>
        <v>176</v>
      </c>
      <c r="Y462">
        <f>VLOOKUP(A462,[2]Sheet5!$A$2:$O$163,13, FALSE)</f>
        <v>52111</v>
      </c>
      <c r="Z462">
        <f>VLOOKUP(A462,[2]Sheet5!$A$2:$O$163,14, FALSE)</f>
        <v>52.110999999999997</v>
      </c>
      <c r="AA462">
        <f>VLOOKUP(A462,[2]Sheet5!$A$2:$O$163,15, FALSE)</f>
        <v>3.9533760589116249</v>
      </c>
      <c r="AC462" t="e">
        <f>VLOOKUP(C462, [2]Sheet5!$C$2:$O$163, 3, FALSE)</f>
        <v>#N/A</v>
      </c>
    </row>
    <row r="463" spans="1:29" x14ac:dyDescent="0.2">
      <c r="A463" t="s">
        <v>2566</v>
      </c>
      <c r="B463" t="s">
        <v>1340</v>
      </c>
      <c r="C463" t="str">
        <f t="shared" si="7"/>
        <v>ARKGymnastics</v>
      </c>
      <c r="D463" t="s">
        <v>2666</v>
      </c>
      <c r="E463" t="s">
        <v>2667</v>
      </c>
      <c r="F463" t="s">
        <v>2668</v>
      </c>
      <c r="G463" t="s">
        <v>3044</v>
      </c>
      <c r="H463" t="s">
        <v>3012</v>
      </c>
      <c r="I463" t="s">
        <v>3045</v>
      </c>
      <c r="J463">
        <v>91.8</v>
      </c>
      <c r="K463">
        <v>176</v>
      </c>
      <c r="L463">
        <v>52111</v>
      </c>
      <c r="M463">
        <v>52.110999999999997</v>
      </c>
      <c r="N463">
        <v>3.9533760589116249</v>
      </c>
      <c r="Q463" t="str">
        <f>VLOOKUP(A463,[2]Sheet5!$A$2:$O$163,4, FALSE)</f>
        <v>University of Arkansas</v>
      </c>
      <c r="R463" t="str">
        <f>VLOOKUP(A463,[2]Sheet5!$A$2:$O$163,6, FALSE)</f>
        <v>Fayetteville</v>
      </c>
      <c r="S463" t="str">
        <f>VLOOKUP(A463,[2]Sheet5!$A$2:$O$163,7, FALSE)</f>
        <v>AR</v>
      </c>
      <c r="T463" t="str">
        <f>VLOOKUP(A463,[2]Sheet5!$A$2:$O$163,8, FALSE)</f>
        <v>Arkansas</v>
      </c>
      <c r="U463" t="str">
        <f>VLOOKUP(A463,[2]Sheet5!$A$2:$O$163,9, FALSE)</f>
        <v>Southeast</v>
      </c>
      <c r="V463" t="str">
        <f>VLOOKUP(A463,[2]Sheet5!$A$2:$O$163,10, FALSE)</f>
        <v>fayetteville-ar</v>
      </c>
      <c r="W463">
        <f>VLOOKUP(A463,[2]Sheet5!$A$2:$O$163,11, FALSE)</f>
        <v>91.8</v>
      </c>
      <c r="X463">
        <f>VLOOKUP(A463,[2]Sheet5!$A$2:$O$163,12, FALSE)</f>
        <v>176</v>
      </c>
      <c r="Y463">
        <f>VLOOKUP(A463,[2]Sheet5!$A$2:$O$163,13, FALSE)</f>
        <v>52111</v>
      </c>
      <c r="Z463">
        <f>VLOOKUP(A463,[2]Sheet5!$A$2:$O$163,14, FALSE)</f>
        <v>52.110999999999997</v>
      </c>
      <c r="AA463">
        <f>VLOOKUP(A463,[2]Sheet5!$A$2:$O$163,15, FALSE)</f>
        <v>3.9533760589116249</v>
      </c>
      <c r="AC463" t="e">
        <f>VLOOKUP(C463, [2]Sheet5!$C$2:$O$163, 3, FALSE)</f>
        <v>#N/A</v>
      </c>
    </row>
    <row r="464" spans="1:29" x14ac:dyDescent="0.2">
      <c r="A464" t="s">
        <v>2566</v>
      </c>
      <c r="B464" t="s">
        <v>1340</v>
      </c>
      <c r="C464" t="str">
        <f t="shared" si="7"/>
        <v>ARKGymnastics</v>
      </c>
      <c r="D464" t="s">
        <v>2666</v>
      </c>
      <c r="E464" t="s">
        <v>2667</v>
      </c>
      <c r="F464" t="s">
        <v>2668</v>
      </c>
      <c r="G464" t="s">
        <v>3044</v>
      </c>
      <c r="H464" t="s">
        <v>3012</v>
      </c>
      <c r="I464" t="s">
        <v>3045</v>
      </c>
      <c r="J464">
        <v>91.8</v>
      </c>
      <c r="K464">
        <v>176</v>
      </c>
      <c r="L464">
        <v>52111</v>
      </c>
      <c r="M464">
        <v>52.110999999999997</v>
      </c>
      <c r="N464">
        <v>3.9533760589116249</v>
      </c>
      <c r="Q464" t="str">
        <f>VLOOKUP(A464,[2]Sheet5!$A$2:$O$163,4, FALSE)</f>
        <v>University of Arkansas</v>
      </c>
      <c r="R464" t="str">
        <f>VLOOKUP(A464,[2]Sheet5!$A$2:$O$163,6, FALSE)</f>
        <v>Fayetteville</v>
      </c>
      <c r="S464" t="str">
        <f>VLOOKUP(A464,[2]Sheet5!$A$2:$O$163,7, FALSE)</f>
        <v>AR</v>
      </c>
      <c r="T464" t="str">
        <f>VLOOKUP(A464,[2]Sheet5!$A$2:$O$163,8, FALSE)</f>
        <v>Arkansas</v>
      </c>
      <c r="U464" t="str">
        <f>VLOOKUP(A464,[2]Sheet5!$A$2:$O$163,9, FALSE)</f>
        <v>Southeast</v>
      </c>
      <c r="V464" t="str">
        <f>VLOOKUP(A464,[2]Sheet5!$A$2:$O$163,10, FALSE)</f>
        <v>fayetteville-ar</v>
      </c>
      <c r="W464">
        <f>VLOOKUP(A464,[2]Sheet5!$A$2:$O$163,11, FALSE)</f>
        <v>91.8</v>
      </c>
      <c r="X464">
        <f>VLOOKUP(A464,[2]Sheet5!$A$2:$O$163,12, FALSE)</f>
        <v>176</v>
      </c>
      <c r="Y464">
        <f>VLOOKUP(A464,[2]Sheet5!$A$2:$O$163,13, FALSE)</f>
        <v>52111</v>
      </c>
      <c r="Z464">
        <f>VLOOKUP(A464,[2]Sheet5!$A$2:$O$163,14, FALSE)</f>
        <v>52.110999999999997</v>
      </c>
      <c r="AA464">
        <f>VLOOKUP(A464,[2]Sheet5!$A$2:$O$163,15, FALSE)</f>
        <v>3.9533760589116249</v>
      </c>
      <c r="AC464" t="e">
        <f>VLOOKUP(C464, [2]Sheet5!$C$2:$O$163, 3, FALSE)</f>
        <v>#N/A</v>
      </c>
    </row>
    <row r="465" spans="1:29" x14ac:dyDescent="0.2">
      <c r="A465" t="s">
        <v>2566</v>
      </c>
      <c r="B465" t="s">
        <v>1340</v>
      </c>
      <c r="C465" t="str">
        <f t="shared" si="7"/>
        <v>ARKGymnastics</v>
      </c>
      <c r="D465" t="s">
        <v>2666</v>
      </c>
      <c r="E465" t="s">
        <v>2667</v>
      </c>
      <c r="F465" t="s">
        <v>2668</v>
      </c>
      <c r="G465" t="s">
        <v>3044</v>
      </c>
      <c r="H465" t="s">
        <v>3012</v>
      </c>
      <c r="I465" t="s">
        <v>3045</v>
      </c>
      <c r="J465">
        <v>91.8</v>
      </c>
      <c r="K465">
        <v>176</v>
      </c>
      <c r="L465">
        <v>52111</v>
      </c>
      <c r="M465">
        <v>52.110999999999997</v>
      </c>
      <c r="N465">
        <v>3.9533760589116249</v>
      </c>
      <c r="Q465" t="str">
        <f>VLOOKUP(A465,[2]Sheet5!$A$2:$O$163,4, FALSE)</f>
        <v>University of Arkansas</v>
      </c>
      <c r="R465" t="str">
        <f>VLOOKUP(A465,[2]Sheet5!$A$2:$O$163,6, FALSE)</f>
        <v>Fayetteville</v>
      </c>
      <c r="S465" t="str">
        <f>VLOOKUP(A465,[2]Sheet5!$A$2:$O$163,7, FALSE)</f>
        <v>AR</v>
      </c>
      <c r="T465" t="str">
        <f>VLOOKUP(A465,[2]Sheet5!$A$2:$O$163,8, FALSE)</f>
        <v>Arkansas</v>
      </c>
      <c r="U465" t="str">
        <f>VLOOKUP(A465,[2]Sheet5!$A$2:$O$163,9, FALSE)</f>
        <v>Southeast</v>
      </c>
      <c r="V465" t="str">
        <f>VLOOKUP(A465,[2]Sheet5!$A$2:$O$163,10, FALSE)</f>
        <v>fayetteville-ar</v>
      </c>
      <c r="W465">
        <f>VLOOKUP(A465,[2]Sheet5!$A$2:$O$163,11, FALSE)</f>
        <v>91.8</v>
      </c>
      <c r="X465">
        <f>VLOOKUP(A465,[2]Sheet5!$A$2:$O$163,12, FALSE)</f>
        <v>176</v>
      </c>
      <c r="Y465">
        <f>VLOOKUP(A465,[2]Sheet5!$A$2:$O$163,13, FALSE)</f>
        <v>52111</v>
      </c>
      <c r="Z465">
        <f>VLOOKUP(A465,[2]Sheet5!$A$2:$O$163,14, FALSE)</f>
        <v>52.110999999999997</v>
      </c>
      <c r="AA465">
        <f>VLOOKUP(A465,[2]Sheet5!$A$2:$O$163,15, FALSE)</f>
        <v>3.9533760589116249</v>
      </c>
      <c r="AC465" t="e">
        <f>VLOOKUP(C465, [2]Sheet5!$C$2:$O$163, 3, FALSE)</f>
        <v>#N/A</v>
      </c>
    </row>
    <row r="466" spans="1:29" x14ac:dyDescent="0.2">
      <c r="A466" t="s">
        <v>2616</v>
      </c>
      <c r="B466" t="s">
        <v>1340</v>
      </c>
      <c r="C466" t="str">
        <f t="shared" si="7"/>
        <v>UFGymnastics</v>
      </c>
      <c r="D466" t="s">
        <v>2783</v>
      </c>
      <c r="E466" t="s">
        <v>2784</v>
      </c>
      <c r="F466" t="s">
        <v>2671</v>
      </c>
      <c r="G466" t="s">
        <v>3021</v>
      </c>
      <c r="H466" t="s">
        <v>3012</v>
      </c>
      <c r="I466" t="s">
        <v>3081</v>
      </c>
      <c r="J466">
        <v>90</v>
      </c>
      <c r="K466">
        <v>29</v>
      </c>
      <c r="L466">
        <v>40937</v>
      </c>
      <c r="M466">
        <v>40.936999999999998</v>
      </c>
      <c r="N466">
        <v>3.7120342995804241</v>
      </c>
      <c r="O466">
        <v>1</v>
      </c>
      <c r="Q466" t="str">
        <f>VLOOKUP(A466,[2]Sheet5!$A$2:$O$163,4, FALSE)</f>
        <v>University of Florida</v>
      </c>
      <c r="R466" t="str">
        <f>VLOOKUP(A466,[2]Sheet5!$A$2:$O$163,6, FALSE)</f>
        <v>Gainesville</v>
      </c>
      <c r="S466" t="str">
        <f>VLOOKUP(A466,[2]Sheet5!$A$2:$O$163,7, FALSE)</f>
        <v>FL</v>
      </c>
      <c r="T466" t="str">
        <f>VLOOKUP(A466,[2]Sheet5!$A$2:$O$163,8, FALSE)</f>
        <v>Florida</v>
      </c>
      <c r="U466" t="str">
        <f>VLOOKUP(A466,[2]Sheet5!$A$2:$O$163,9, FALSE)</f>
        <v>Southeast</v>
      </c>
      <c r="V466" t="str">
        <f>VLOOKUP(A466,[2]Sheet5!$A$2:$O$163,10, FALSE)</f>
        <v>gainesville-fl</v>
      </c>
      <c r="W466">
        <f>VLOOKUP(A466,[2]Sheet5!$A$2:$O$163,11, FALSE)</f>
        <v>90</v>
      </c>
      <c r="X466">
        <f>VLOOKUP(A466,[2]Sheet5!$A$2:$O$163,12, FALSE)</f>
        <v>29</v>
      </c>
      <c r="Y466">
        <f>VLOOKUP(A466,[2]Sheet5!$A$2:$O$163,13, FALSE)</f>
        <v>40937</v>
      </c>
      <c r="Z466">
        <f>VLOOKUP(A466,[2]Sheet5!$A$2:$O$163,14, FALSE)</f>
        <v>40.936999999999998</v>
      </c>
      <c r="AA466">
        <f>VLOOKUP(A466,[2]Sheet5!$A$2:$O$163,15, FALSE)</f>
        <v>3.7120342995804241</v>
      </c>
      <c r="AC466">
        <f>VLOOKUP(C466, [2]Sheet5!$C$2:$O$163, 3, FALSE)</f>
        <v>1</v>
      </c>
    </row>
    <row r="467" spans="1:29" x14ac:dyDescent="0.2">
      <c r="A467" t="s">
        <v>2566</v>
      </c>
      <c r="B467" t="s">
        <v>1340</v>
      </c>
      <c r="C467" t="str">
        <f t="shared" si="7"/>
        <v>ARKGymnastics</v>
      </c>
      <c r="D467" t="s">
        <v>2666</v>
      </c>
      <c r="E467" t="s">
        <v>2667</v>
      </c>
      <c r="F467" t="s">
        <v>2668</v>
      </c>
      <c r="G467" t="s">
        <v>3044</v>
      </c>
      <c r="H467" t="s">
        <v>3012</v>
      </c>
      <c r="I467" t="s">
        <v>3045</v>
      </c>
      <c r="J467">
        <v>91.8</v>
      </c>
      <c r="K467">
        <v>176</v>
      </c>
      <c r="L467">
        <v>52111</v>
      </c>
      <c r="M467">
        <v>52.110999999999997</v>
      </c>
      <c r="N467">
        <v>3.9533760589116249</v>
      </c>
      <c r="Q467" t="str">
        <f>VLOOKUP(A467,[2]Sheet5!$A$2:$O$163,4, FALSE)</f>
        <v>University of Arkansas</v>
      </c>
      <c r="R467" t="str">
        <f>VLOOKUP(A467,[2]Sheet5!$A$2:$O$163,6, FALSE)</f>
        <v>Fayetteville</v>
      </c>
      <c r="S467" t="str">
        <f>VLOOKUP(A467,[2]Sheet5!$A$2:$O$163,7, FALSE)</f>
        <v>AR</v>
      </c>
      <c r="T467" t="str">
        <f>VLOOKUP(A467,[2]Sheet5!$A$2:$O$163,8, FALSE)</f>
        <v>Arkansas</v>
      </c>
      <c r="U467" t="str">
        <f>VLOOKUP(A467,[2]Sheet5!$A$2:$O$163,9, FALSE)</f>
        <v>Southeast</v>
      </c>
      <c r="V467" t="str">
        <f>VLOOKUP(A467,[2]Sheet5!$A$2:$O$163,10, FALSE)</f>
        <v>fayetteville-ar</v>
      </c>
      <c r="W467">
        <f>VLOOKUP(A467,[2]Sheet5!$A$2:$O$163,11, FALSE)</f>
        <v>91.8</v>
      </c>
      <c r="X467">
        <f>VLOOKUP(A467,[2]Sheet5!$A$2:$O$163,12, FALSE)</f>
        <v>176</v>
      </c>
      <c r="Y467">
        <f>VLOOKUP(A467,[2]Sheet5!$A$2:$O$163,13, FALSE)</f>
        <v>52111</v>
      </c>
      <c r="Z467">
        <f>VLOOKUP(A467,[2]Sheet5!$A$2:$O$163,14, FALSE)</f>
        <v>52.110999999999997</v>
      </c>
      <c r="AA467">
        <f>VLOOKUP(A467,[2]Sheet5!$A$2:$O$163,15, FALSE)</f>
        <v>3.9533760589116249</v>
      </c>
      <c r="AC467" t="e">
        <f>VLOOKUP(C467, [2]Sheet5!$C$2:$O$163, 3, FALSE)</f>
        <v>#N/A</v>
      </c>
    </row>
    <row r="468" spans="1:29" x14ac:dyDescent="0.2">
      <c r="A468" t="s">
        <v>2566</v>
      </c>
      <c r="B468" t="s">
        <v>1340</v>
      </c>
      <c r="C468" t="str">
        <f t="shared" si="7"/>
        <v>ARKGymnastics</v>
      </c>
      <c r="D468" t="s">
        <v>2666</v>
      </c>
      <c r="E468" t="s">
        <v>2667</v>
      </c>
      <c r="F468" t="s">
        <v>2668</v>
      </c>
      <c r="G468" t="s">
        <v>3044</v>
      </c>
      <c r="H468" t="s">
        <v>3012</v>
      </c>
      <c r="I468" t="s">
        <v>3045</v>
      </c>
      <c r="J468">
        <v>91.8</v>
      </c>
      <c r="K468">
        <v>176</v>
      </c>
      <c r="L468">
        <v>52111</v>
      </c>
      <c r="M468">
        <v>52.110999999999997</v>
      </c>
      <c r="N468">
        <v>3.9533760589116249</v>
      </c>
      <c r="Q468" t="str">
        <f>VLOOKUP(A468,[2]Sheet5!$A$2:$O$163,4, FALSE)</f>
        <v>University of Arkansas</v>
      </c>
      <c r="R468" t="str">
        <f>VLOOKUP(A468,[2]Sheet5!$A$2:$O$163,6, FALSE)</f>
        <v>Fayetteville</v>
      </c>
      <c r="S468" t="str">
        <f>VLOOKUP(A468,[2]Sheet5!$A$2:$O$163,7, FALSE)</f>
        <v>AR</v>
      </c>
      <c r="T468" t="str">
        <f>VLOOKUP(A468,[2]Sheet5!$A$2:$O$163,8, FALSE)</f>
        <v>Arkansas</v>
      </c>
      <c r="U468" t="str">
        <f>VLOOKUP(A468,[2]Sheet5!$A$2:$O$163,9, FALSE)</f>
        <v>Southeast</v>
      </c>
      <c r="V468" t="str">
        <f>VLOOKUP(A468,[2]Sheet5!$A$2:$O$163,10, FALSE)</f>
        <v>fayetteville-ar</v>
      </c>
      <c r="W468">
        <f>VLOOKUP(A468,[2]Sheet5!$A$2:$O$163,11, FALSE)</f>
        <v>91.8</v>
      </c>
      <c r="X468">
        <f>VLOOKUP(A468,[2]Sheet5!$A$2:$O$163,12, FALSE)</f>
        <v>176</v>
      </c>
      <c r="Y468">
        <f>VLOOKUP(A468,[2]Sheet5!$A$2:$O$163,13, FALSE)</f>
        <v>52111</v>
      </c>
      <c r="Z468">
        <f>VLOOKUP(A468,[2]Sheet5!$A$2:$O$163,14, FALSE)</f>
        <v>52.110999999999997</v>
      </c>
      <c r="AA468">
        <f>VLOOKUP(A468,[2]Sheet5!$A$2:$O$163,15, FALSE)</f>
        <v>3.9533760589116249</v>
      </c>
      <c r="AC468" t="e">
        <f>VLOOKUP(C468, [2]Sheet5!$C$2:$O$163, 3, FALSE)</f>
        <v>#N/A</v>
      </c>
    </row>
    <row r="469" spans="1:29" x14ac:dyDescent="0.2">
      <c r="A469" t="s">
        <v>2593</v>
      </c>
      <c r="B469" t="s">
        <v>1504</v>
      </c>
      <c r="C469" t="str">
        <f t="shared" si="7"/>
        <v>OHSTMensLacrosse</v>
      </c>
      <c r="D469" t="s">
        <v>2733</v>
      </c>
      <c r="E469" t="s">
        <v>2734</v>
      </c>
      <c r="F469" t="s">
        <v>1117</v>
      </c>
      <c r="G469" t="s">
        <v>3016</v>
      </c>
      <c r="H469" t="s">
        <v>3017</v>
      </c>
      <c r="I469" t="s">
        <v>3018</v>
      </c>
      <c r="J469">
        <v>86.4</v>
      </c>
      <c r="K469">
        <v>49</v>
      </c>
      <c r="L469">
        <v>58575</v>
      </c>
      <c r="M469">
        <v>58.575000000000003</v>
      </c>
      <c r="N469">
        <v>4.0703079843938594</v>
      </c>
      <c r="Q469" t="str">
        <f>VLOOKUP(A469,[2]Sheet5!$A$2:$O$163,4, FALSE)</f>
        <v>Ohio State University</v>
      </c>
      <c r="R469" t="str">
        <f>VLOOKUP(A469,[2]Sheet5!$A$2:$O$163,6, FALSE)</f>
        <v>Columbus</v>
      </c>
      <c r="S469" t="str">
        <f>VLOOKUP(A469,[2]Sheet5!$A$2:$O$163,7, FALSE)</f>
        <v>OH</v>
      </c>
      <c r="T469" t="str">
        <f>VLOOKUP(A469,[2]Sheet5!$A$2:$O$163,8, FALSE)</f>
        <v>Ohio</v>
      </c>
      <c r="U469" t="str">
        <f>VLOOKUP(A469,[2]Sheet5!$A$2:$O$163,9, FALSE)</f>
        <v>Midwest</v>
      </c>
      <c r="V469" t="str">
        <f>VLOOKUP(A469,[2]Sheet5!$A$2:$O$163,10, FALSE)</f>
        <v>columbus-oh</v>
      </c>
      <c r="W469">
        <f>VLOOKUP(A469,[2]Sheet5!$A$2:$O$163,11, FALSE)</f>
        <v>86.4</v>
      </c>
      <c r="X469">
        <f>VLOOKUP(A469,[2]Sheet5!$A$2:$O$163,12, FALSE)</f>
        <v>49</v>
      </c>
      <c r="Y469">
        <f>VLOOKUP(A469,[2]Sheet5!$A$2:$O$163,13, FALSE)</f>
        <v>58575</v>
      </c>
      <c r="Z469">
        <f>VLOOKUP(A469,[2]Sheet5!$A$2:$O$163,14, FALSE)</f>
        <v>58.575000000000003</v>
      </c>
      <c r="AA469">
        <f>VLOOKUP(A469,[2]Sheet5!$A$2:$O$163,15, FALSE)</f>
        <v>4.0703079843938594</v>
      </c>
      <c r="AC469" t="e">
        <f>VLOOKUP(C469, [2]Sheet5!$C$2:$O$163, 3, FALSE)</f>
        <v>#N/A</v>
      </c>
    </row>
    <row r="470" spans="1:29" x14ac:dyDescent="0.2">
      <c r="A470" t="s">
        <v>2621</v>
      </c>
      <c r="B470" t="s">
        <v>1504</v>
      </c>
      <c r="C470" t="str">
        <f t="shared" si="7"/>
        <v>UVAMensLacrosse</v>
      </c>
      <c r="D470" t="s">
        <v>2795</v>
      </c>
      <c r="E470" t="s">
        <v>2796</v>
      </c>
      <c r="F470" t="s">
        <v>2728</v>
      </c>
      <c r="G470" t="s">
        <v>3135</v>
      </c>
      <c r="H470" t="s">
        <v>3012</v>
      </c>
      <c r="I470" t="s">
        <v>3136</v>
      </c>
      <c r="J470">
        <v>107.3</v>
      </c>
      <c r="K470">
        <v>25</v>
      </c>
      <c r="L470">
        <v>63470</v>
      </c>
      <c r="M470">
        <v>63.47</v>
      </c>
      <c r="N470">
        <v>4.1505673533183787</v>
      </c>
      <c r="O470">
        <v>3</v>
      </c>
      <c r="Q470" t="str">
        <f>VLOOKUP(A470,[2]Sheet5!$A$2:$O$163,4, FALSE)</f>
        <v>University of Virginia</v>
      </c>
      <c r="R470" t="str">
        <f>VLOOKUP(A470,[2]Sheet5!$A$2:$O$163,6, FALSE)</f>
        <v>Charlottesville</v>
      </c>
      <c r="S470" t="str">
        <f>VLOOKUP(A470,[2]Sheet5!$A$2:$O$163,7, FALSE)</f>
        <v>VA</v>
      </c>
      <c r="T470" t="str">
        <f>VLOOKUP(A470,[2]Sheet5!$A$2:$O$163,8, FALSE)</f>
        <v>Virginia</v>
      </c>
      <c r="U470" t="str">
        <f>VLOOKUP(A470,[2]Sheet5!$A$2:$O$163,9, FALSE)</f>
        <v>Southeast</v>
      </c>
      <c r="V470" t="str">
        <f>VLOOKUP(A470,[2]Sheet5!$A$2:$O$163,10, FALSE)</f>
        <v>charlottesville-va</v>
      </c>
      <c r="W470">
        <f>VLOOKUP(A470,[2]Sheet5!$A$2:$O$163,11, FALSE)</f>
        <v>107.3</v>
      </c>
      <c r="X470">
        <f>VLOOKUP(A470,[2]Sheet5!$A$2:$O$163,12, FALSE)</f>
        <v>25</v>
      </c>
      <c r="Y470">
        <f>VLOOKUP(A470,[2]Sheet5!$A$2:$O$163,13, FALSE)</f>
        <v>63470</v>
      </c>
      <c r="Z470">
        <f>VLOOKUP(A470,[2]Sheet5!$A$2:$O$163,14, FALSE)</f>
        <v>63.47</v>
      </c>
      <c r="AA470">
        <f>VLOOKUP(A470,[2]Sheet5!$A$2:$O$163,15, FALSE)</f>
        <v>4.1505673533183787</v>
      </c>
      <c r="AC470">
        <f>VLOOKUP(C470, [2]Sheet5!$C$2:$O$163, 3, FALSE)</f>
        <v>3</v>
      </c>
    </row>
    <row r="471" spans="1:29" x14ac:dyDescent="0.2">
      <c r="A471" t="s">
        <v>2619</v>
      </c>
      <c r="B471" t="s">
        <v>1504</v>
      </c>
      <c r="C471" t="str">
        <f t="shared" si="7"/>
        <v>MARYMensLacrosse</v>
      </c>
      <c r="D471" t="s">
        <v>2790</v>
      </c>
      <c r="E471" t="s">
        <v>2791</v>
      </c>
      <c r="F471" t="s">
        <v>2697</v>
      </c>
      <c r="G471" t="s">
        <v>3005</v>
      </c>
      <c r="H471" t="s">
        <v>3006</v>
      </c>
      <c r="I471" t="s">
        <v>3160</v>
      </c>
      <c r="J471">
        <v>268.8</v>
      </c>
      <c r="L471">
        <v>167784</v>
      </c>
      <c r="M471">
        <v>167.78399999999999</v>
      </c>
      <c r="N471">
        <v>5.1226774378777939</v>
      </c>
      <c r="Q471" t="str">
        <f>VLOOKUP(A471,[2]Sheet5!$A$2:$O$163,4, FALSE)</f>
        <v>Saint Mary‚Äôs College</v>
      </c>
      <c r="R471" t="str">
        <f>VLOOKUP(A471,[2]Sheet5!$A$2:$O$163,6, FALSE)</f>
        <v>Moraga</v>
      </c>
      <c r="S471" t="str">
        <f>VLOOKUP(A471,[2]Sheet5!$A$2:$O$163,7, FALSE)</f>
        <v>CA</v>
      </c>
      <c r="T471" t="str">
        <f>VLOOKUP(A471,[2]Sheet5!$A$2:$O$163,8, FALSE)</f>
        <v>California</v>
      </c>
      <c r="U471" t="str">
        <f>VLOOKUP(A471,[2]Sheet5!$A$2:$O$163,9, FALSE)</f>
        <v>West</v>
      </c>
      <c r="V471" t="str">
        <f>VLOOKUP(A471,[2]Sheet5!$A$2:$O$163,10, FALSE)</f>
        <v>moraga-ca</v>
      </c>
      <c r="W471">
        <f>VLOOKUP(A471,[2]Sheet5!$A$2:$O$163,11, FALSE)</f>
        <v>268.8</v>
      </c>
      <c r="X471" t="e">
        <f>VLOOKUP(A471,[2]Sheet5!$A$2:$O$163,12, FALSE)</f>
        <v>#N/A</v>
      </c>
      <c r="Y471">
        <f>VLOOKUP(A471,[2]Sheet5!$A$2:$O$163,13, FALSE)</f>
        <v>167784</v>
      </c>
      <c r="Z471">
        <f>VLOOKUP(A471,[2]Sheet5!$A$2:$O$163,14, FALSE)</f>
        <v>167.78399999999999</v>
      </c>
      <c r="AA471">
        <f>VLOOKUP(A471,[2]Sheet5!$A$2:$O$163,15, FALSE)</f>
        <v>5.1226774378777939</v>
      </c>
      <c r="AC471" t="e">
        <f>VLOOKUP(C471, [2]Sheet5!$C$2:$O$163, 3, FALSE)</f>
        <v>#N/A</v>
      </c>
    </row>
    <row r="472" spans="1:29" x14ac:dyDescent="0.2">
      <c r="A472" t="s">
        <v>2619</v>
      </c>
      <c r="B472" t="s">
        <v>1504</v>
      </c>
      <c r="C472" t="str">
        <f t="shared" si="7"/>
        <v>MARYMensLacrosse</v>
      </c>
      <c r="D472" t="s">
        <v>2790</v>
      </c>
      <c r="E472" t="s">
        <v>2791</v>
      </c>
      <c r="F472" t="s">
        <v>2697</v>
      </c>
      <c r="G472" t="s">
        <v>3005</v>
      </c>
      <c r="H472" t="s">
        <v>3006</v>
      </c>
      <c r="I472" t="s">
        <v>3160</v>
      </c>
      <c r="J472">
        <v>268.8</v>
      </c>
      <c r="L472">
        <v>167784</v>
      </c>
      <c r="M472">
        <v>167.78399999999999</v>
      </c>
      <c r="N472">
        <v>5.1226774378777939</v>
      </c>
      <c r="Q472" t="str">
        <f>VLOOKUP(A472,[2]Sheet5!$A$2:$O$163,4, FALSE)</f>
        <v>Saint Mary‚Äôs College</v>
      </c>
      <c r="R472" t="str">
        <f>VLOOKUP(A472,[2]Sheet5!$A$2:$O$163,6, FALSE)</f>
        <v>Moraga</v>
      </c>
      <c r="S472" t="str">
        <f>VLOOKUP(A472,[2]Sheet5!$A$2:$O$163,7, FALSE)</f>
        <v>CA</v>
      </c>
      <c r="T472" t="str">
        <f>VLOOKUP(A472,[2]Sheet5!$A$2:$O$163,8, FALSE)</f>
        <v>California</v>
      </c>
      <c r="U472" t="str">
        <f>VLOOKUP(A472,[2]Sheet5!$A$2:$O$163,9, FALSE)</f>
        <v>West</v>
      </c>
      <c r="V472" t="str">
        <f>VLOOKUP(A472,[2]Sheet5!$A$2:$O$163,10, FALSE)</f>
        <v>moraga-ca</v>
      </c>
      <c r="W472">
        <f>VLOOKUP(A472,[2]Sheet5!$A$2:$O$163,11, FALSE)</f>
        <v>268.8</v>
      </c>
      <c r="X472" t="e">
        <f>VLOOKUP(A472,[2]Sheet5!$A$2:$O$163,12, FALSE)</f>
        <v>#N/A</v>
      </c>
      <c r="Y472">
        <f>VLOOKUP(A472,[2]Sheet5!$A$2:$O$163,13, FALSE)</f>
        <v>167784</v>
      </c>
      <c r="Z472">
        <f>VLOOKUP(A472,[2]Sheet5!$A$2:$O$163,14, FALSE)</f>
        <v>167.78399999999999</v>
      </c>
      <c r="AA472">
        <f>VLOOKUP(A472,[2]Sheet5!$A$2:$O$163,15, FALSE)</f>
        <v>5.1226774378777939</v>
      </c>
      <c r="AC472" t="e">
        <f>VLOOKUP(C472, [2]Sheet5!$C$2:$O$163, 3, FALSE)</f>
        <v>#N/A</v>
      </c>
    </row>
    <row r="473" spans="1:29" x14ac:dyDescent="0.2">
      <c r="A473" t="s">
        <v>2619</v>
      </c>
      <c r="B473" t="s">
        <v>1504</v>
      </c>
      <c r="C473" t="str">
        <f t="shared" si="7"/>
        <v>MARYMensLacrosse</v>
      </c>
      <c r="D473" t="s">
        <v>2790</v>
      </c>
      <c r="E473" t="s">
        <v>2791</v>
      </c>
      <c r="F473" t="s">
        <v>2697</v>
      </c>
      <c r="G473" t="s">
        <v>3005</v>
      </c>
      <c r="H473" t="s">
        <v>3006</v>
      </c>
      <c r="I473" t="s">
        <v>3160</v>
      </c>
      <c r="J473">
        <v>268.8</v>
      </c>
      <c r="L473">
        <v>167784</v>
      </c>
      <c r="M473">
        <v>167.78399999999999</v>
      </c>
      <c r="N473">
        <v>5.1226774378777939</v>
      </c>
      <c r="Q473" t="str">
        <f>VLOOKUP(A473,[2]Sheet5!$A$2:$O$163,4, FALSE)</f>
        <v>Saint Mary‚Äôs College</v>
      </c>
      <c r="R473" t="str">
        <f>VLOOKUP(A473,[2]Sheet5!$A$2:$O$163,6, FALSE)</f>
        <v>Moraga</v>
      </c>
      <c r="S473" t="str">
        <f>VLOOKUP(A473,[2]Sheet5!$A$2:$O$163,7, FALSE)</f>
        <v>CA</v>
      </c>
      <c r="T473" t="str">
        <f>VLOOKUP(A473,[2]Sheet5!$A$2:$O$163,8, FALSE)</f>
        <v>California</v>
      </c>
      <c r="U473" t="str">
        <f>VLOOKUP(A473,[2]Sheet5!$A$2:$O$163,9, FALSE)</f>
        <v>West</v>
      </c>
      <c r="V473" t="str">
        <f>VLOOKUP(A473,[2]Sheet5!$A$2:$O$163,10, FALSE)</f>
        <v>moraga-ca</v>
      </c>
      <c r="W473">
        <f>VLOOKUP(A473,[2]Sheet5!$A$2:$O$163,11, FALSE)</f>
        <v>268.8</v>
      </c>
      <c r="X473" t="e">
        <f>VLOOKUP(A473,[2]Sheet5!$A$2:$O$163,12, FALSE)</f>
        <v>#N/A</v>
      </c>
      <c r="Y473">
        <f>VLOOKUP(A473,[2]Sheet5!$A$2:$O$163,13, FALSE)</f>
        <v>167784</v>
      </c>
      <c r="Z473">
        <f>VLOOKUP(A473,[2]Sheet5!$A$2:$O$163,14, FALSE)</f>
        <v>167.78399999999999</v>
      </c>
      <c r="AA473">
        <f>VLOOKUP(A473,[2]Sheet5!$A$2:$O$163,15, FALSE)</f>
        <v>5.1226774378777939</v>
      </c>
      <c r="AC473" t="e">
        <f>VLOOKUP(C473, [2]Sheet5!$C$2:$O$163, 3, FALSE)</f>
        <v>#N/A</v>
      </c>
    </row>
    <row r="474" spans="1:29" x14ac:dyDescent="0.2">
      <c r="A474" t="s">
        <v>2619</v>
      </c>
      <c r="B474" t="s">
        <v>1504</v>
      </c>
      <c r="C474" t="str">
        <f t="shared" si="7"/>
        <v>MARYMensLacrosse</v>
      </c>
      <c r="D474" t="s">
        <v>2790</v>
      </c>
      <c r="E474" t="s">
        <v>2791</v>
      </c>
      <c r="F474" t="s">
        <v>2697</v>
      </c>
      <c r="G474" t="s">
        <v>3005</v>
      </c>
      <c r="H474" t="s">
        <v>3006</v>
      </c>
      <c r="I474" t="s">
        <v>3160</v>
      </c>
      <c r="J474">
        <v>268.8</v>
      </c>
      <c r="L474">
        <v>167784</v>
      </c>
      <c r="M474">
        <v>167.78399999999999</v>
      </c>
      <c r="N474">
        <v>5.1226774378777939</v>
      </c>
      <c r="Q474" t="str">
        <f>VLOOKUP(A474,[2]Sheet5!$A$2:$O$163,4, FALSE)</f>
        <v>Saint Mary‚Äôs College</v>
      </c>
      <c r="R474" t="str">
        <f>VLOOKUP(A474,[2]Sheet5!$A$2:$O$163,6, FALSE)</f>
        <v>Moraga</v>
      </c>
      <c r="S474" t="str">
        <f>VLOOKUP(A474,[2]Sheet5!$A$2:$O$163,7, FALSE)</f>
        <v>CA</v>
      </c>
      <c r="T474" t="str">
        <f>VLOOKUP(A474,[2]Sheet5!$A$2:$O$163,8, FALSE)</f>
        <v>California</v>
      </c>
      <c r="U474" t="str">
        <f>VLOOKUP(A474,[2]Sheet5!$A$2:$O$163,9, FALSE)</f>
        <v>West</v>
      </c>
      <c r="V474" t="str">
        <f>VLOOKUP(A474,[2]Sheet5!$A$2:$O$163,10, FALSE)</f>
        <v>moraga-ca</v>
      </c>
      <c r="W474">
        <f>VLOOKUP(A474,[2]Sheet5!$A$2:$O$163,11, FALSE)</f>
        <v>268.8</v>
      </c>
      <c r="X474" t="e">
        <f>VLOOKUP(A474,[2]Sheet5!$A$2:$O$163,12, FALSE)</f>
        <v>#N/A</v>
      </c>
      <c r="Y474">
        <f>VLOOKUP(A474,[2]Sheet5!$A$2:$O$163,13, FALSE)</f>
        <v>167784</v>
      </c>
      <c r="Z474">
        <f>VLOOKUP(A474,[2]Sheet5!$A$2:$O$163,14, FALSE)</f>
        <v>167.78399999999999</v>
      </c>
      <c r="AA474">
        <f>VLOOKUP(A474,[2]Sheet5!$A$2:$O$163,15, FALSE)</f>
        <v>5.1226774378777939</v>
      </c>
      <c r="AC474" t="e">
        <f>VLOOKUP(C474, [2]Sheet5!$C$2:$O$163, 3, FALSE)</f>
        <v>#N/A</v>
      </c>
    </row>
    <row r="475" spans="1:29" x14ac:dyDescent="0.2">
      <c r="A475" t="s">
        <v>2619</v>
      </c>
      <c r="B475" t="s">
        <v>1504</v>
      </c>
      <c r="C475" t="str">
        <f t="shared" si="7"/>
        <v>MARYMensLacrosse</v>
      </c>
      <c r="D475" t="s">
        <v>2790</v>
      </c>
      <c r="E475" t="s">
        <v>2791</v>
      </c>
      <c r="F475" t="s">
        <v>2697</v>
      </c>
      <c r="G475" t="s">
        <v>3005</v>
      </c>
      <c r="H475" t="s">
        <v>3006</v>
      </c>
      <c r="I475" t="s">
        <v>3160</v>
      </c>
      <c r="J475">
        <v>268.8</v>
      </c>
      <c r="L475">
        <v>167784</v>
      </c>
      <c r="M475">
        <v>167.78399999999999</v>
      </c>
      <c r="N475">
        <v>5.1226774378777939</v>
      </c>
      <c r="Q475" t="str">
        <f>VLOOKUP(A475,[2]Sheet5!$A$2:$O$163,4, FALSE)</f>
        <v>Saint Mary‚Äôs College</v>
      </c>
      <c r="R475" t="str">
        <f>VLOOKUP(A475,[2]Sheet5!$A$2:$O$163,6, FALSE)</f>
        <v>Moraga</v>
      </c>
      <c r="S475" t="str">
        <f>VLOOKUP(A475,[2]Sheet5!$A$2:$O$163,7, FALSE)</f>
        <v>CA</v>
      </c>
      <c r="T475" t="str">
        <f>VLOOKUP(A475,[2]Sheet5!$A$2:$O$163,8, FALSE)</f>
        <v>California</v>
      </c>
      <c r="U475" t="str">
        <f>VLOOKUP(A475,[2]Sheet5!$A$2:$O$163,9, FALSE)</f>
        <v>West</v>
      </c>
      <c r="V475" t="str">
        <f>VLOOKUP(A475,[2]Sheet5!$A$2:$O$163,10, FALSE)</f>
        <v>moraga-ca</v>
      </c>
      <c r="W475">
        <f>VLOOKUP(A475,[2]Sheet5!$A$2:$O$163,11, FALSE)</f>
        <v>268.8</v>
      </c>
      <c r="X475" t="e">
        <f>VLOOKUP(A475,[2]Sheet5!$A$2:$O$163,12, FALSE)</f>
        <v>#N/A</v>
      </c>
      <c r="Y475">
        <f>VLOOKUP(A475,[2]Sheet5!$A$2:$O$163,13, FALSE)</f>
        <v>167784</v>
      </c>
      <c r="Z475">
        <f>VLOOKUP(A475,[2]Sheet5!$A$2:$O$163,14, FALSE)</f>
        <v>167.78399999999999</v>
      </c>
      <c r="AA475">
        <f>VLOOKUP(A475,[2]Sheet5!$A$2:$O$163,15, FALSE)</f>
        <v>5.1226774378777939</v>
      </c>
      <c r="AC475" t="e">
        <f>VLOOKUP(C475, [2]Sheet5!$C$2:$O$163, 3, FALSE)</f>
        <v>#N/A</v>
      </c>
    </row>
    <row r="476" spans="1:29" x14ac:dyDescent="0.2">
      <c r="A476" t="s">
        <v>2619</v>
      </c>
      <c r="B476" t="s">
        <v>1504</v>
      </c>
      <c r="C476" t="str">
        <f t="shared" si="7"/>
        <v>MARYMensLacrosse</v>
      </c>
      <c r="D476" t="s">
        <v>2790</v>
      </c>
      <c r="E476" t="s">
        <v>2791</v>
      </c>
      <c r="F476" t="s">
        <v>2697</v>
      </c>
      <c r="G476" t="s">
        <v>3005</v>
      </c>
      <c r="H476" t="s">
        <v>3006</v>
      </c>
      <c r="I476" t="s">
        <v>3160</v>
      </c>
      <c r="J476">
        <v>268.8</v>
      </c>
      <c r="L476">
        <v>167784</v>
      </c>
      <c r="M476">
        <v>167.78399999999999</v>
      </c>
      <c r="N476">
        <v>5.1226774378777939</v>
      </c>
      <c r="Q476" t="str">
        <f>VLOOKUP(A476,[2]Sheet5!$A$2:$O$163,4, FALSE)</f>
        <v>Saint Mary‚Äôs College</v>
      </c>
      <c r="R476" t="str">
        <f>VLOOKUP(A476,[2]Sheet5!$A$2:$O$163,6, FALSE)</f>
        <v>Moraga</v>
      </c>
      <c r="S476" t="str">
        <f>VLOOKUP(A476,[2]Sheet5!$A$2:$O$163,7, FALSE)</f>
        <v>CA</v>
      </c>
      <c r="T476" t="str">
        <f>VLOOKUP(A476,[2]Sheet5!$A$2:$O$163,8, FALSE)</f>
        <v>California</v>
      </c>
      <c r="U476" t="str">
        <f>VLOOKUP(A476,[2]Sheet5!$A$2:$O$163,9, FALSE)</f>
        <v>West</v>
      </c>
      <c r="V476" t="str">
        <f>VLOOKUP(A476,[2]Sheet5!$A$2:$O$163,10, FALSE)</f>
        <v>moraga-ca</v>
      </c>
      <c r="W476">
        <f>VLOOKUP(A476,[2]Sheet5!$A$2:$O$163,11, FALSE)</f>
        <v>268.8</v>
      </c>
      <c r="X476" t="e">
        <f>VLOOKUP(A476,[2]Sheet5!$A$2:$O$163,12, FALSE)</f>
        <v>#N/A</v>
      </c>
      <c r="Y476">
        <f>VLOOKUP(A476,[2]Sheet5!$A$2:$O$163,13, FALSE)</f>
        <v>167784</v>
      </c>
      <c r="Z476">
        <f>VLOOKUP(A476,[2]Sheet5!$A$2:$O$163,14, FALSE)</f>
        <v>167.78399999999999</v>
      </c>
      <c r="AA476">
        <f>VLOOKUP(A476,[2]Sheet5!$A$2:$O$163,15, FALSE)</f>
        <v>5.1226774378777939</v>
      </c>
      <c r="AC476" t="e">
        <f>VLOOKUP(C476, [2]Sheet5!$C$2:$O$163, 3, FALSE)</f>
        <v>#N/A</v>
      </c>
    </row>
    <row r="477" spans="1:29" x14ac:dyDescent="0.2">
      <c r="A477" t="s">
        <v>2619</v>
      </c>
      <c r="B477" t="s">
        <v>1504</v>
      </c>
      <c r="C477" t="str">
        <f t="shared" si="7"/>
        <v>MARYMensLacrosse</v>
      </c>
      <c r="D477" t="s">
        <v>2790</v>
      </c>
      <c r="E477" t="s">
        <v>2791</v>
      </c>
      <c r="F477" t="s">
        <v>2697</v>
      </c>
      <c r="G477" t="s">
        <v>3005</v>
      </c>
      <c r="H477" t="s">
        <v>3006</v>
      </c>
      <c r="I477" t="s">
        <v>3160</v>
      </c>
      <c r="J477">
        <v>268.8</v>
      </c>
      <c r="L477">
        <v>167784</v>
      </c>
      <c r="M477">
        <v>167.78399999999999</v>
      </c>
      <c r="N477">
        <v>5.1226774378777939</v>
      </c>
      <c r="Q477" t="str">
        <f>VLOOKUP(A477,[2]Sheet5!$A$2:$O$163,4, FALSE)</f>
        <v>Saint Mary‚Äôs College</v>
      </c>
      <c r="R477" t="str">
        <f>VLOOKUP(A477,[2]Sheet5!$A$2:$O$163,6, FALSE)</f>
        <v>Moraga</v>
      </c>
      <c r="S477" t="str">
        <f>VLOOKUP(A477,[2]Sheet5!$A$2:$O$163,7, FALSE)</f>
        <v>CA</v>
      </c>
      <c r="T477" t="str">
        <f>VLOOKUP(A477,[2]Sheet5!$A$2:$O$163,8, FALSE)</f>
        <v>California</v>
      </c>
      <c r="U477" t="str">
        <f>VLOOKUP(A477,[2]Sheet5!$A$2:$O$163,9, FALSE)</f>
        <v>West</v>
      </c>
      <c r="V477" t="str">
        <f>VLOOKUP(A477,[2]Sheet5!$A$2:$O$163,10, FALSE)</f>
        <v>moraga-ca</v>
      </c>
      <c r="W477">
        <f>VLOOKUP(A477,[2]Sheet5!$A$2:$O$163,11, FALSE)</f>
        <v>268.8</v>
      </c>
      <c r="X477" t="e">
        <f>VLOOKUP(A477,[2]Sheet5!$A$2:$O$163,12, FALSE)</f>
        <v>#N/A</v>
      </c>
      <c r="Y477">
        <f>VLOOKUP(A477,[2]Sheet5!$A$2:$O$163,13, FALSE)</f>
        <v>167784</v>
      </c>
      <c r="Z477">
        <f>VLOOKUP(A477,[2]Sheet5!$A$2:$O$163,14, FALSE)</f>
        <v>167.78399999999999</v>
      </c>
      <c r="AA477">
        <f>VLOOKUP(A477,[2]Sheet5!$A$2:$O$163,15, FALSE)</f>
        <v>5.1226774378777939</v>
      </c>
      <c r="AC477" t="e">
        <f>VLOOKUP(C477, [2]Sheet5!$C$2:$O$163, 3, FALSE)</f>
        <v>#N/A</v>
      </c>
    </row>
    <row r="478" spans="1:29" x14ac:dyDescent="0.2">
      <c r="A478" t="s">
        <v>2622</v>
      </c>
      <c r="B478" t="s">
        <v>1504</v>
      </c>
      <c r="C478" t="str">
        <f t="shared" si="7"/>
        <v>GUMensLacrosse</v>
      </c>
      <c r="D478" t="s">
        <v>2797</v>
      </c>
      <c r="E478" t="s">
        <v>2798</v>
      </c>
      <c r="F478" t="s">
        <v>2799</v>
      </c>
      <c r="G478" t="s">
        <v>3019</v>
      </c>
      <c r="H478" t="s">
        <v>3006</v>
      </c>
      <c r="I478" t="s">
        <v>3162</v>
      </c>
      <c r="J478">
        <v>150.6</v>
      </c>
      <c r="K478">
        <v>22</v>
      </c>
      <c r="L478">
        <v>93547</v>
      </c>
      <c r="M478">
        <v>93.546999999999997</v>
      </c>
      <c r="N478">
        <v>4.5384639837932825</v>
      </c>
      <c r="O478">
        <v>6</v>
      </c>
      <c r="Q478" t="str">
        <f>VLOOKUP(A478,[2]Sheet5!$A$2:$O$163,4, FALSE)</f>
        <v>Georgetown University</v>
      </c>
      <c r="R478" t="str">
        <f>VLOOKUP(A478,[2]Sheet5!$A$2:$O$163,6, FALSE)</f>
        <v>Washington D.C.</v>
      </c>
      <c r="S478" t="str">
        <f>VLOOKUP(A478,[2]Sheet5!$A$2:$O$163,7, FALSE)</f>
        <v>WA</v>
      </c>
      <c r="T478" t="str">
        <f>VLOOKUP(A478,[2]Sheet5!$A$2:$O$163,8, FALSE)</f>
        <v>Washington</v>
      </c>
      <c r="U478" t="str">
        <f>VLOOKUP(A478,[2]Sheet5!$A$2:$O$163,9, FALSE)</f>
        <v>West</v>
      </c>
      <c r="V478" t="str">
        <f>VLOOKUP(A478,[2]Sheet5!$A$2:$O$163,10, FALSE)</f>
        <v>washington d.c.-wa</v>
      </c>
      <c r="W478">
        <f>VLOOKUP(A478,[2]Sheet5!$A$2:$O$163,11, FALSE)</f>
        <v>150.6</v>
      </c>
      <c r="X478">
        <f>VLOOKUP(A478,[2]Sheet5!$A$2:$O$163,12, FALSE)</f>
        <v>22</v>
      </c>
      <c r="Y478">
        <f>VLOOKUP(A478,[2]Sheet5!$A$2:$O$163,13, FALSE)</f>
        <v>93547</v>
      </c>
      <c r="Z478">
        <f>VLOOKUP(A478,[2]Sheet5!$A$2:$O$163,14, FALSE)</f>
        <v>93.546999999999997</v>
      </c>
      <c r="AA478">
        <f>VLOOKUP(A478,[2]Sheet5!$A$2:$O$163,15, FALSE)</f>
        <v>4.5384639837932825</v>
      </c>
      <c r="AC478">
        <f>VLOOKUP(C478, [2]Sheet5!$C$2:$O$163, 3, FALSE)</f>
        <v>6</v>
      </c>
    </row>
    <row r="479" spans="1:29" x14ac:dyDescent="0.2">
      <c r="A479" t="s">
        <v>2619</v>
      </c>
      <c r="B479" t="s">
        <v>1504</v>
      </c>
      <c r="C479" t="str">
        <f t="shared" si="7"/>
        <v>MARYMensLacrosse</v>
      </c>
      <c r="D479" t="s">
        <v>2790</v>
      </c>
      <c r="E479" t="s">
        <v>2791</v>
      </c>
      <c r="F479" t="s">
        <v>2697</v>
      </c>
      <c r="G479" t="s">
        <v>3005</v>
      </c>
      <c r="H479" t="s">
        <v>3006</v>
      </c>
      <c r="I479" t="s">
        <v>3160</v>
      </c>
      <c r="J479">
        <v>268.8</v>
      </c>
      <c r="L479">
        <v>167784</v>
      </c>
      <c r="M479">
        <v>167.78399999999999</v>
      </c>
      <c r="N479">
        <v>5.1226774378777939</v>
      </c>
      <c r="Q479" t="str">
        <f>VLOOKUP(A479,[2]Sheet5!$A$2:$O$163,4, FALSE)</f>
        <v>Saint Mary‚Äôs College</v>
      </c>
      <c r="R479" t="str">
        <f>VLOOKUP(A479,[2]Sheet5!$A$2:$O$163,6, FALSE)</f>
        <v>Moraga</v>
      </c>
      <c r="S479" t="str">
        <f>VLOOKUP(A479,[2]Sheet5!$A$2:$O$163,7, FALSE)</f>
        <v>CA</v>
      </c>
      <c r="T479" t="str">
        <f>VLOOKUP(A479,[2]Sheet5!$A$2:$O$163,8, FALSE)</f>
        <v>California</v>
      </c>
      <c r="U479" t="str">
        <f>VLOOKUP(A479,[2]Sheet5!$A$2:$O$163,9, FALSE)</f>
        <v>West</v>
      </c>
      <c r="V479" t="str">
        <f>VLOOKUP(A479,[2]Sheet5!$A$2:$O$163,10, FALSE)</f>
        <v>moraga-ca</v>
      </c>
      <c r="W479">
        <f>VLOOKUP(A479,[2]Sheet5!$A$2:$O$163,11, FALSE)</f>
        <v>268.8</v>
      </c>
      <c r="X479" t="e">
        <f>VLOOKUP(A479,[2]Sheet5!$A$2:$O$163,12, FALSE)</f>
        <v>#N/A</v>
      </c>
      <c r="Y479">
        <f>VLOOKUP(A479,[2]Sheet5!$A$2:$O$163,13, FALSE)</f>
        <v>167784</v>
      </c>
      <c r="Z479">
        <f>VLOOKUP(A479,[2]Sheet5!$A$2:$O$163,14, FALSE)</f>
        <v>167.78399999999999</v>
      </c>
      <c r="AA479">
        <f>VLOOKUP(A479,[2]Sheet5!$A$2:$O$163,15, FALSE)</f>
        <v>5.1226774378777939</v>
      </c>
      <c r="AC479" t="e">
        <f>VLOOKUP(C479, [2]Sheet5!$C$2:$O$163, 3, FALSE)</f>
        <v>#N/A</v>
      </c>
    </row>
    <row r="480" spans="1:29" x14ac:dyDescent="0.2">
      <c r="A480" t="s">
        <v>2619</v>
      </c>
      <c r="B480" t="s">
        <v>1504</v>
      </c>
      <c r="C480" t="str">
        <f t="shared" si="7"/>
        <v>MARYMensLacrosse</v>
      </c>
      <c r="D480" t="s">
        <v>2790</v>
      </c>
      <c r="E480" t="s">
        <v>2791</v>
      </c>
      <c r="F480" t="s">
        <v>2697</v>
      </c>
      <c r="G480" t="s">
        <v>3005</v>
      </c>
      <c r="H480" t="s">
        <v>3006</v>
      </c>
      <c r="I480" t="s">
        <v>3160</v>
      </c>
      <c r="J480">
        <v>268.8</v>
      </c>
      <c r="L480">
        <v>167784</v>
      </c>
      <c r="M480">
        <v>167.78399999999999</v>
      </c>
      <c r="N480">
        <v>5.1226774378777939</v>
      </c>
      <c r="Q480" t="str">
        <f>VLOOKUP(A480,[2]Sheet5!$A$2:$O$163,4, FALSE)</f>
        <v>Saint Mary‚Äôs College</v>
      </c>
      <c r="R480" t="str">
        <f>VLOOKUP(A480,[2]Sheet5!$A$2:$O$163,6, FALSE)</f>
        <v>Moraga</v>
      </c>
      <c r="S480" t="str">
        <f>VLOOKUP(A480,[2]Sheet5!$A$2:$O$163,7, FALSE)</f>
        <v>CA</v>
      </c>
      <c r="T480" t="str">
        <f>VLOOKUP(A480,[2]Sheet5!$A$2:$O$163,8, FALSE)</f>
        <v>California</v>
      </c>
      <c r="U480" t="str">
        <f>VLOOKUP(A480,[2]Sheet5!$A$2:$O$163,9, FALSE)</f>
        <v>West</v>
      </c>
      <c r="V480" t="str">
        <f>VLOOKUP(A480,[2]Sheet5!$A$2:$O$163,10, FALSE)</f>
        <v>moraga-ca</v>
      </c>
      <c r="W480">
        <f>VLOOKUP(A480,[2]Sheet5!$A$2:$O$163,11, FALSE)</f>
        <v>268.8</v>
      </c>
      <c r="X480" t="e">
        <f>VLOOKUP(A480,[2]Sheet5!$A$2:$O$163,12, FALSE)</f>
        <v>#N/A</v>
      </c>
      <c r="Y480">
        <f>VLOOKUP(A480,[2]Sheet5!$A$2:$O$163,13, FALSE)</f>
        <v>167784</v>
      </c>
      <c r="Z480">
        <f>VLOOKUP(A480,[2]Sheet5!$A$2:$O$163,14, FALSE)</f>
        <v>167.78399999999999</v>
      </c>
      <c r="AA480">
        <f>VLOOKUP(A480,[2]Sheet5!$A$2:$O$163,15, FALSE)</f>
        <v>5.1226774378777939</v>
      </c>
      <c r="AC480" t="e">
        <f>VLOOKUP(C480, [2]Sheet5!$C$2:$O$163, 3, FALSE)</f>
        <v>#N/A</v>
      </c>
    </row>
    <row r="481" spans="1:29" x14ac:dyDescent="0.2">
      <c r="A481" t="s">
        <v>2619</v>
      </c>
      <c r="B481" t="s">
        <v>1504</v>
      </c>
      <c r="C481" t="str">
        <f t="shared" si="7"/>
        <v>MARYMensLacrosse</v>
      </c>
      <c r="D481" t="s">
        <v>2790</v>
      </c>
      <c r="E481" t="s">
        <v>2791</v>
      </c>
      <c r="F481" t="s">
        <v>2697</v>
      </c>
      <c r="G481" t="s">
        <v>3005</v>
      </c>
      <c r="H481" t="s">
        <v>3006</v>
      </c>
      <c r="I481" t="s">
        <v>3160</v>
      </c>
      <c r="J481">
        <v>268.8</v>
      </c>
      <c r="L481">
        <v>167784</v>
      </c>
      <c r="M481">
        <v>167.78399999999999</v>
      </c>
      <c r="N481">
        <v>5.1226774378777939</v>
      </c>
      <c r="Q481" t="str">
        <f>VLOOKUP(A481,[2]Sheet5!$A$2:$O$163,4, FALSE)</f>
        <v>Saint Mary‚Äôs College</v>
      </c>
      <c r="R481" t="str">
        <f>VLOOKUP(A481,[2]Sheet5!$A$2:$O$163,6, FALSE)</f>
        <v>Moraga</v>
      </c>
      <c r="S481" t="str">
        <f>VLOOKUP(A481,[2]Sheet5!$A$2:$O$163,7, FALSE)</f>
        <v>CA</v>
      </c>
      <c r="T481" t="str">
        <f>VLOOKUP(A481,[2]Sheet5!$A$2:$O$163,8, FALSE)</f>
        <v>California</v>
      </c>
      <c r="U481" t="str">
        <f>VLOOKUP(A481,[2]Sheet5!$A$2:$O$163,9, FALSE)</f>
        <v>West</v>
      </c>
      <c r="V481" t="str">
        <f>VLOOKUP(A481,[2]Sheet5!$A$2:$O$163,10, FALSE)</f>
        <v>moraga-ca</v>
      </c>
      <c r="W481">
        <f>VLOOKUP(A481,[2]Sheet5!$A$2:$O$163,11, FALSE)</f>
        <v>268.8</v>
      </c>
      <c r="X481" t="e">
        <f>VLOOKUP(A481,[2]Sheet5!$A$2:$O$163,12, FALSE)</f>
        <v>#N/A</v>
      </c>
      <c r="Y481">
        <f>VLOOKUP(A481,[2]Sheet5!$A$2:$O$163,13, FALSE)</f>
        <v>167784</v>
      </c>
      <c r="Z481">
        <f>VLOOKUP(A481,[2]Sheet5!$A$2:$O$163,14, FALSE)</f>
        <v>167.78399999999999</v>
      </c>
      <c r="AA481">
        <f>VLOOKUP(A481,[2]Sheet5!$A$2:$O$163,15, FALSE)</f>
        <v>5.1226774378777939</v>
      </c>
      <c r="AC481" t="e">
        <f>VLOOKUP(C481, [2]Sheet5!$C$2:$O$163, 3, FALSE)</f>
        <v>#N/A</v>
      </c>
    </row>
    <row r="482" spans="1:29" x14ac:dyDescent="0.2">
      <c r="A482" t="s">
        <v>2619</v>
      </c>
      <c r="B482" t="s">
        <v>1504</v>
      </c>
      <c r="C482" t="str">
        <f t="shared" si="7"/>
        <v>MARYMensLacrosse</v>
      </c>
      <c r="D482" t="s">
        <v>2790</v>
      </c>
      <c r="E482" t="s">
        <v>2791</v>
      </c>
      <c r="F482" t="s">
        <v>2697</v>
      </c>
      <c r="G482" t="s">
        <v>3005</v>
      </c>
      <c r="H482" t="s">
        <v>3006</v>
      </c>
      <c r="I482" t="s">
        <v>3160</v>
      </c>
      <c r="J482">
        <v>268.8</v>
      </c>
      <c r="L482">
        <v>167784</v>
      </c>
      <c r="M482">
        <v>167.78399999999999</v>
      </c>
      <c r="N482">
        <v>5.1226774378777939</v>
      </c>
      <c r="Q482" t="str">
        <f>VLOOKUP(A482,[2]Sheet5!$A$2:$O$163,4, FALSE)</f>
        <v>Saint Mary‚Äôs College</v>
      </c>
      <c r="R482" t="str">
        <f>VLOOKUP(A482,[2]Sheet5!$A$2:$O$163,6, FALSE)</f>
        <v>Moraga</v>
      </c>
      <c r="S482" t="str">
        <f>VLOOKUP(A482,[2]Sheet5!$A$2:$O$163,7, FALSE)</f>
        <v>CA</v>
      </c>
      <c r="T482" t="str">
        <f>VLOOKUP(A482,[2]Sheet5!$A$2:$O$163,8, FALSE)</f>
        <v>California</v>
      </c>
      <c r="U482" t="str">
        <f>VLOOKUP(A482,[2]Sheet5!$A$2:$O$163,9, FALSE)</f>
        <v>West</v>
      </c>
      <c r="V482" t="str">
        <f>VLOOKUP(A482,[2]Sheet5!$A$2:$O$163,10, FALSE)</f>
        <v>moraga-ca</v>
      </c>
      <c r="W482">
        <f>VLOOKUP(A482,[2]Sheet5!$A$2:$O$163,11, FALSE)</f>
        <v>268.8</v>
      </c>
      <c r="X482" t="e">
        <f>VLOOKUP(A482,[2]Sheet5!$A$2:$O$163,12, FALSE)</f>
        <v>#N/A</v>
      </c>
      <c r="Y482">
        <f>VLOOKUP(A482,[2]Sheet5!$A$2:$O$163,13, FALSE)</f>
        <v>167784</v>
      </c>
      <c r="Z482">
        <f>VLOOKUP(A482,[2]Sheet5!$A$2:$O$163,14, FALSE)</f>
        <v>167.78399999999999</v>
      </c>
      <c r="AA482">
        <f>VLOOKUP(A482,[2]Sheet5!$A$2:$O$163,15, FALSE)</f>
        <v>5.1226774378777939</v>
      </c>
      <c r="AC482" t="e">
        <f>VLOOKUP(C482, [2]Sheet5!$C$2:$O$163, 3, FALSE)</f>
        <v>#N/A</v>
      </c>
    </row>
    <row r="483" spans="1:29" x14ac:dyDescent="0.2">
      <c r="A483" t="s">
        <v>2621</v>
      </c>
      <c r="B483" t="s">
        <v>1504</v>
      </c>
      <c r="C483" t="str">
        <f t="shared" si="7"/>
        <v>UVAMensLacrosse</v>
      </c>
      <c r="D483" t="s">
        <v>2795</v>
      </c>
      <c r="E483" t="s">
        <v>2796</v>
      </c>
      <c r="F483" t="s">
        <v>2728</v>
      </c>
      <c r="G483" t="s">
        <v>3135</v>
      </c>
      <c r="H483" t="s">
        <v>3012</v>
      </c>
      <c r="I483" t="s">
        <v>3136</v>
      </c>
      <c r="J483">
        <v>107.3</v>
      </c>
      <c r="K483">
        <v>25</v>
      </c>
      <c r="L483">
        <v>63470</v>
      </c>
      <c r="M483">
        <v>63.47</v>
      </c>
      <c r="N483">
        <v>4.1505673533183787</v>
      </c>
      <c r="O483">
        <v>3</v>
      </c>
      <c r="Q483" t="str">
        <f>VLOOKUP(A483,[2]Sheet5!$A$2:$O$163,4, FALSE)</f>
        <v>University of Virginia</v>
      </c>
      <c r="R483" t="str">
        <f>VLOOKUP(A483,[2]Sheet5!$A$2:$O$163,6, FALSE)</f>
        <v>Charlottesville</v>
      </c>
      <c r="S483" t="str">
        <f>VLOOKUP(A483,[2]Sheet5!$A$2:$O$163,7, FALSE)</f>
        <v>VA</v>
      </c>
      <c r="T483" t="str">
        <f>VLOOKUP(A483,[2]Sheet5!$A$2:$O$163,8, FALSE)</f>
        <v>Virginia</v>
      </c>
      <c r="U483" t="str">
        <f>VLOOKUP(A483,[2]Sheet5!$A$2:$O$163,9, FALSE)</f>
        <v>Southeast</v>
      </c>
      <c r="V483" t="str">
        <f>VLOOKUP(A483,[2]Sheet5!$A$2:$O$163,10, FALSE)</f>
        <v>charlottesville-va</v>
      </c>
      <c r="W483">
        <f>VLOOKUP(A483,[2]Sheet5!$A$2:$O$163,11, FALSE)</f>
        <v>107.3</v>
      </c>
      <c r="X483">
        <f>VLOOKUP(A483,[2]Sheet5!$A$2:$O$163,12, FALSE)</f>
        <v>25</v>
      </c>
      <c r="Y483">
        <f>VLOOKUP(A483,[2]Sheet5!$A$2:$O$163,13, FALSE)</f>
        <v>63470</v>
      </c>
      <c r="Z483">
        <f>VLOOKUP(A483,[2]Sheet5!$A$2:$O$163,14, FALSE)</f>
        <v>63.47</v>
      </c>
      <c r="AA483">
        <f>VLOOKUP(A483,[2]Sheet5!$A$2:$O$163,15, FALSE)</f>
        <v>4.1505673533183787</v>
      </c>
      <c r="AC483">
        <f>VLOOKUP(C483, [2]Sheet5!$C$2:$O$163, 3, FALSE)</f>
        <v>3</v>
      </c>
    </row>
    <row r="484" spans="1:29" x14ac:dyDescent="0.2">
      <c r="A484" t="s">
        <v>2619</v>
      </c>
      <c r="B484" t="s">
        <v>1504</v>
      </c>
      <c r="C484" t="str">
        <f t="shared" si="7"/>
        <v>MARYMensLacrosse</v>
      </c>
      <c r="D484" t="s">
        <v>2790</v>
      </c>
      <c r="E484" t="s">
        <v>2791</v>
      </c>
      <c r="F484" t="s">
        <v>2697</v>
      </c>
      <c r="G484" t="s">
        <v>3005</v>
      </c>
      <c r="H484" t="s">
        <v>3006</v>
      </c>
      <c r="I484" t="s">
        <v>3160</v>
      </c>
      <c r="J484">
        <v>268.8</v>
      </c>
      <c r="L484">
        <v>167784</v>
      </c>
      <c r="M484">
        <v>167.78399999999999</v>
      </c>
      <c r="N484">
        <v>5.1226774378777939</v>
      </c>
      <c r="Q484" t="str">
        <f>VLOOKUP(A484,[2]Sheet5!$A$2:$O$163,4, FALSE)</f>
        <v>Saint Mary‚Äôs College</v>
      </c>
      <c r="R484" t="str">
        <f>VLOOKUP(A484,[2]Sheet5!$A$2:$O$163,6, FALSE)</f>
        <v>Moraga</v>
      </c>
      <c r="S484" t="str">
        <f>VLOOKUP(A484,[2]Sheet5!$A$2:$O$163,7, FALSE)</f>
        <v>CA</v>
      </c>
      <c r="T484" t="str">
        <f>VLOOKUP(A484,[2]Sheet5!$A$2:$O$163,8, FALSE)</f>
        <v>California</v>
      </c>
      <c r="U484" t="str">
        <f>VLOOKUP(A484,[2]Sheet5!$A$2:$O$163,9, FALSE)</f>
        <v>West</v>
      </c>
      <c r="V484" t="str">
        <f>VLOOKUP(A484,[2]Sheet5!$A$2:$O$163,10, FALSE)</f>
        <v>moraga-ca</v>
      </c>
      <c r="W484">
        <f>VLOOKUP(A484,[2]Sheet5!$A$2:$O$163,11, FALSE)</f>
        <v>268.8</v>
      </c>
      <c r="X484" t="e">
        <f>VLOOKUP(A484,[2]Sheet5!$A$2:$O$163,12, FALSE)</f>
        <v>#N/A</v>
      </c>
      <c r="Y484">
        <f>VLOOKUP(A484,[2]Sheet5!$A$2:$O$163,13, FALSE)</f>
        <v>167784</v>
      </c>
      <c r="Z484">
        <f>VLOOKUP(A484,[2]Sheet5!$A$2:$O$163,14, FALSE)</f>
        <v>167.78399999999999</v>
      </c>
      <c r="AA484">
        <f>VLOOKUP(A484,[2]Sheet5!$A$2:$O$163,15, FALSE)</f>
        <v>5.1226774378777939</v>
      </c>
      <c r="AC484" t="e">
        <f>VLOOKUP(C484, [2]Sheet5!$C$2:$O$163, 3, FALSE)</f>
        <v>#N/A</v>
      </c>
    </row>
    <row r="485" spans="1:29" x14ac:dyDescent="0.2">
      <c r="A485" t="s">
        <v>2619</v>
      </c>
      <c r="B485" t="s">
        <v>1504</v>
      </c>
      <c r="C485" t="str">
        <f t="shared" si="7"/>
        <v>MARYMensLacrosse</v>
      </c>
      <c r="D485" t="s">
        <v>2790</v>
      </c>
      <c r="E485" t="s">
        <v>2791</v>
      </c>
      <c r="F485" t="s">
        <v>2697</v>
      </c>
      <c r="G485" t="s">
        <v>3005</v>
      </c>
      <c r="H485" t="s">
        <v>3006</v>
      </c>
      <c r="I485" t="s">
        <v>3160</v>
      </c>
      <c r="J485">
        <v>268.8</v>
      </c>
      <c r="L485">
        <v>167784</v>
      </c>
      <c r="M485">
        <v>167.78399999999999</v>
      </c>
      <c r="N485">
        <v>5.1226774378777939</v>
      </c>
      <c r="Q485" t="str">
        <f>VLOOKUP(A485,[2]Sheet5!$A$2:$O$163,4, FALSE)</f>
        <v>Saint Mary‚Äôs College</v>
      </c>
      <c r="R485" t="str">
        <f>VLOOKUP(A485,[2]Sheet5!$A$2:$O$163,6, FALSE)</f>
        <v>Moraga</v>
      </c>
      <c r="S485" t="str">
        <f>VLOOKUP(A485,[2]Sheet5!$A$2:$O$163,7, FALSE)</f>
        <v>CA</v>
      </c>
      <c r="T485" t="str">
        <f>VLOOKUP(A485,[2]Sheet5!$A$2:$O$163,8, FALSE)</f>
        <v>California</v>
      </c>
      <c r="U485" t="str">
        <f>VLOOKUP(A485,[2]Sheet5!$A$2:$O$163,9, FALSE)</f>
        <v>West</v>
      </c>
      <c r="V485" t="str">
        <f>VLOOKUP(A485,[2]Sheet5!$A$2:$O$163,10, FALSE)</f>
        <v>moraga-ca</v>
      </c>
      <c r="W485">
        <f>VLOOKUP(A485,[2]Sheet5!$A$2:$O$163,11, FALSE)</f>
        <v>268.8</v>
      </c>
      <c r="X485" t="e">
        <f>VLOOKUP(A485,[2]Sheet5!$A$2:$O$163,12, FALSE)</f>
        <v>#N/A</v>
      </c>
      <c r="Y485">
        <f>VLOOKUP(A485,[2]Sheet5!$A$2:$O$163,13, FALSE)</f>
        <v>167784</v>
      </c>
      <c r="Z485">
        <f>VLOOKUP(A485,[2]Sheet5!$A$2:$O$163,14, FALSE)</f>
        <v>167.78399999999999</v>
      </c>
      <c r="AA485">
        <f>VLOOKUP(A485,[2]Sheet5!$A$2:$O$163,15, FALSE)</f>
        <v>5.1226774378777939</v>
      </c>
      <c r="AC485" t="e">
        <f>VLOOKUP(C485, [2]Sheet5!$C$2:$O$163, 3, FALSE)</f>
        <v>#N/A</v>
      </c>
    </row>
    <row r="486" spans="1:29" x14ac:dyDescent="0.2">
      <c r="A486" t="s">
        <v>2619</v>
      </c>
      <c r="B486" t="s">
        <v>1504</v>
      </c>
      <c r="C486" t="str">
        <f t="shared" si="7"/>
        <v>MARYMensLacrosse</v>
      </c>
      <c r="D486" t="s">
        <v>2790</v>
      </c>
      <c r="E486" t="s">
        <v>2791</v>
      </c>
      <c r="F486" t="s">
        <v>2697</v>
      </c>
      <c r="G486" t="s">
        <v>3005</v>
      </c>
      <c r="H486" t="s">
        <v>3006</v>
      </c>
      <c r="I486" t="s">
        <v>3160</v>
      </c>
      <c r="J486">
        <v>268.8</v>
      </c>
      <c r="L486">
        <v>167784</v>
      </c>
      <c r="M486">
        <v>167.78399999999999</v>
      </c>
      <c r="N486">
        <v>5.1226774378777939</v>
      </c>
      <c r="Q486" t="str">
        <f>VLOOKUP(A486,[2]Sheet5!$A$2:$O$163,4, FALSE)</f>
        <v>Saint Mary‚Äôs College</v>
      </c>
      <c r="R486" t="str">
        <f>VLOOKUP(A486,[2]Sheet5!$A$2:$O$163,6, FALSE)</f>
        <v>Moraga</v>
      </c>
      <c r="S486" t="str">
        <f>VLOOKUP(A486,[2]Sheet5!$A$2:$O$163,7, FALSE)</f>
        <v>CA</v>
      </c>
      <c r="T486" t="str">
        <f>VLOOKUP(A486,[2]Sheet5!$A$2:$O$163,8, FALSE)</f>
        <v>California</v>
      </c>
      <c r="U486" t="str">
        <f>VLOOKUP(A486,[2]Sheet5!$A$2:$O$163,9, FALSE)</f>
        <v>West</v>
      </c>
      <c r="V486" t="str">
        <f>VLOOKUP(A486,[2]Sheet5!$A$2:$O$163,10, FALSE)</f>
        <v>moraga-ca</v>
      </c>
      <c r="W486">
        <f>VLOOKUP(A486,[2]Sheet5!$A$2:$O$163,11, FALSE)</f>
        <v>268.8</v>
      </c>
      <c r="X486" t="e">
        <f>VLOOKUP(A486,[2]Sheet5!$A$2:$O$163,12, FALSE)</f>
        <v>#N/A</v>
      </c>
      <c r="Y486">
        <f>VLOOKUP(A486,[2]Sheet5!$A$2:$O$163,13, FALSE)</f>
        <v>167784</v>
      </c>
      <c r="Z486">
        <f>VLOOKUP(A486,[2]Sheet5!$A$2:$O$163,14, FALSE)</f>
        <v>167.78399999999999</v>
      </c>
      <c r="AA486">
        <f>VLOOKUP(A486,[2]Sheet5!$A$2:$O$163,15, FALSE)</f>
        <v>5.1226774378777939</v>
      </c>
      <c r="AC486" t="e">
        <f>VLOOKUP(C486, [2]Sheet5!$C$2:$O$163, 3, FALSE)</f>
        <v>#N/A</v>
      </c>
    </row>
    <row r="487" spans="1:29" x14ac:dyDescent="0.2">
      <c r="A487" t="s">
        <v>2622</v>
      </c>
      <c r="B487" t="s">
        <v>1504</v>
      </c>
      <c r="C487" t="str">
        <f t="shared" si="7"/>
        <v>GUMensLacrosse</v>
      </c>
      <c r="D487" t="s">
        <v>2797</v>
      </c>
      <c r="E487" t="s">
        <v>2798</v>
      </c>
      <c r="F487" t="s">
        <v>2799</v>
      </c>
      <c r="G487" t="s">
        <v>3019</v>
      </c>
      <c r="H487" t="s">
        <v>3006</v>
      </c>
      <c r="I487" t="s">
        <v>3162</v>
      </c>
      <c r="J487">
        <v>150.6</v>
      </c>
      <c r="K487">
        <v>22</v>
      </c>
      <c r="L487">
        <v>93547</v>
      </c>
      <c r="M487">
        <v>93.546999999999997</v>
      </c>
      <c r="N487">
        <v>4.5384639837932825</v>
      </c>
      <c r="O487">
        <v>6</v>
      </c>
      <c r="Q487" t="str">
        <f>VLOOKUP(A487,[2]Sheet5!$A$2:$O$163,4, FALSE)</f>
        <v>Georgetown University</v>
      </c>
      <c r="R487" t="str">
        <f>VLOOKUP(A487,[2]Sheet5!$A$2:$O$163,6, FALSE)</f>
        <v>Washington D.C.</v>
      </c>
      <c r="S487" t="str">
        <f>VLOOKUP(A487,[2]Sheet5!$A$2:$O$163,7, FALSE)</f>
        <v>WA</v>
      </c>
      <c r="T487" t="str">
        <f>VLOOKUP(A487,[2]Sheet5!$A$2:$O$163,8, FALSE)</f>
        <v>Washington</v>
      </c>
      <c r="U487" t="str">
        <f>VLOOKUP(A487,[2]Sheet5!$A$2:$O$163,9, FALSE)</f>
        <v>West</v>
      </c>
      <c r="V487" t="str">
        <f>VLOOKUP(A487,[2]Sheet5!$A$2:$O$163,10, FALSE)</f>
        <v>washington d.c.-wa</v>
      </c>
      <c r="W487">
        <f>VLOOKUP(A487,[2]Sheet5!$A$2:$O$163,11, FALSE)</f>
        <v>150.6</v>
      </c>
      <c r="X487">
        <f>VLOOKUP(A487,[2]Sheet5!$A$2:$O$163,12, FALSE)</f>
        <v>22</v>
      </c>
      <c r="Y487">
        <f>VLOOKUP(A487,[2]Sheet5!$A$2:$O$163,13, FALSE)</f>
        <v>93547</v>
      </c>
      <c r="Z487">
        <f>VLOOKUP(A487,[2]Sheet5!$A$2:$O$163,14, FALSE)</f>
        <v>93.546999999999997</v>
      </c>
      <c r="AA487">
        <f>VLOOKUP(A487,[2]Sheet5!$A$2:$O$163,15, FALSE)</f>
        <v>4.5384639837932825</v>
      </c>
      <c r="AC487">
        <f>VLOOKUP(C487, [2]Sheet5!$C$2:$O$163, 3, FALSE)</f>
        <v>6</v>
      </c>
    </row>
    <row r="488" spans="1:29" x14ac:dyDescent="0.2">
      <c r="A488" t="s">
        <v>2619</v>
      </c>
      <c r="B488" t="s">
        <v>1504</v>
      </c>
      <c r="C488" t="str">
        <f t="shared" si="7"/>
        <v>MARYMensLacrosse</v>
      </c>
      <c r="D488" t="s">
        <v>2790</v>
      </c>
      <c r="E488" t="s">
        <v>2791</v>
      </c>
      <c r="F488" t="s">
        <v>2697</v>
      </c>
      <c r="G488" t="s">
        <v>3005</v>
      </c>
      <c r="H488" t="s">
        <v>3006</v>
      </c>
      <c r="I488" t="s">
        <v>3160</v>
      </c>
      <c r="J488">
        <v>268.8</v>
      </c>
      <c r="L488">
        <v>167784</v>
      </c>
      <c r="M488">
        <v>167.78399999999999</v>
      </c>
      <c r="N488">
        <v>5.1226774378777939</v>
      </c>
      <c r="Q488" t="str">
        <f>VLOOKUP(A488,[2]Sheet5!$A$2:$O$163,4, FALSE)</f>
        <v>Saint Mary‚Äôs College</v>
      </c>
      <c r="R488" t="str">
        <f>VLOOKUP(A488,[2]Sheet5!$A$2:$O$163,6, FALSE)</f>
        <v>Moraga</v>
      </c>
      <c r="S488" t="str">
        <f>VLOOKUP(A488,[2]Sheet5!$A$2:$O$163,7, FALSE)</f>
        <v>CA</v>
      </c>
      <c r="T488" t="str">
        <f>VLOOKUP(A488,[2]Sheet5!$A$2:$O$163,8, FALSE)</f>
        <v>California</v>
      </c>
      <c r="U488" t="str">
        <f>VLOOKUP(A488,[2]Sheet5!$A$2:$O$163,9, FALSE)</f>
        <v>West</v>
      </c>
      <c r="V488" t="str">
        <f>VLOOKUP(A488,[2]Sheet5!$A$2:$O$163,10, FALSE)</f>
        <v>moraga-ca</v>
      </c>
      <c r="W488">
        <f>VLOOKUP(A488,[2]Sheet5!$A$2:$O$163,11, FALSE)</f>
        <v>268.8</v>
      </c>
      <c r="X488" t="e">
        <f>VLOOKUP(A488,[2]Sheet5!$A$2:$O$163,12, FALSE)</f>
        <v>#N/A</v>
      </c>
      <c r="Y488">
        <f>VLOOKUP(A488,[2]Sheet5!$A$2:$O$163,13, FALSE)</f>
        <v>167784</v>
      </c>
      <c r="Z488">
        <f>VLOOKUP(A488,[2]Sheet5!$A$2:$O$163,14, FALSE)</f>
        <v>167.78399999999999</v>
      </c>
      <c r="AA488">
        <f>VLOOKUP(A488,[2]Sheet5!$A$2:$O$163,15, FALSE)</f>
        <v>5.1226774378777939</v>
      </c>
      <c r="AC488" t="e">
        <f>VLOOKUP(C488, [2]Sheet5!$C$2:$O$163, 3, FALSE)</f>
        <v>#N/A</v>
      </c>
    </row>
    <row r="489" spans="1:29" x14ac:dyDescent="0.2">
      <c r="A489" t="s">
        <v>2619</v>
      </c>
      <c r="B489" t="s">
        <v>1504</v>
      </c>
      <c r="C489" t="str">
        <f t="shared" si="7"/>
        <v>MARYMensLacrosse</v>
      </c>
      <c r="D489" t="s">
        <v>2790</v>
      </c>
      <c r="E489" t="s">
        <v>2791</v>
      </c>
      <c r="F489" t="s">
        <v>2697</v>
      </c>
      <c r="G489" t="s">
        <v>3005</v>
      </c>
      <c r="H489" t="s">
        <v>3006</v>
      </c>
      <c r="I489" t="s">
        <v>3160</v>
      </c>
      <c r="J489">
        <v>268.8</v>
      </c>
      <c r="L489">
        <v>167784</v>
      </c>
      <c r="M489">
        <v>167.78399999999999</v>
      </c>
      <c r="N489">
        <v>5.1226774378777939</v>
      </c>
      <c r="Q489" t="str">
        <f>VLOOKUP(A489,[2]Sheet5!$A$2:$O$163,4, FALSE)</f>
        <v>Saint Mary‚Äôs College</v>
      </c>
      <c r="R489" t="str">
        <f>VLOOKUP(A489,[2]Sheet5!$A$2:$O$163,6, FALSE)</f>
        <v>Moraga</v>
      </c>
      <c r="S489" t="str">
        <f>VLOOKUP(A489,[2]Sheet5!$A$2:$O$163,7, FALSE)</f>
        <v>CA</v>
      </c>
      <c r="T489" t="str">
        <f>VLOOKUP(A489,[2]Sheet5!$A$2:$O$163,8, FALSE)</f>
        <v>California</v>
      </c>
      <c r="U489" t="str">
        <f>VLOOKUP(A489,[2]Sheet5!$A$2:$O$163,9, FALSE)</f>
        <v>West</v>
      </c>
      <c r="V489" t="str">
        <f>VLOOKUP(A489,[2]Sheet5!$A$2:$O$163,10, FALSE)</f>
        <v>moraga-ca</v>
      </c>
      <c r="W489">
        <f>VLOOKUP(A489,[2]Sheet5!$A$2:$O$163,11, FALSE)</f>
        <v>268.8</v>
      </c>
      <c r="X489" t="e">
        <f>VLOOKUP(A489,[2]Sheet5!$A$2:$O$163,12, FALSE)</f>
        <v>#N/A</v>
      </c>
      <c r="Y489">
        <f>VLOOKUP(A489,[2]Sheet5!$A$2:$O$163,13, FALSE)</f>
        <v>167784</v>
      </c>
      <c r="Z489">
        <f>VLOOKUP(A489,[2]Sheet5!$A$2:$O$163,14, FALSE)</f>
        <v>167.78399999999999</v>
      </c>
      <c r="AA489">
        <f>VLOOKUP(A489,[2]Sheet5!$A$2:$O$163,15, FALSE)</f>
        <v>5.1226774378777939</v>
      </c>
      <c r="AC489" t="e">
        <f>VLOOKUP(C489, [2]Sheet5!$C$2:$O$163, 3, FALSE)</f>
        <v>#N/A</v>
      </c>
    </row>
    <row r="490" spans="1:29" x14ac:dyDescent="0.2">
      <c r="A490" t="s">
        <v>2623</v>
      </c>
      <c r="B490" t="s">
        <v>1504</v>
      </c>
      <c r="C490" t="str">
        <f t="shared" si="7"/>
        <v>BRWNMensLacrosse</v>
      </c>
      <c r="D490" t="s">
        <v>2800</v>
      </c>
      <c r="E490" t="s">
        <v>2801</v>
      </c>
      <c r="F490" t="s">
        <v>2802</v>
      </c>
      <c r="G490" t="s">
        <v>3130</v>
      </c>
      <c r="H490" t="s">
        <v>3034</v>
      </c>
      <c r="I490" t="s">
        <v>3163</v>
      </c>
      <c r="J490">
        <v>108.1</v>
      </c>
      <c r="K490">
        <v>13</v>
      </c>
      <c r="L490">
        <v>65797</v>
      </c>
      <c r="M490">
        <v>65.796999999999997</v>
      </c>
      <c r="N490">
        <v>4.1865742445867253</v>
      </c>
      <c r="O490">
        <v>8</v>
      </c>
      <c r="Q490" t="str">
        <f>VLOOKUP(A490,[2]Sheet5!$A$2:$O$163,4, FALSE)</f>
        <v>Brown University</v>
      </c>
      <c r="R490" t="str">
        <f>VLOOKUP(A490,[2]Sheet5!$A$2:$O$163,6, FALSE)</f>
        <v>Providence</v>
      </c>
      <c r="S490" t="str">
        <f>VLOOKUP(A490,[2]Sheet5!$A$2:$O$163,7, FALSE)</f>
        <v>RI</v>
      </c>
      <c r="T490" t="str">
        <f>VLOOKUP(A490,[2]Sheet5!$A$2:$O$163,8, FALSE)</f>
        <v>Rhode Island</v>
      </c>
      <c r="U490" t="str">
        <f>VLOOKUP(A490,[2]Sheet5!$A$2:$O$163,9, FALSE)</f>
        <v>Northeast</v>
      </c>
      <c r="V490" t="str">
        <f>VLOOKUP(A490,[2]Sheet5!$A$2:$O$163,10, FALSE)</f>
        <v>providence-ri</v>
      </c>
      <c r="W490">
        <f>VLOOKUP(A490,[2]Sheet5!$A$2:$O$163,11, FALSE)</f>
        <v>108.1</v>
      </c>
      <c r="X490">
        <f>VLOOKUP(A490,[2]Sheet5!$A$2:$O$163,12, FALSE)</f>
        <v>13</v>
      </c>
      <c r="Y490">
        <f>VLOOKUP(A490,[2]Sheet5!$A$2:$O$163,13, FALSE)</f>
        <v>65797</v>
      </c>
      <c r="Z490">
        <f>VLOOKUP(A490,[2]Sheet5!$A$2:$O$163,14, FALSE)</f>
        <v>65.796999999999997</v>
      </c>
      <c r="AA490">
        <f>VLOOKUP(A490,[2]Sheet5!$A$2:$O$163,15, FALSE)</f>
        <v>4.1865742445867253</v>
      </c>
      <c r="AC490">
        <f>VLOOKUP(C490, [2]Sheet5!$C$2:$O$163, 3, FALSE)</f>
        <v>8</v>
      </c>
    </row>
    <row r="491" spans="1:29" x14ac:dyDescent="0.2">
      <c r="A491" t="s">
        <v>2624</v>
      </c>
      <c r="B491" t="s">
        <v>1566</v>
      </c>
      <c r="C491" t="str">
        <f t="shared" si="7"/>
        <v>BCWomensLacrosse</v>
      </c>
      <c r="D491" t="s">
        <v>2803</v>
      </c>
      <c r="E491" t="s">
        <v>2804</v>
      </c>
      <c r="F491" t="s">
        <v>2805</v>
      </c>
      <c r="G491" t="s">
        <v>3052</v>
      </c>
      <c r="H491" t="s">
        <v>3034</v>
      </c>
      <c r="I491" t="s">
        <v>3164</v>
      </c>
      <c r="J491">
        <v>207.9</v>
      </c>
      <c r="K491">
        <v>36</v>
      </c>
      <c r="L491">
        <v>51026</v>
      </c>
      <c r="M491">
        <v>51.026000000000003</v>
      </c>
      <c r="N491">
        <v>3.9323353067400242</v>
      </c>
      <c r="O491">
        <v>53</v>
      </c>
      <c r="Q491" t="str">
        <f>VLOOKUP(A491,[2]Sheet5!$A$2:$O$163,4, FALSE)</f>
        <v>Boston College</v>
      </c>
      <c r="R491" t="str">
        <f>VLOOKUP(A491,[2]Sheet5!$A$2:$O$163,6, FALSE)</f>
        <v>Newton</v>
      </c>
      <c r="S491" t="str">
        <f>VLOOKUP(A491,[2]Sheet5!$A$2:$O$163,7, FALSE)</f>
        <v>MA</v>
      </c>
      <c r="T491" t="str">
        <f>VLOOKUP(A491,[2]Sheet5!$A$2:$O$163,8, FALSE)</f>
        <v>Massachusetts</v>
      </c>
      <c r="U491" t="str">
        <f>VLOOKUP(A491,[2]Sheet5!$A$2:$O$163,9, FALSE)</f>
        <v>Northeast</v>
      </c>
      <c r="V491" t="str">
        <f>VLOOKUP(A491,[2]Sheet5!$A$2:$O$163,10, FALSE)</f>
        <v>newton-ma</v>
      </c>
      <c r="W491">
        <f>VLOOKUP(A491,[2]Sheet5!$A$2:$O$163,11, FALSE)</f>
        <v>207.9</v>
      </c>
      <c r="X491">
        <f>VLOOKUP(A491,[2]Sheet5!$A$2:$O$163,12, FALSE)</f>
        <v>36</v>
      </c>
      <c r="Y491">
        <f>VLOOKUP(A491,[2]Sheet5!$A$2:$O$163,13, FALSE)</f>
        <v>51026</v>
      </c>
      <c r="Z491">
        <f>VLOOKUP(A491,[2]Sheet5!$A$2:$O$163,14, FALSE)</f>
        <v>51.026000000000003</v>
      </c>
      <c r="AA491">
        <f>VLOOKUP(A491,[2]Sheet5!$A$2:$O$163,15, FALSE)</f>
        <v>3.9323353067400242</v>
      </c>
      <c r="AC491">
        <f>VLOOKUP(C491, [2]Sheet5!$C$2:$O$163, 3, FALSE)</f>
        <v>53</v>
      </c>
    </row>
    <row r="492" spans="1:29" x14ac:dyDescent="0.2">
      <c r="A492" t="s">
        <v>2616</v>
      </c>
      <c r="B492" t="s">
        <v>1566</v>
      </c>
      <c r="C492" t="str">
        <f t="shared" si="7"/>
        <v>UFWomensLacrosse</v>
      </c>
      <c r="D492" t="s">
        <v>2783</v>
      </c>
      <c r="E492" t="s">
        <v>2784</v>
      </c>
      <c r="F492" t="s">
        <v>2671</v>
      </c>
      <c r="G492" t="s">
        <v>3021</v>
      </c>
      <c r="H492" t="s">
        <v>3012</v>
      </c>
      <c r="I492" t="s">
        <v>3081</v>
      </c>
      <c r="J492">
        <v>90</v>
      </c>
      <c r="K492">
        <v>29</v>
      </c>
      <c r="L492">
        <v>40937</v>
      </c>
      <c r="M492">
        <v>40.936999999999998</v>
      </c>
      <c r="N492">
        <v>3.7120342995804241</v>
      </c>
      <c r="Q492" t="str">
        <f>VLOOKUP(A492,[2]Sheet5!$A$2:$O$163,4, FALSE)</f>
        <v>University of Florida</v>
      </c>
      <c r="R492" t="str">
        <f>VLOOKUP(A492,[2]Sheet5!$A$2:$O$163,6, FALSE)</f>
        <v>Gainesville</v>
      </c>
      <c r="S492" t="str">
        <f>VLOOKUP(A492,[2]Sheet5!$A$2:$O$163,7, FALSE)</f>
        <v>FL</v>
      </c>
      <c r="T492" t="str">
        <f>VLOOKUP(A492,[2]Sheet5!$A$2:$O$163,8, FALSE)</f>
        <v>Florida</v>
      </c>
      <c r="U492" t="str">
        <f>VLOOKUP(A492,[2]Sheet5!$A$2:$O$163,9, FALSE)</f>
        <v>Southeast</v>
      </c>
      <c r="V492" t="str">
        <f>VLOOKUP(A492,[2]Sheet5!$A$2:$O$163,10, FALSE)</f>
        <v>gainesville-fl</v>
      </c>
      <c r="W492">
        <f>VLOOKUP(A492,[2]Sheet5!$A$2:$O$163,11, FALSE)</f>
        <v>90</v>
      </c>
      <c r="X492">
        <f>VLOOKUP(A492,[2]Sheet5!$A$2:$O$163,12, FALSE)</f>
        <v>29</v>
      </c>
      <c r="Y492">
        <f>VLOOKUP(A492,[2]Sheet5!$A$2:$O$163,13, FALSE)</f>
        <v>40937</v>
      </c>
      <c r="Z492">
        <f>VLOOKUP(A492,[2]Sheet5!$A$2:$O$163,14, FALSE)</f>
        <v>40.936999999999998</v>
      </c>
      <c r="AA492">
        <f>VLOOKUP(A492,[2]Sheet5!$A$2:$O$163,15, FALSE)</f>
        <v>3.7120342995804241</v>
      </c>
      <c r="AC492" t="e">
        <f>VLOOKUP(C492, [2]Sheet5!$C$2:$O$163, 3, FALSE)</f>
        <v>#N/A</v>
      </c>
    </row>
    <row r="493" spans="1:29" x14ac:dyDescent="0.2">
      <c r="A493" t="s">
        <v>2619</v>
      </c>
      <c r="B493" t="s">
        <v>1566</v>
      </c>
      <c r="C493" t="str">
        <f t="shared" si="7"/>
        <v>MARYWomensLacrosse</v>
      </c>
      <c r="D493" t="s">
        <v>2790</v>
      </c>
      <c r="E493" t="s">
        <v>2791</v>
      </c>
      <c r="F493" t="s">
        <v>2697</v>
      </c>
      <c r="G493" t="s">
        <v>3005</v>
      </c>
      <c r="H493" t="s">
        <v>3006</v>
      </c>
      <c r="I493" t="s">
        <v>3160</v>
      </c>
      <c r="J493">
        <v>268.8</v>
      </c>
      <c r="L493">
        <v>167784</v>
      </c>
      <c r="M493">
        <v>167.78399999999999</v>
      </c>
      <c r="N493">
        <v>5.1226774378777939</v>
      </c>
      <c r="Q493" t="str">
        <f>VLOOKUP(A493,[2]Sheet5!$A$2:$O$163,4, FALSE)</f>
        <v>Saint Mary‚Äôs College</v>
      </c>
      <c r="R493" t="str">
        <f>VLOOKUP(A493,[2]Sheet5!$A$2:$O$163,6, FALSE)</f>
        <v>Moraga</v>
      </c>
      <c r="S493" t="str">
        <f>VLOOKUP(A493,[2]Sheet5!$A$2:$O$163,7, FALSE)</f>
        <v>CA</v>
      </c>
      <c r="T493" t="str">
        <f>VLOOKUP(A493,[2]Sheet5!$A$2:$O$163,8, FALSE)</f>
        <v>California</v>
      </c>
      <c r="U493" t="str">
        <f>VLOOKUP(A493,[2]Sheet5!$A$2:$O$163,9, FALSE)</f>
        <v>West</v>
      </c>
      <c r="V493" t="str">
        <f>VLOOKUP(A493,[2]Sheet5!$A$2:$O$163,10, FALSE)</f>
        <v>moraga-ca</v>
      </c>
      <c r="W493">
        <f>VLOOKUP(A493,[2]Sheet5!$A$2:$O$163,11, FALSE)</f>
        <v>268.8</v>
      </c>
      <c r="X493" t="e">
        <f>VLOOKUP(A493,[2]Sheet5!$A$2:$O$163,12, FALSE)</f>
        <v>#N/A</v>
      </c>
      <c r="Y493">
        <f>VLOOKUP(A493,[2]Sheet5!$A$2:$O$163,13, FALSE)</f>
        <v>167784</v>
      </c>
      <c r="Z493">
        <f>VLOOKUP(A493,[2]Sheet5!$A$2:$O$163,14, FALSE)</f>
        <v>167.78399999999999</v>
      </c>
      <c r="AA493">
        <f>VLOOKUP(A493,[2]Sheet5!$A$2:$O$163,15, FALSE)</f>
        <v>5.1226774378777939</v>
      </c>
      <c r="AC493" t="e">
        <f>VLOOKUP(C493, [2]Sheet5!$C$2:$O$163, 3, FALSE)</f>
        <v>#N/A</v>
      </c>
    </row>
    <row r="494" spans="1:29" x14ac:dyDescent="0.2">
      <c r="A494" t="s">
        <v>2602</v>
      </c>
      <c r="B494" t="s">
        <v>1566</v>
      </c>
      <c r="C494" t="str">
        <f t="shared" si="7"/>
        <v>USCWomensLacrosse</v>
      </c>
      <c r="D494" t="s">
        <v>2754</v>
      </c>
      <c r="E494" t="s">
        <v>2711</v>
      </c>
      <c r="F494" t="s">
        <v>2697</v>
      </c>
      <c r="G494" t="s">
        <v>3005</v>
      </c>
      <c r="H494" t="s">
        <v>3006</v>
      </c>
      <c r="I494" t="s">
        <v>3007</v>
      </c>
      <c r="J494">
        <v>176.2</v>
      </c>
      <c r="K494">
        <v>25</v>
      </c>
      <c r="L494">
        <v>69778</v>
      </c>
      <c r="M494">
        <v>69.778000000000006</v>
      </c>
      <c r="N494">
        <v>4.2453187738402836</v>
      </c>
      <c r="Q494" t="str">
        <f>VLOOKUP(A494,[2]Sheet5!$A$2:$O$163,4, FALSE)</f>
        <v>University of Southern California</v>
      </c>
      <c r="R494" t="str">
        <f>VLOOKUP(A494,[2]Sheet5!$A$2:$O$163,6, FALSE)</f>
        <v>Los Angeles</v>
      </c>
      <c r="S494" t="str">
        <f>VLOOKUP(A494,[2]Sheet5!$A$2:$O$163,7, FALSE)</f>
        <v>CA</v>
      </c>
      <c r="T494" t="str">
        <f>VLOOKUP(A494,[2]Sheet5!$A$2:$O$163,8, FALSE)</f>
        <v>California</v>
      </c>
      <c r="U494" t="str">
        <f>VLOOKUP(A494,[2]Sheet5!$A$2:$O$163,9, FALSE)</f>
        <v>West</v>
      </c>
      <c r="V494" t="str">
        <f>VLOOKUP(A494,[2]Sheet5!$A$2:$O$163,10, FALSE)</f>
        <v>los angeles-ca</v>
      </c>
      <c r="W494">
        <f>VLOOKUP(A494,[2]Sheet5!$A$2:$O$163,11, FALSE)</f>
        <v>176.2</v>
      </c>
      <c r="X494">
        <f>VLOOKUP(A494,[2]Sheet5!$A$2:$O$163,12, FALSE)</f>
        <v>25</v>
      </c>
      <c r="Y494">
        <f>VLOOKUP(A494,[2]Sheet5!$A$2:$O$163,13, FALSE)</f>
        <v>69778</v>
      </c>
      <c r="Z494">
        <f>VLOOKUP(A494,[2]Sheet5!$A$2:$O$163,14, FALSE)</f>
        <v>69.778000000000006</v>
      </c>
      <c r="AA494">
        <f>VLOOKUP(A494,[2]Sheet5!$A$2:$O$163,15, FALSE)</f>
        <v>4.2453187738402836</v>
      </c>
      <c r="AC494" t="e">
        <f>VLOOKUP(C494, [2]Sheet5!$C$2:$O$163, 3, FALSE)</f>
        <v>#N/A</v>
      </c>
    </row>
    <row r="495" spans="1:29" x14ac:dyDescent="0.2">
      <c r="A495" t="s">
        <v>2625</v>
      </c>
      <c r="B495" t="s">
        <v>1566</v>
      </c>
      <c r="C495" t="str">
        <f t="shared" si="7"/>
        <v>SBWomensLacrosse</v>
      </c>
      <c r="D495" t="s">
        <v>2806</v>
      </c>
      <c r="E495" t="s">
        <v>2807</v>
      </c>
      <c r="F495" t="s">
        <v>2697</v>
      </c>
      <c r="G495" t="s">
        <v>3005</v>
      </c>
      <c r="H495" t="s">
        <v>3006</v>
      </c>
      <c r="I495" t="s">
        <v>3165</v>
      </c>
      <c r="J495">
        <v>217.9</v>
      </c>
      <c r="K495">
        <v>32</v>
      </c>
      <c r="L495">
        <v>89243</v>
      </c>
      <c r="M495">
        <v>89.242999999999995</v>
      </c>
      <c r="N495">
        <v>4.491362986211298</v>
      </c>
      <c r="O495">
        <v>23</v>
      </c>
      <c r="Q495" t="str">
        <f>VLOOKUP(A495,[2]Sheet5!$A$2:$O$163,4, FALSE)</f>
        <v>University of California Santa Barbara</v>
      </c>
      <c r="R495" t="str">
        <f>VLOOKUP(A495,[2]Sheet5!$A$2:$O$163,6, FALSE)</f>
        <v>Santa Barbara</v>
      </c>
      <c r="S495" t="str">
        <f>VLOOKUP(A495,[2]Sheet5!$A$2:$O$163,7, FALSE)</f>
        <v>CA</v>
      </c>
      <c r="T495" t="str">
        <f>VLOOKUP(A495,[2]Sheet5!$A$2:$O$163,8, FALSE)</f>
        <v>California</v>
      </c>
      <c r="U495" t="str">
        <f>VLOOKUP(A495,[2]Sheet5!$A$2:$O$163,9, FALSE)</f>
        <v>West</v>
      </c>
      <c r="V495" t="str">
        <f>VLOOKUP(A495,[2]Sheet5!$A$2:$O$163,10, FALSE)</f>
        <v>santa barbara-ca</v>
      </c>
      <c r="W495">
        <f>VLOOKUP(A495,[2]Sheet5!$A$2:$O$163,11, FALSE)</f>
        <v>217.9</v>
      </c>
      <c r="X495">
        <f>VLOOKUP(A495,[2]Sheet5!$A$2:$O$163,12, FALSE)</f>
        <v>32</v>
      </c>
      <c r="Y495">
        <f>VLOOKUP(A495,[2]Sheet5!$A$2:$O$163,13, FALSE)</f>
        <v>89243</v>
      </c>
      <c r="Z495">
        <f>VLOOKUP(A495,[2]Sheet5!$A$2:$O$163,14, FALSE)</f>
        <v>89.242999999999995</v>
      </c>
      <c r="AA495">
        <f>VLOOKUP(A495,[2]Sheet5!$A$2:$O$163,15, FALSE)</f>
        <v>4.491362986211298</v>
      </c>
      <c r="AC495">
        <f>VLOOKUP(C495, [2]Sheet5!$C$2:$O$163, 3, FALSE)</f>
        <v>23</v>
      </c>
    </row>
    <row r="496" spans="1:29" x14ac:dyDescent="0.2">
      <c r="A496" t="s">
        <v>2626</v>
      </c>
      <c r="B496" t="s">
        <v>1566</v>
      </c>
      <c r="C496" t="str">
        <f t="shared" si="7"/>
        <v>DUKEWomensLacrosse</v>
      </c>
      <c r="D496" t="s">
        <v>2808</v>
      </c>
      <c r="E496" t="s">
        <v>2809</v>
      </c>
      <c r="F496" t="s">
        <v>2685</v>
      </c>
      <c r="G496" t="s">
        <v>3011</v>
      </c>
      <c r="H496" t="s">
        <v>3012</v>
      </c>
      <c r="I496" t="s">
        <v>3061</v>
      </c>
      <c r="J496">
        <v>97.5</v>
      </c>
      <c r="K496">
        <v>10</v>
      </c>
      <c r="L496">
        <v>107000</v>
      </c>
      <c r="M496">
        <v>107</v>
      </c>
      <c r="N496">
        <v>4.6728288344619058</v>
      </c>
      <c r="O496">
        <v>41</v>
      </c>
      <c r="Q496" t="str">
        <f>VLOOKUP(A496,[2]Sheet5!$A$2:$O$163,4, FALSE)</f>
        <v>Duke University</v>
      </c>
      <c r="R496" t="str">
        <f>VLOOKUP(A496,[2]Sheet5!$A$2:$O$163,6, FALSE)</f>
        <v>Durham</v>
      </c>
      <c r="S496" t="str">
        <f>VLOOKUP(A496,[2]Sheet5!$A$2:$O$163,7, FALSE)</f>
        <v>NC</v>
      </c>
      <c r="T496" t="str">
        <f>VLOOKUP(A496,[2]Sheet5!$A$2:$O$163,8, FALSE)</f>
        <v>North Carolina</v>
      </c>
      <c r="U496" t="str">
        <f>VLOOKUP(A496,[2]Sheet5!$A$2:$O$163,9, FALSE)</f>
        <v>Southeast</v>
      </c>
      <c r="V496" t="str">
        <f>VLOOKUP(A496,[2]Sheet5!$A$2:$O$163,10, FALSE)</f>
        <v>durham-nc</v>
      </c>
      <c r="W496">
        <f>VLOOKUP(A496,[2]Sheet5!$A$2:$O$163,11, FALSE)</f>
        <v>97.5</v>
      </c>
      <c r="X496">
        <f>VLOOKUP(A496,[2]Sheet5!$A$2:$O$163,12, FALSE)</f>
        <v>10</v>
      </c>
      <c r="Y496">
        <f>VLOOKUP(A496,[2]Sheet5!$A$2:$O$163,13, FALSE)</f>
        <v>107000</v>
      </c>
      <c r="Z496">
        <f>VLOOKUP(A496,[2]Sheet5!$A$2:$O$163,14, FALSE)</f>
        <v>107</v>
      </c>
      <c r="AA496">
        <f>VLOOKUP(A496,[2]Sheet5!$A$2:$O$163,15, FALSE)</f>
        <v>4.6728288344619058</v>
      </c>
      <c r="AC496">
        <f>VLOOKUP(C496, [2]Sheet5!$C$2:$O$163, 3, FALSE)</f>
        <v>41</v>
      </c>
    </row>
    <row r="497" spans="1:29" x14ac:dyDescent="0.2">
      <c r="A497" t="s">
        <v>2627</v>
      </c>
      <c r="B497" t="s">
        <v>1566</v>
      </c>
      <c r="C497" t="str">
        <f t="shared" si="7"/>
        <v>NWESTWomensLacrosse</v>
      </c>
      <c r="D497" t="s">
        <v>2810</v>
      </c>
      <c r="E497" t="s">
        <v>2811</v>
      </c>
      <c r="F497" t="s">
        <v>2812</v>
      </c>
      <c r="G497" t="s">
        <v>3065</v>
      </c>
      <c r="H497" t="s">
        <v>3017</v>
      </c>
      <c r="I497" t="s">
        <v>3166</v>
      </c>
      <c r="J497">
        <v>123.2</v>
      </c>
      <c r="K497">
        <v>10</v>
      </c>
      <c r="L497">
        <v>87345</v>
      </c>
      <c r="M497">
        <v>87.344999999999999</v>
      </c>
      <c r="N497">
        <v>4.4698657939571929</v>
      </c>
      <c r="O497">
        <v>12</v>
      </c>
      <c r="Q497" t="str">
        <f>VLOOKUP(A497,[2]Sheet5!$A$2:$O$163,4, FALSE)</f>
        <v>Northwestern University</v>
      </c>
      <c r="R497" t="str">
        <f>VLOOKUP(A497,[2]Sheet5!$A$2:$O$163,6, FALSE)</f>
        <v>Evanston</v>
      </c>
      <c r="S497" t="str">
        <f>VLOOKUP(A497,[2]Sheet5!$A$2:$O$163,7, FALSE)</f>
        <v>IL</v>
      </c>
      <c r="T497" t="str">
        <f>VLOOKUP(A497,[2]Sheet5!$A$2:$O$163,8, FALSE)</f>
        <v>Illinois</v>
      </c>
      <c r="U497" t="str">
        <f>VLOOKUP(A497,[2]Sheet5!$A$2:$O$163,9, FALSE)</f>
        <v>Midwest</v>
      </c>
      <c r="V497" t="str">
        <f>VLOOKUP(A497,[2]Sheet5!$A$2:$O$163,10, FALSE)</f>
        <v>evanston-il</v>
      </c>
      <c r="W497">
        <f>VLOOKUP(A497,[2]Sheet5!$A$2:$O$163,11, FALSE)</f>
        <v>123.2</v>
      </c>
      <c r="X497">
        <f>VLOOKUP(A497,[2]Sheet5!$A$2:$O$163,12, FALSE)</f>
        <v>10</v>
      </c>
      <c r="Y497">
        <f>VLOOKUP(A497,[2]Sheet5!$A$2:$O$163,13, FALSE)</f>
        <v>87345</v>
      </c>
      <c r="Z497">
        <f>VLOOKUP(A497,[2]Sheet5!$A$2:$O$163,14, FALSE)</f>
        <v>87.344999999999999</v>
      </c>
      <c r="AA497">
        <f>VLOOKUP(A497,[2]Sheet5!$A$2:$O$163,15, FALSE)</f>
        <v>4.4698657939571929</v>
      </c>
      <c r="AC497">
        <f>VLOOKUP(C497, [2]Sheet5!$C$2:$O$163, 3, FALSE)</f>
        <v>12</v>
      </c>
    </row>
    <row r="498" spans="1:29" x14ac:dyDescent="0.2">
      <c r="A498" t="s">
        <v>2593</v>
      </c>
      <c r="B498" t="s">
        <v>1566</v>
      </c>
      <c r="C498" t="str">
        <f t="shared" si="7"/>
        <v>OHSTWomensLacrosse</v>
      </c>
      <c r="D498" t="s">
        <v>2733</v>
      </c>
      <c r="E498" t="s">
        <v>2734</v>
      </c>
      <c r="F498" t="s">
        <v>1117</v>
      </c>
      <c r="G498" t="s">
        <v>3016</v>
      </c>
      <c r="H498" t="s">
        <v>3017</v>
      </c>
      <c r="I498" t="s">
        <v>3018</v>
      </c>
      <c r="J498">
        <v>86.4</v>
      </c>
      <c r="K498">
        <v>49</v>
      </c>
      <c r="L498">
        <v>58575</v>
      </c>
      <c r="M498">
        <v>58.575000000000003</v>
      </c>
      <c r="N498">
        <v>4.0703079843938594</v>
      </c>
      <c r="Q498" t="str">
        <f>VLOOKUP(A498,[2]Sheet5!$A$2:$O$163,4, FALSE)</f>
        <v>Ohio State University</v>
      </c>
      <c r="R498" t="str">
        <f>VLOOKUP(A498,[2]Sheet5!$A$2:$O$163,6, FALSE)</f>
        <v>Columbus</v>
      </c>
      <c r="S498" t="str">
        <f>VLOOKUP(A498,[2]Sheet5!$A$2:$O$163,7, FALSE)</f>
        <v>OH</v>
      </c>
      <c r="T498" t="str">
        <f>VLOOKUP(A498,[2]Sheet5!$A$2:$O$163,8, FALSE)</f>
        <v>Ohio</v>
      </c>
      <c r="U498" t="str">
        <f>VLOOKUP(A498,[2]Sheet5!$A$2:$O$163,9, FALSE)</f>
        <v>Midwest</v>
      </c>
      <c r="V498" t="str">
        <f>VLOOKUP(A498,[2]Sheet5!$A$2:$O$163,10, FALSE)</f>
        <v>columbus-oh</v>
      </c>
      <c r="W498">
        <f>VLOOKUP(A498,[2]Sheet5!$A$2:$O$163,11, FALSE)</f>
        <v>86.4</v>
      </c>
      <c r="X498">
        <f>VLOOKUP(A498,[2]Sheet5!$A$2:$O$163,12, FALSE)</f>
        <v>49</v>
      </c>
      <c r="Y498">
        <f>VLOOKUP(A498,[2]Sheet5!$A$2:$O$163,13, FALSE)</f>
        <v>58575</v>
      </c>
      <c r="Z498">
        <f>VLOOKUP(A498,[2]Sheet5!$A$2:$O$163,14, FALSE)</f>
        <v>58.575000000000003</v>
      </c>
      <c r="AA498">
        <f>VLOOKUP(A498,[2]Sheet5!$A$2:$O$163,15, FALSE)</f>
        <v>4.0703079843938594</v>
      </c>
      <c r="AC498" t="e">
        <f>VLOOKUP(C498, [2]Sheet5!$C$2:$O$163, 3, FALSE)</f>
        <v>#N/A</v>
      </c>
    </row>
    <row r="499" spans="1:29" x14ac:dyDescent="0.2">
      <c r="A499" t="s">
        <v>2593</v>
      </c>
      <c r="B499" t="s">
        <v>1566</v>
      </c>
      <c r="C499" t="str">
        <f t="shared" si="7"/>
        <v>OHSTWomensLacrosse</v>
      </c>
      <c r="D499" t="s">
        <v>2733</v>
      </c>
      <c r="E499" t="s">
        <v>2734</v>
      </c>
      <c r="F499" t="s">
        <v>1117</v>
      </c>
      <c r="G499" t="s">
        <v>3016</v>
      </c>
      <c r="H499" t="s">
        <v>3017</v>
      </c>
      <c r="I499" t="s">
        <v>3018</v>
      </c>
      <c r="J499">
        <v>86.4</v>
      </c>
      <c r="K499">
        <v>49</v>
      </c>
      <c r="L499">
        <v>58575</v>
      </c>
      <c r="M499">
        <v>58.575000000000003</v>
      </c>
      <c r="N499">
        <v>4.0703079843938594</v>
      </c>
      <c r="Q499" t="str">
        <f>VLOOKUP(A499,[2]Sheet5!$A$2:$O$163,4, FALSE)</f>
        <v>Ohio State University</v>
      </c>
      <c r="R499" t="str">
        <f>VLOOKUP(A499,[2]Sheet5!$A$2:$O$163,6, FALSE)</f>
        <v>Columbus</v>
      </c>
      <c r="S499" t="str">
        <f>VLOOKUP(A499,[2]Sheet5!$A$2:$O$163,7, FALSE)</f>
        <v>OH</v>
      </c>
      <c r="T499" t="str">
        <f>VLOOKUP(A499,[2]Sheet5!$A$2:$O$163,8, FALSE)</f>
        <v>Ohio</v>
      </c>
      <c r="U499" t="str">
        <f>VLOOKUP(A499,[2]Sheet5!$A$2:$O$163,9, FALSE)</f>
        <v>Midwest</v>
      </c>
      <c r="V499" t="str">
        <f>VLOOKUP(A499,[2]Sheet5!$A$2:$O$163,10, FALSE)</f>
        <v>columbus-oh</v>
      </c>
      <c r="W499">
        <f>VLOOKUP(A499,[2]Sheet5!$A$2:$O$163,11, FALSE)</f>
        <v>86.4</v>
      </c>
      <c r="X499">
        <f>VLOOKUP(A499,[2]Sheet5!$A$2:$O$163,12, FALSE)</f>
        <v>49</v>
      </c>
      <c r="Y499">
        <f>VLOOKUP(A499,[2]Sheet5!$A$2:$O$163,13, FALSE)</f>
        <v>58575</v>
      </c>
      <c r="Z499">
        <f>VLOOKUP(A499,[2]Sheet5!$A$2:$O$163,14, FALSE)</f>
        <v>58.575000000000003</v>
      </c>
      <c r="AA499">
        <f>VLOOKUP(A499,[2]Sheet5!$A$2:$O$163,15, FALSE)</f>
        <v>4.0703079843938594</v>
      </c>
      <c r="AC499" t="e">
        <f>VLOOKUP(C499, [2]Sheet5!$C$2:$O$163, 3, FALSE)</f>
        <v>#N/A</v>
      </c>
    </row>
    <row r="500" spans="1:29" x14ac:dyDescent="0.2">
      <c r="A500" t="s">
        <v>2579</v>
      </c>
      <c r="B500" t="s">
        <v>1566</v>
      </c>
      <c r="C500" t="str">
        <f t="shared" si="7"/>
        <v>STANWomensLacrosse</v>
      </c>
      <c r="D500" t="s">
        <v>2700</v>
      </c>
      <c r="E500" t="s">
        <v>2701</v>
      </c>
      <c r="F500" t="s">
        <v>2697</v>
      </c>
      <c r="G500" t="s">
        <v>3005</v>
      </c>
      <c r="H500" t="s">
        <v>3006</v>
      </c>
      <c r="I500" t="s">
        <v>3146</v>
      </c>
      <c r="J500">
        <v>432.8</v>
      </c>
      <c r="K500">
        <v>3</v>
      </c>
      <c r="L500">
        <v>194782</v>
      </c>
      <c r="M500">
        <v>194.78200000000001</v>
      </c>
      <c r="N500">
        <v>5.2718809844749988</v>
      </c>
      <c r="Q500" t="str">
        <f>VLOOKUP(A500,[2]Sheet5!$A$2:$O$163,4, FALSE)</f>
        <v>Stanford University</v>
      </c>
      <c r="R500" t="str">
        <f>VLOOKUP(A500,[2]Sheet5!$A$2:$O$163,6, FALSE)</f>
        <v>Palo Alto</v>
      </c>
      <c r="S500" t="str">
        <f>VLOOKUP(A500,[2]Sheet5!$A$2:$O$163,7, FALSE)</f>
        <v>CA</v>
      </c>
      <c r="T500" t="str">
        <f>VLOOKUP(A500,[2]Sheet5!$A$2:$O$163,8, FALSE)</f>
        <v>California</v>
      </c>
      <c r="U500" t="str">
        <f>VLOOKUP(A500,[2]Sheet5!$A$2:$O$163,9, FALSE)</f>
        <v>West</v>
      </c>
      <c r="V500" t="str">
        <f>VLOOKUP(A500,[2]Sheet5!$A$2:$O$163,10, FALSE)</f>
        <v>palo alto-ca</v>
      </c>
      <c r="W500">
        <f>VLOOKUP(A500,[2]Sheet5!$A$2:$O$163,11, FALSE)</f>
        <v>432.8</v>
      </c>
      <c r="X500">
        <f>VLOOKUP(A500,[2]Sheet5!$A$2:$O$163,12, FALSE)</f>
        <v>3</v>
      </c>
      <c r="Y500">
        <f>VLOOKUP(A500,[2]Sheet5!$A$2:$O$163,13, FALSE)</f>
        <v>194782</v>
      </c>
      <c r="Z500">
        <f>VLOOKUP(A500,[2]Sheet5!$A$2:$O$163,14, FALSE)</f>
        <v>194.78200000000001</v>
      </c>
      <c r="AA500">
        <f>VLOOKUP(A500,[2]Sheet5!$A$2:$O$163,15, FALSE)</f>
        <v>5.2718809844749988</v>
      </c>
      <c r="AC500" t="e">
        <f>VLOOKUP(C500, [2]Sheet5!$C$2:$O$163, 3, FALSE)</f>
        <v>#N/A</v>
      </c>
    </row>
    <row r="501" spans="1:29" x14ac:dyDescent="0.2">
      <c r="A501" t="s">
        <v>2616</v>
      </c>
      <c r="B501" t="s">
        <v>1566</v>
      </c>
      <c r="C501" t="str">
        <f t="shared" si="7"/>
        <v>UFWomensLacrosse</v>
      </c>
      <c r="D501" t="s">
        <v>2783</v>
      </c>
      <c r="E501" t="s">
        <v>2784</v>
      </c>
      <c r="F501" t="s">
        <v>2671</v>
      </c>
      <c r="G501" t="s">
        <v>3021</v>
      </c>
      <c r="H501" t="s">
        <v>3012</v>
      </c>
      <c r="I501" t="s">
        <v>3081</v>
      </c>
      <c r="J501">
        <v>90</v>
      </c>
      <c r="K501">
        <v>29</v>
      </c>
      <c r="L501">
        <v>40937</v>
      </c>
      <c r="M501">
        <v>40.936999999999998</v>
      </c>
      <c r="N501">
        <v>3.7120342995804241</v>
      </c>
      <c r="Q501" t="str">
        <f>VLOOKUP(A501,[2]Sheet5!$A$2:$O$163,4, FALSE)</f>
        <v>University of Florida</v>
      </c>
      <c r="R501" t="str">
        <f>VLOOKUP(A501,[2]Sheet5!$A$2:$O$163,6, FALSE)</f>
        <v>Gainesville</v>
      </c>
      <c r="S501" t="str">
        <f>VLOOKUP(A501,[2]Sheet5!$A$2:$O$163,7, FALSE)</f>
        <v>FL</v>
      </c>
      <c r="T501" t="str">
        <f>VLOOKUP(A501,[2]Sheet5!$A$2:$O$163,8, FALSE)</f>
        <v>Florida</v>
      </c>
      <c r="U501" t="str">
        <f>VLOOKUP(A501,[2]Sheet5!$A$2:$O$163,9, FALSE)</f>
        <v>Southeast</v>
      </c>
      <c r="V501" t="str">
        <f>VLOOKUP(A501,[2]Sheet5!$A$2:$O$163,10, FALSE)</f>
        <v>gainesville-fl</v>
      </c>
      <c r="W501">
        <f>VLOOKUP(A501,[2]Sheet5!$A$2:$O$163,11, FALSE)</f>
        <v>90</v>
      </c>
      <c r="X501">
        <f>VLOOKUP(A501,[2]Sheet5!$A$2:$O$163,12, FALSE)</f>
        <v>29</v>
      </c>
      <c r="Y501">
        <f>VLOOKUP(A501,[2]Sheet5!$A$2:$O$163,13, FALSE)</f>
        <v>40937</v>
      </c>
      <c r="Z501">
        <f>VLOOKUP(A501,[2]Sheet5!$A$2:$O$163,14, FALSE)</f>
        <v>40.936999999999998</v>
      </c>
      <c r="AA501">
        <f>VLOOKUP(A501,[2]Sheet5!$A$2:$O$163,15, FALSE)</f>
        <v>3.7120342995804241</v>
      </c>
      <c r="AC501" t="e">
        <f>VLOOKUP(C501, [2]Sheet5!$C$2:$O$163, 3, FALSE)</f>
        <v>#N/A</v>
      </c>
    </row>
    <row r="502" spans="1:29" x14ac:dyDescent="0.2">
      <c r="A502" t="s">
        <v>2627</v>
      </c>
      <c r="B502" t="s">
        <v>1566</v>
      </c>
      <c r="C502" t="str">
        <f t="shared" si="7"/>
        <v>NWESTWomensLacrosse</v>
      </c>
      <c r="D502" t="s">
        <v>2810</v>
      </c>
      <c r="E502" t="s">
        <v>2811</v>
      </c>
      <c r="F502" t="s">
        <v>2812</v>
      </c>
      <c r="G502" t="s">
        <v>3065</v>
      </c>
      <c r="H502" t="s">
        <v>3017</v>
      </c>
      <c r="I502" t="s">
        <v>3166</v>
      </c>
      <c r="J502">
        <v>123.2</v>
      </c>
      <c r="K502">
        <v>10</v>
      </c>
      <c r="L502">
        <v>87345</v>
      </c>
      <c r="M502">
        <v>87.344999999999999</v>
      </c>
      <c r="N502">
        <v>4.4698657939571929</v>
      </c>
      <c r="O502">
        <v>12</v>
      </c>
      <c r="Q502" t="str">
        <f>VLOOKUP(A502,[2]Sheet5!$A$2:$O$163,4, FALSE)</f>
        <v>Northwestern University</v>
      </c>
      <c r="R502" t="str">
        <f>VLOOKUP(A502,[2]Sheet5!$A$2:$O$163,6, FALSE)</f>
        <v>Evanston</v>
      </c>
      <c r="S502" t="str">
        <f>VLOOKUP(A502,[2]Sheet5!$A$2:$O$163,7, FALSE)</f>
        <v>IL</v>
      </c>
      <c r="T502" t="str">
        <f>VLOOKUP(A502,[2]Sheet5!$A$2:$O$163,8, FALSE)</f>
        <v>Illinois</v>
      </c>
      <c r="U502" t="str">
        <f>VLOOKUP(A502,[2]Sheet5!$A$2:$O$163,9, FALSE)</f>
        <v>Midwest</v>
      </c>
      <c r="V502" t="str">
        <f>VLOOKUP(A502,[2]Sheet5!$A$2:$O$163,10, FALSE)</f>
        <v>evanston-il</v>
      </c>
      <c r="W502">
        <f>VLOOKUP(A502,[2]Sheet5!$A$2:$O$163,11, FALSE)</f>
        <v>123.2</v>
      </c>
      <c r="X502">
        <f>VLOOKUP(A502,[2]Sheet5!$A$2:$O$163,12, FALSE)</f>
        <v>10</v>
      </c>
      <c r="Y502">
        <f>VLOOKUP(A502,[2]Sheet5!$A$2:$O$163,13, FALSE)</f>
        <v>87345</v>
      </c>
      <c r="Z502">
        <f>VLOOKUP(A502,[2]Sheet5!$A$2:$O$163,14, FALSE)</f>
        <v>87.344999999999999</v>
      </c>
      <c r="AA502">
        <f>VLOOKUP(A502,[2]Sheet5!$A$2:$O$163,15, FALSE)</f>
        <v>4.4698657939571929</v>
      </c>
      <c r="AC502">
        <f>VLOOKUP(C502, [2]Sheet5!$C$2:$O$163, 3, FALSE)</f>
        <v>12</v>
      </c>
    </row>
    <row r="503" spans="1:29" x14ac:dyDescent="0.2">
      <c r="A503" t="s">
        <v>2628</v>
      </c>
      <c r="B503" t="s">
        <v>1566</v>
      </c>
      <c r="C503" t="str">
        <f t="shared" si="7"/>
        <v>YSTWomensLacrosse</v>
      </c>
      <c r="D503" t="s">
        <v>2813</v>
      </c>
      <c r="E503" t="s">
        <v>2814</v>
      </c>
      <c r="F503" t="s">
        <v>1117</v>
      </c>
      <c r="G503" t="s">
        <v>3016</v>
      </c>
      <c r="H503" t="s">
        <v>3017</v>
      </c>
      <c r="I503" t="s">
        <v>3167</v>
      </c>
      <c r="J503">
        <v>66.099999999999994</v>
      </c>
      <c r="L503">
        <v>31020</v>
      </c>
      <c r="M503">
        <v>31.02</v>
      </c>
      <c r="N503">
        <v>3.4346321577483927</v>
      </c>
      <c r="O503">
        <v>4</v>
      </c>
      <c r="Q503" t="str">
        <f>VLOOKUP(A503,[2]Sheet5!$A$2:$O$163,4, FALSE)</f>
        <v>Youngstown State University</v>
      </c>
      <c r="R503" t="str">
        <f>VLOOKUP(A503,[2]Sheet5!$A$2:$O$163,6, FALSE)</f>
        <v>Youngstown</v>
      </c>
      <c r="S503" t="str">
        <f>VLOOKUP(A503,[2]Sheet5!$A$2:$O$163,7, FALSE)</f>
        <v>OH</v>
      </c>
      <c r="T503" t="str">
        <f>VLOOKUP(A503,[2]Sheet5!$A$2:$O$163,8, FALSE)</f>
        <v>Ohio</v>
      </c>
      <c r="U503" t="str">
        <f>VLOOKUP(A503,[2]Sheet5!$A$2:$O$163,9, FALSE)</f>
        <v>Midwest</v>
      </c>
      <c r="V503" t="str">
        <f>VLOOKUP(A503,[2]Sheet5!$A$2:$O$163,10, FALSE)</f>
        <v>youngstown-oh</v>
      </c>
      <c r="W503">
        <f>VLOOKUP(A503,[2]Sheet5!$A$2:$O$163,11, FALSE)</f>
        <v>66.099999999999994</v>
      </c>
      <c r="X503" t="e">
        <f>VLOOKUP(A503,[2]Sheet5!$A$2:$O$163,12, FALSE)</f>
        <v>#N/A</v>
      </c>
      <c r="Y503">
        <f>VLOOKUP(A503,[2]Sheet5!$A$2:$O$163,13, FALSE)</f>
        <v>31020</v>
      </c>
      <c r="Z503">
        <f>VLOOKUP(A503,[2]Sheet5!$A$2:$O$163,14, FALSE)</f>
        <v>31.02</v>
      </c>
      <c r="AA503">
        <f>VLOOKUP(A503,[2]Sheet5!$A$2:$O$163,15, FALSE)</f>
        <v>3.4346321577483927</v>
      </c>
      <c r="AC503">
        <f>VLOOKUP(C503, [2]Sheet5!$C$2:$O$163, 3, FALSE)</f>
        <v>4</v>
      </c>
    </row>
    <row r="504" spans="1:29" x14ac:dyDescent="0.2">
      <c r="A504" t="s">
        <v>2561</v>
      </c>
      <c r="B504" t="s">
        <v>1566</v>
      </c>
      <c r="C504" t="str">
        <f t="shared" si="7"/>
        <v>VANWomensLacrosse</v>
      </c>
      <c r="D504" t="s">
        <v>2653</v>
      </c>
      <c r="E504" t="s">
        <v>2654</v>
      </c>
      <c r="F504" t="s">
        <v>2655</v>
      </c>
      <c r="G504" t="s">
        <v>3062</v>
      </c>
      <c r="H504" t="s">
        <v>3012</v>
      </c>
      <c r="I504" t="s">
        <v>3142</v>
      </c>
      <c r="J504">
        <v>103.1</v>
      </c>
      <c r="K504">
        <v>13</v>
      </c>
      <c r="L504">
        <v>65565</v>
      </c>
      <c r="M504">
        <v>65.564999999999998</v>
      </c>
      <c r="N504">
        <v>4.1830420169833875</v>
      </c>
      <c r="Q504" t="str">
        <f>VLOOKUP(A504,[2]Sheet5!$A$2:$O$163,4, FALSE)</f>
        <v>Vanderbilt University</v>
      </c>
      <c r="R504" t="str">
        <f>VLOOKUP(A504,[2]Sheet5!$A$2:$O$163,6, FALSE)</f>
        <v>Nashville</v>
      </c>
      <c r="S504" t="str">
        <f>VLOOKUP(A504,[2]Sheet5!$A$2:$O$163,7, FALSE)</f>
        <v>TN</v>
      </c>
      <c r="T504" t="str">
        <f>VLOOKUP(A504,[2]Sheet5!$A$2:$O$163,8, FALSE)</f>
        <v>Tennessee</v>
      </c>
      <c r="U504" t="str">
        <f>VLOOKUP(A504,[2]Sheet5!$A$2:$O$163,9, FALSE)</f>
        <v>Southeast</v>
      </c>
      <c r="V504" t="str">
        <f>VLOOKUP(A504,[2]Sheet5!$A$2:$O$163,10, FALSE)</f>
        <v>nashville-tn</v>
      </c>
      <c r="W504">
        <f>VLOOKUP(A504,[2]Sheet5!$A$2:$O$163,11, FALSE)</f>
        <v>103.1</v>
      </c>
      <c r="X504">
        <f>VLOOKUP(A504,[2]Sheet5!$A$2:$O$163,12, FALSE)</f>
        <v>13</v>
      </c>
      <c r="Y504">
        <f>VLOOKUP(A504,[2]Sheet5!$A$2:$O$163,13, FALSE)</f>
        <v>65565</v>
      </c>
      <c r="Z504">
        <f>VLOOKUP(A504,[2]Sheet5!$A$2:$O$163,14, FALSE)</f>
        <v>65.564999999999998</v>
      </c>
      <c r="AA504">
        <f>VLOOKUP(A504,[2]Sheet5!$A$2:$O$163,15, FALSE)</f>
        <v>4.1830420169833875</v>
      </c>
      <c r="AC504" t="e">
        <f>VLOOKUP(C504, [2]Sheet5!$C$2:$O$163, 3, FALSE)</f>
        <v>#N/A</v>
      </c>
    </row>
    <row r="505" spans="1:29" x14ac:dyDescent="0.2">
      <c r="A505" t="s">
        <v>2621</v>
      </c>
      <c r="B505" t="s">
        <v>1566</v>
      </c>
      <c r="C505" t="str">
        <f t="shared" si="7"/>
        <v>UVAWomensLacrosse</v>
      </c>
      <c r="D505" t="s">
        <v>2795</v>
      </c>
      <c r="E505" t="s">
        <v>2796</v>
      </c>
      <c r="F505" t="s">
        <v>2728</v>
      </c>
      <c r="G505" t="s">
        <v>3135</v>
      </c>
      <c r="H505" t="s">
        <v>3012</v>
      </c>
      <c r="I505" t="s">
        <v>3136</v>
      </c>
      <c r="J505">
        <v>107.3</v>
      </c>
      <c r="K505">
        <v>25</v>
      </c>
      <c r="L505">
        <v>63470</v>
      </c>
      <c r="M505">
        <v>63.47</v>
      </c>
      <c r="N505">
        <v>4.1505673533183787</v>
      </c>
      <c r="Q505" t="str">
        <f>VLOOKUP(A505,[2]Sheet5!$A$2:$O$163,4, FALSE)</f>
        <v>University of Virginia</v>
      </c>
      <c r="R505" t="str">
        <f>VLOOKUP(A505,[2]Sheet5!$A$2:$O$163,6, FALSE)</f>
        <v>Charlottesville</v>
      </c>
      <c r="S505" t="str">
        <f>VLOOKUP(A505,[2]Sheet5!$A$2:$O$163,7, FALSE)</f>
        <v>VA</v>
      </c>
      <c r="T505" t="str">
        <f>VLOOKUP(A505,[2]Sheet5!$A$2:$O$163,8, FALSE)</f>
        <v>Virginia</v>
      </c>
      <c r="U505" t="str">
        <f>VLOOKUP(A505,[2]Sheet5!$A$2:$O$163,9, FALSE)</f>
        <v>Southeast</v>
      </c>
      <c r="V505" t="str">
        <f>VLOOKUP(A505,[2]Sheet5!$A$2:$O$163,10, FALSE)</f>
        <v>charlottesville-va</v>
      </c>
      <c r="W505">
        <f>VLOOKUP(A505,[2]Sheet5!$A$2:$O$163,11, FALSE)</f>
        <v>107.3</v>
      </c>
      <c r="X505">
        <f>VLOOKUP(A505,[2]Sheet5!$A$2:$O$163,12, FALSE)</f>
        <v>25</v>
      </c>
      <c r="Y505">
        <f>VLOOKUP(A505,[2]Sheet5!$A$2:$O$163,13, FALSE)</f>
        <v>63470</v>
      </c>
      <c r="Z505">
        <f>VLOOKUP(A505,[2]Sheet5!$A$2:$O$163,14, FALSE)</f>
        <v>63.47</v>
      </c>
      <c r="AA505">
        <f>VLOOKUP(A505,[2]Sheet5!$A$2:$O$163,15, FALSE)</f>
        <v>4.1505673533183787</v>
      </c>
      <c r="AC505" t="e">
        <f>VLOOKUP(C505, [2]Sheet5!$C$2:$O$163, 3, FALSE)</f>
        <v>#N/A</v>
      </c>
    </row>
    <row r="506" spans="1:29" x14ac:dyDescent="0.2">
      <c r="A506" t="s">
        <v>2629</v>
      </c>
      <c r="B506" t="s">
        <v>1566</v>
      </c>
      <c r="C506" t="str">
        <f t="shared" si="7"/>
        <v>JMWomensLacrosse</v>
      </c>
      <c r="D506" t="s">
        <v>2815</v>
      </c>
      <c r="E506" t="s">
        <v>2816</v>
      </c>
      <c r="F506" t="s">
        <v>2728</v>
      </c>
      <c r="G506" t="s">
        <v>3135</v>
      </c>
      <c r="H506" t="s">
        <v>3012</v>
      </c>
      <c r="I506" t="s">
        <v>3168</v>
      </c>
      <c r="J506">
        <v>89</v>
      </c>
      <c r="K506">
        <v>151</v>
      </c>
      <c r="L506">
        <v>51055</v>
      </c>
      <c r="M506">
        <v>51.055</v>
      </c>
      <c r="N506">
        <v>3.9329034830075011</v>
      </c>
      <c r="O506">
        <v>54</v>
      </c>
      <c r="Q506" t="str">
        <f>VLOOKUP(A506,[2]Sheet5!$A$2:$O$163,4, FALSE)</f>
        <v>James Madison University</v>
      </c>
      <c r="R506" t="str">
        <f>VLOOKUP(A506,[2]Sheet5!$A$2:$O$163,6, FALSE)</f>
        <v>Harrisonburg</v>
      </c>
      <c r="S506" t="str">
        <f>VLOOKUP(A506,[2]Sheet5!$A$2:$O$163,7, FALSE)</f>
        <v>VA</v>
      </c>
      <c r="T506" t="str">
        <f>VLOOKUP(A506,[2]Sheet5!$A$2:$O$163,8, FALSE)</f>
        <v>Virginia</v>
      </c>
      <c r="U506" t="str">
        <f>VLOOKUP(A506,[2]Sheet5!$A$2:$O$163,9, FALSE)</f>
        <v>Southeast</v>
      </c>
      <c r="V506" t="str">
        <f>VLOOKUP(A506,[2]Sheet5!$A$2:$O$163,10, FALSE)</f>
        <v>harrisonburg-va</v>
      </c>
      <c r="W506">
        <f>VLOOKUP(A506,[2]Sheet5!$A$2:$O$163,11, FALSE)</f>
        <v>89</v>
      </c>
      <c r="X506">
        <f>VLOOKUP(A506,[2]Sheet5!$A$2:$O$163,12, FALSE)</f>
        <v>151</v>
      </c>
      <c r="Y506">
        <f>VLOOKUP(A506,[2]Sheet5!$A$2:$O$163,13, FALSE)</f>
        <v>51055</v>
      </c>
      <c r="Z506">
        <f>VLOOKUP(A506,[2]Sheet5!$A$2:$O$163,14, FALSE)</f>
        <v>51.055</v>
      </c>
      <c r="AA506">
        <f>VLOOKUP(A506,[2]Sheet5!$A$2:$O$163,15, FALSE)</f>
        <v>3.9329034830075011</v>
      </c>
      <c r="AC506">
        <f>VLOOKUP(C506, [2]Sheet5!$C$2:$O$163, 3, FALSE)</f>
        <v>54</v>
      </c>
    </row>
    <row r="507" spans="1:29" x14ac:dyDescent="0.2">
      <c r="A507" t="s">
        <v>2624</v>
      </c>
      <c r="B507" t="s">
        <v>1566</v>
      </c>
      <c r="C507" t="str">
        <f t="shared" si="7"/>
        <v>BCWomensLacrosse</v>
      </c>
      <c r="D507" t="s">
        <v>2803</v>
      </c>
      <c r="E507" t="s">
        <v>2804</v>
      </c>
      <c r="F507" t="s">
        <v>2805</v>
      </c>
      <c r="G507" t="s">
        <v>3052</v>
      </c>
      <c r="H507" t="s">
        <v>3034</v>
      </c>
      <c r="I507" t="s">
        <v>3164</v>
      </c>
      <c r="J507">
        <v>207.9</v>
      </c>
      <c r="K507">
        <v>36</v>
      </c>
      <c r="L507">
        <v>51026</v>
      </c>
      <c r="M507">
        <v>51.026000000000003</v>
      </c>
      <c r="N507">
        <v>3.9323353067400242</v>
      </c>
      <c r="O507">
        <v>53</v>
      </c>
      <c r="Q507" t="str">
        <f>VLOOKUP(A507,[2]Sheet5!$A$2:$O$163,4, FALSE)</f>
        <v>Boston College</v>
      </c>
      <c r="R507" t="str">
        <f>VLOOKUP(A507,[2]Sheet5!$A$2:$O$163,6, FALSE)</f>
        <v>Newton</v>
      </c>
      <c r="S507" t="str">
        <f>VLOOKUP(A507,[2]Sheet5!$A$2:$O$163,7, FALSE)</f>
        <v>MA</v>
      </c>
      <c r="T507" t="str">
        <f>VLOOKUP(A507,[2]Sheet5!$A$2:$O$163,8, FALSE)</f>
        <v>Massachusetts</v>
      </c>
      <c r="U507" t="str">
        <f>VLOOKUP(A507,[2]Sheet5!$A$2:$O$163,9, FALSE)</f>
        <v>Northeast</v>
      </c>
      <c r="V507" t="str">
        <f>VLOOKUP(A507,[2]Sheet5!$A$2:$O$163,10, FALSE)</f>
        <v>newton-ma</v>
      </c>
      <c r="W507">
        <f>VLOOKUP(A507,[2]Sheet5!$A$2:$O$163,11, FALSE)</f>
        <v>207.9</v>
      </c>
      <c r="X507">
        <f>VLOOKUP(A507,[2]Sheet5!$A$2:$O$163,12, FALSE)</f>
        <v>36</v>
      </c>
      <c r="Y507">
        <f>VLOOKUP(A507,[2]Sheet5!$A$2:$O$163,13, FALSE)</f>
        <v>51026</v>
      </c>
      <c r="Z507">
        <f>VLOOKUP(A507,[2]Sheet5!$A$2:$O$163,14, FALSE)</f>
        <v>51.026000000000003</v>
      </c>
      <c r="AA507">
        <f>VLOOKUP(A507,[2]Sheet5!$A$2:$O$163,15, FALSE)</f>
        <v>3.9323353067400242</v>
      </c>
      <c r="AC507">
        <f>VLOOKUP(C507, [2]Sheet5!$C$2:$O$163, 3, FALSE)</f>
        <v>53</v>
      </c>
    </row>
    <row r="508" spans="1:29" x14ac:dyDescent="0.2">
      <c r="A508" t="s">
        <v>2593</v>
      </c>
      <c r="B508" t="s">
        <v>1607</v>
      </c>
      <c r="C508" t="str">
        <f t="shared" si="7"/>
        <v>OHSTMensSoccer</v>
      </c>
      <c r="D508" t="s">
        <v>2733</v>
      </c>
      <c r="E508" t="s">
        <v>2734</v>
      </c>
      <c r="F508" t="s">
        <v>1117</v>
      </c>
      <c r="G508" t="s">
        <v>3016</v>
      </c>
      <c r="H508" t="s">
        <v>3017</v>
      </c>
      <c r="I508" t="s">
        <v>3018</v>
      </c>
      <c r="J508">
        <v>86.4</v>
      </c>
      <c r="K508">
        <v>49</v>
      </c>
      <c r="L508">
        <v>58575</v>
      </c>
      <c r="M508">
        <v>58.575000000000003</v>
      </c>
      <c r="N508">
        <v>4.0703079843938594</v>
      </c>
      <c r="Q508" t="str">
        <f>VLOOKUP(A508,[2]Sheet5!$A$2:$O$163,4, FALSE)</f>
        <v>Ohio State University</v>
      </c>
      <c r="R508" t="str">
        <f>VLOOKUP(A508,[2]Sheet5!$A$2:$O$163,6, FALSE)</f>
        <v>Columbus</v>
      </c>
      <c r="S508" t="str">
        <f>VLOOKUP(A508,[2]Sheet5!$A$2:$O$163,7, FALSE)</f>
        <v>OH</v>
      </c>
      <c r="T508" t="str">
        <f>VLOOKUP(A508,[2]Sheet5!$A$2:$O$163,8, FALSE)</f>
        <v>Ohio</v>
      </c>
      <c r="U508" t="str">
        <f>VLOOKUP(A508,[2]Sheet5!$A$2:$O$163,9, FALSE)</f>
        <v>Midwest</v>
      </c>
      <c r="V508" t="str">
        <f>VLOOKUP(A508,[2]Sheet5!$A$2:$O$163,10, FALSE)</f>
        <v>columbus-oh</v>
      </c>
      <c r="W508">
        <f>VLOOKUP(A508,[2]Sheet5!$A$2:$O$163,11, FALSE)</f>
        <v>86.4</v>
      </c>
      <c r="X508">
        <f>VLOOKUP(A508,[2]Sheet5!$A$2:$O$163,12, FALSE)</f>
        <v>49</v>
      </c>
      <c r="Y508">
        <f>VLOOKUP(A508,[2]Sheet5!$A$2:$O$163,13, FALSE)</f>
        <v>58575</v>
      </c>
      <c r="Z508">
        <f>VLOOKUP(A508,[2]Sheet5!$A$2:$O$163,14, FALSE)</f>
        <v>58.575000000000003</v>
      </c>
      <c r="AA508">
        <f>VLOOKUP(A508,[2]Sheet5!$A$2:$O$163,15, FALSE)</f>
        <v>4.0703079843938594</v>
      </c>
      <c r="AC508" t="e">
        <f>VLOOKUP(C508, [2]Sheet5!$C$2:$O$163, 3, FALSE)</f>
        <v>#N/A</v>
      </c>
    </row>
    <row r="509" spans="1:29" x14ac:dyDescent="0.2">
      <c r="A509" t="s">
        <v>2580</v>
      </c>
      <c r="B509" t="s">
        <v>1607</v>
      </c>
      <c r="C509" t="str">
        <f t="shared" si="7"/>
        <v>INDMensSoccer</v>
      </c>
      <c r="D509" t="s">
        <v>2702</v>
      </c>
      <c r="E509" t="s">
        <v>2703</v>
      </c>
      <c r="F509" t="s">
        <v>2704</v>
      </c>
      <c r="G509" t="s">
        <v>3023</v>
      </c>
      <c r="H509" t="s">
        <v>3017</v>
      </c>
      <c r="I509" t="s">
        <v>3093</v>
      </c>
      <c r="J509">
        <v>88</v>
      </c>
      <c r="K509">
        <v>72</v>
      </c>
      <c r="L509">
        <v>41995</v>
      </c>
      <c r="M509">
        <v>41.994999999999997</v>
      </c>
      <c r="N509">
        <v>3.7375505635775905</v>
      </c>
      <c r="Q509" t="str">
        <f>VLOOKUP(A509,[2]Sheet5!$A$2:$O$163,4, FALSE)</f>
        <v>Indiana University</v>
      </c>
      <c r="R509" t="str">
        <f>VLOOKUP(A509,[2]Sheet5!$A$2:$O$163,6, FALSE)</f>
        <v>Bloomington</v>
      </c>
      <c r="S509" t="str">
        <f>VLOOKUP(A509,[2]Sheet5!$A$2:$O$163,7, FALSE)</f>
        <v>IN</v>
      </c>
      <c r="T509" t="str">
        <f>VLOOKUP(A509,[2]Sheet5!$A$2:$O$163,8, FALSE)</f>
        <v>Indiana</v>
      </c>
      <c r="U509" t="str">
        <f>VLOOKUP(A509,[2]Sheet5!$A$2:$O$163,9, FALSE)</f>
        <v>Midwest</v>
      </c>
      <c r="V509" t="str">
        <f>VLOOKUP(A509,[2]Sheet5!$A$2:$O$163,10, FALSE)</f>
        <v>bloomington-in</v>
      </c>
      <c r="W509">
        <f>VLOOKUP(A509,[2]Sheet5!$A$2:$O$163,11, FALSE)</f>
        <v>88</v>
      </c>
      <c r="X509">
        <f>VLOOKUP(A509,[2]Sheet5!$A$2:$O$163,12, FALSE)</f>
        <v>72</v>
      </c>
      <c r="Y509">
        <f>VLOOKUP(A509,[2]Sheet5!$A$2:$O$163,13, FALSE)</f>
        <v>41995</v>
      </c>
      <c r="Z509">
        <f>VLOOKUP(A509,[2]Sheet5!$A$2:$O$163,14, FALSE)</f>
        <v>41.994999999999997</v>
      </c>
      <c r="AA509">
        <f>VLOOKUP(A509,[2]Sheet5!$A$2:$O$163,15, FALSE)</f>
        <v>3.7375505635775905</v>
      </c>
      <c r="AC509" t="e">
        <f>VLOOKUP(C509, [2]Sheet5!$C$2:$O$163, 3, FALSE)</f>
        <v>#N/A</v>
      </c>
    </row>
    <row r="510" spans="1:29" x14ac:dyDescent="0.2">
      <c r="A510" t="s">
        <v>2580</v>
      </c>
      <c r="B510" t="s">
        <v>1607</v>
      </c>
      <c r="C510" t="str">
        <f t="shared" si="7"/>
        <v>INDMensSoccer</v>
      </c>
      <c r="D510" t="s">
        <v>2702</v>
      </c>
      <c r="E510" t="s">
        <v>2703</v>
      </c>
      <c r="F510" t="s">
        <v>2704</v>
      </c>
      <c r="G510" t="s">
        <v>3023</v>
      </c>
      <c r="H510" t="s">
        <v>3017</v>
      </c>
      <c r="I510" t="s">
        <v>3093</v>
      </c>
      <c r="J510">
        <v>88</v>
      </c>
      <c r="K510">
        <v>72</v>
      </c>
      <c r="L510">
        <v>41995</v>
      </c>
      <c r="M510">
        <v>41.994999999999997</v>
      </c>
      <c r="N510">
        <v>3.7375505635775905</v>
      </c>
      <c r="Q510" t="str">
        <f>VLOOKUP(A510,[2]Sheet5!$A$2:$O$163,4, FALSE)</f>
        <v>Indiana University</v>
      </c>
      <c r="R510" t="str">
        <f>VLOOKUP(A510,[2]Sheet5!$A$2:$O$163,6, FALSE)</f>
        <v>Bloomington</v>
      </c>
      <c r="S510" t="str">
        <f>VLOOKUP(A510,[2]Sheet5!$A$2:$O$163,7, FALSE)</f>
        <v>IN</v>
      </c>
      <c r="T510" t="str">
        <f>VLOOKUP(A510,[2]Sheet5!$A$2:$O$163,8, FALSE)</f>
        <v>Indiana</v>
      </c>
      <c r="U510" t="str">
        <f>VLOOKUP(A510,[2]Sheet5!$A$2:$O$163,9, FALSE)</f>
        <v>Midwest</v>
      </c>
      <c r="V510" t="str">
        <f>VLOOKUP(A510,[2]Sheet5!$A$2:$O$163,10, FALSE)</f>
        <v>bloomington-in</v>
      </c>
      <c r="W510">
        <f>VLOOKUP(A510,[2]Sheet5!$A$2:$O$163,11, FALSE)</f>
        <v>88</v>
      </c>
      <c r="X510">
        <f>VLOOKUP(A510,[2]Sheet5!$A$2:$O$163,12, FALSE)</f>
        <v>72</v>
      </c>
      <c r="Y510">
        <f>VLOOKUP(A510,[2]Sheet5!$A$2:$O$163,13, FALSE)</f>
        <v>41995</v>
      </c>
      <c r="Z510">
        <f>VLOOKUP(A510,[2]Sheet5!$A$2:$O$163,14, FALSE)</f>
        <v>41.994999999999997</v>
      </c>
      <c r="AA510">
        <f>VLOOKUP(A510,[2]Sheet5!$A$2:$O$163,15, FALSE)</f>
        <v>3.7375505635775905</v>
      </c>
      <c r="AC510" t="e">
        <f>VLOOKUP(C510, [2]Sheet5!$C$2:$O$163, 3, FALSE)</f>
        <v>#N/A</v>
      </c>
    </row>
    <row r="511" spans="1:29" x14ac:dyDescent="0.2">
      <c r="A511" t="s">
        <v>2560</v>
      </c>
      <c r="B511" t="s">
        <v>1616</v>
      </c>
      <c r="C511" t="str">
        <f t="shared" si="7"/>
        <v>NoURLWomensSoccer</v>
      </c>
      <c r="Q511" t="e">
        <f>VLOOKUP(A511,[2]Sheet5!$A$2:$O$163,4, FALSE)</f>
        <v>#N/A</v>
      </c>
      <c r="R511" t="e">
        <f>VLOOKUP(A511,[2]Sheet5!$A$2:$O$163,6, FALSE)</f>
        <v>#N/A</v>
      </c>
      <c r="S511" t="e">
        <f>VLOOKUP(A511,[2]Sheet5!$A$2:$O$163,7, FALSE)</f>
        <v>#N/A</v>
      </c>
      <c r="T511" t="e">
        <f>VLOOKUP(A511,[2]Sheet5!$A$2:$O$163,8, FALSE)</f>
        <v>#N/A</v>
      </c>
      <c r="U511" t="e">
        <f>VLOOKUP(A511,[2]Sheet5!$A$2:$O$163,9, FALSE)</f>
        <v>#N/A</v>
      </c>
      <c r="V511" t="e">
        <f>VLOOKUP(A511,[2]Sheet5!$A$2:$O$163,10, FALSE)</f>
        <v>#N/A</v>
      </c>
      <c r="W511" t="e">
        <f>VLOOKUP(A511,[2]Sheet5!$A$2:$O$163,11, FALSE)</f>
        <v>#N/A</v>
      </c>
      <c r="X511" t="e">
        <f>VLOOKUP(A511,[2]Sheet5!$A$2:$O$163,12, FALSE)</f>
        <v>#N/A</v>
      </c>
      <c r="Y511" t="e">
        <f>VLOOKUP(A511,[2]Sheet5!$A$2:$O$163,13, FALSE)</f>
        <v>#N/A</v>
      </c>
      <c r="Z511" t="e">
        <f>VLOOKUP(A511,[2]Sheet5!$A$2:$O$163,14, FALSE)</f>
        <v>#N/A</v>
      </c>
      <c r="AA511" t="e">
        <f>VLOOKUP(A511,[2]Sheet5!$A$2:$O$163,15, FALSE)</f>
        <v>#N/A</v>
      </c>
      <c r="AC511" t="e">
        <f>VLOOKUP(C511, [2]Sheet5!$C$2:$O$163, 3, FALSE)</f>
        <v>#N/A</v>
      </c>
    </row>
    <row r="512" spans="1:29" x14ac:dyDescent="0.2">
      <c r="A512" t="s">
        <v>2583</v>
      </c>
      <c r="B512" t="s">
        <v>1616</v>
      </c>
      <c r="C512" t="str">
        <f t="shared" si="7"/>
        <v>UCLAWomensSoccer</v>
      </c>
      <c r="D512" t="s">
        <v>2710</v>
      </c>
      <c r="E512" t="s">
        <v>2711</v>
      </c>
      <c r="F512" t="s">
        <v>2697</v>
      </c>
      <c r="G512" t="s">
        <v>3005</v>
      </c>
      <c r="H512" t="s">
        <v>3006</v>
      </c>
      <c r="I512" t="s">
        <v>3007</v>
      </c>
      <c r="J512">
        <v>176.2</v>
      </c>
      <c r="K512">
        <v>20</v>
      </c>
      <c r="L512">
        <v>76367</v>
      </c>
      <c r="M512">
        <v>76.367000000000004</v>
      </c>
      <c r="N512">
        <v>4.3355506656879683</v>
      </c>
      <c r="Q512" t="str">
        <f>VLOOKUP(A512,[2]Sheet5!$A$2:$O$163,4, FALSE)</f>
        <v>The University of California, Los Angeles</v>
      </c>
      <c r="R512" t="str">
        <f>VLOOKUP(A512,[2]Sheet5!$A$2:$O$163,6, FALSE)</f>
        <v>Los Angeles</v>
      </c>
      <c r="S512" t="str">
        <f>VLOOKUP(A512,[2]Sheet5!$A$2:$O$163,7, FALSE)</f>
        <v>CA</v>
      </c>
      <c r="T512" t="str">
        <f>VLOOKUP(A512,[2]Sheet5!$A$2:$O$163,8, FALSE)</f>
        <v>California</v>
      </c>
      <c r="U512" t="str">
        <f>VLOOKUP(A512,[2]Sheet5!$A$2:$O$163,9, FALSE)</f>
        <v>West</v>
      </c>
      <c r="V512" t="str">
        <f>VLOOKUP(A512,[2]Sheet5!$A$2:$O$163,10, FALSE)</f>
        <v>los angeles-ca</v>
      </c>
      <c r="W512">
        <f>VLOOKUP(A512,[2]Sheet5!$A$2:$O$163,11, FALSE)</f>
        <v>176.2</v>
      </c>
      <c r="X512">
        <f>VLOOKUP(A512,[2]Sheet5!$A$2:$O$163,12, FALSE)</f>
        <v>20</v>
      </c>
      <c r="Y512">
        <f>VLOOKUP(A512,[2]Sheet5!$A$2:$O$163,13, FALSE)</f>
        <v>76367</v>
      </c>
      <c r="Z512">
        <f>VLOOKUP(A512,[2]Sheet5!$A$2:$O$163,14, FALSE)</f>
        <v>76.367000000000004</v>
      </c>
      <c r="AA512">
        <f>VLOOKUP(A512,[2]Sheet5!$A$2:$O$163,15, FALSE)</f>
        <v>4.3355506656879683</v>
      </c>
      <c r="AC512" t="e">
        <f>VLOOKUP(C512, [2]Sheet5!$C$2:$O$163, 3, FALSE)</f>
        <v>#N/A</v>
      </c>
    </row>
    <row r="513" spans="1:29" x14ac:dyDescent="0.2">
      <c r="A513" t="s">
        <v>2583</v>
      </c>
      <c r="B513" t="s">
        <v>1616</v>
      </c>
      <c r="C513" t="str">
        <f t="shared" si="7"/>
        <v>UCLAWomensSoccer</v>
      </c>
      <c r="D513" t="s">
        <v>2710</v>
      </c>
      <c r="E513" t="s">
        <v>2711</v>
      </c>
      <c r="F513" t="s">
        <v>2697</v>
      </c>
      <c r="G513" t="s">
        <v>3005</v>
      </c>
      <c r="H513" t="s">
        <v>3006</v>
      </c>
      <c r="I513" t="s">
        <v>3007</v>
      </c>
      <c r="J513">
        <v>176.2</v>
      </c>
      <c r="K513">
        <v>20</v>
      </c>
      <c r="L513">
        <v>76367</v>
      </c>
      <c r="M513">
        <v>76.367000000000004</v>
      </c>
      <c r="N513">
        <v>4.3355506656879683</v>
      </c>
      <c r="Q513" t="str">
        <f>VLOOKUP(A513,[2]Sheet5!$A$2:$O$163,4, FALSE)</f>
        <v>The University of California, Los Angeles</v>
      </c>
      <c r="R513" t="str">
        <f>VLOOKUP(A513,[2]Sheet5!$A$2:$O$163,6, FALSE)</f>
        <v>Los Angeles</v>
      </c>
      <c r="S513" t="str">
        <f>VLOOKUP(A513,[2]Sheet5!$A$2:$O$163,7, FALSE)</f>
        <v>CA</v>
      </c>
      <c r="T513" t="str">
        <f>VLOOKUP(A513,[2]Sheet5!$A$2:$O$163,8, FALSE)</f>
        <v>California</v>
      </c>
      <c r="U513" t="str">
        <f>VLOOKUP(A513,[2]Sheet5!$A$2:$O$163,9, FALSE)</f>
        <v>West</v>
      </c>
      <c r="V513" t="str">
        <f>VLOOKUP(A513,[2]Sheet5!$A$2:$O$163,10, FALSE)</f>
        <v>los angeles-ca</v>
      </c>
      <c r="W513">
        <f>VLOOKUP(A513,[2]Sheet5!$A$2:$O$163,11, FALSE)</f>
        <v>176.2</v>
      </c>
      <c r="X513">
        <f>VLOOKUP(A513,[2]Sheet5!$A$2:$O$163,12, FALSE)</f>
        <v>20</v>
      </c>
      <c r="Y513">
        <f>VLOOKUP(A513,[2]Sheet5!$A$2:$O$163,13, FALSE)</f>
        <v>76367</v>
      </c>
      <c r="Z513">
        <f>VLOOKUP(A513,[2]Sheet5!$A$2:$O$163,14, FALSE)</f>
        <v>76.367000000000004</v>
      </c>
      <c r="AA513">
        <f>VLOOKUP(A513,[2]Sheet5!$A$2:$O$163,15, FALSE)</f>
        <v>4.3355506656879683</v>
      </c>
      <c r="AC513" t="e">
        <f>VLOOKUP(C513, [2]Sheet5!$C$2:$O$163, 3, FALSE)</f>
        <v>#N/A</v>
      </c>
    </row>
    <row r="514" spans="1:29" x14ac:dyDescent="0.2">
      <c r="A514" t="s">
        <v>2588</v>
      </c>
      <c r="B514" t="s">
        <v>1616</v>
      </c>
      <c r="C514" t="str">
        <f t="shared" si="7"/>
        <v>BAMAWomensSoccer</v>
      </c>
      <c r="D514" t="s">
        <v>2720</v>
      </c>
      <c r="E514" t="s">
        <v>2721</v>
      </c>
      <c r="F514" t="s">
        <v>2722</v>
      </c>
      <c r="G514" t="s">
        <v>3042</v>
      </c>
      <c r="H514" t="s">
        <v>3012</v>
      </c>
      <c r="I514" t="s">
        <v>3043</v>
      </c>
      <c r="J514">
        <v>87.5</v>
      </c>
      <c r="K514">
        <v>137</v>
      </c>
      <c r="L514">
        <v>44880</v>
      </c>
      <c r="M514">
        <v>44.88</v>
      </c>
      <c r="N514">
        <v>3.8039922612144408</v>
      </c>
      <c r="Q514" t="str">
        <f>VLOOKUP(A514,[2]Sheet5!$A$2:$O$163,4, FALSE)</f>
        <v>The University of Alabama</v>
      </c>
      <c r="R514" t="str">
        <f>VLOOKUP(A514,[2]Sheet5!$A$2:$O$163,6, FALSE)</f>
        <v>Tuscaloosa</v>
      </c>
      <c r="S514" t="str">
        <f>VLOOKUP(A514,[2]Sheet5!$A$2:$O$163,7, FALSE)</f>
        <v>AL</v>
      </c>
      <c r="T514" t="str">
        <f>VLOOKUP(A514,[2]Sheet5!$A$2:$O$163,8, FALSE)</f>
        <v>Alabama</v>
      </c>
      <c r="U514" t="str">
        <f>VLOOKUP(A514,[2]Sheet5!$A$2:$O$163,9, FALSE)</f>
        <v>Southeast</v>
      </c>
      <c r="V514" t="str">
        <f>VLOOKUP(A514,[2]Sheet5!$A$2:$O$163,10, FALSE)</f>
        <v>tuscaloosa-al</v>
      </c>
      <c r="W514">
        <f>VLOOKUP(A514,[2]Sheet5!$A$2:$O$163,11, FALSE)</f>
        <v>87.5</v>
      </c>
      <c r="X514">
        <f>VLOOKUP(A514,[2]Sheet5!$A$2:$O$163,12, FALSE)</f>
        <v>137</v>
      </c>
      <c r="Y514">
        <f>VLOOKUP(A514,[2]Sheet5!$A$2:$O$163,13, FALSE)</f>
        <v>44880</v>
      </c>
      <c r="Z514">
        <f>VLOOKUP(A514,[2]Sheet5!$A$2:$O$163,14, FALSE)</f>
        <v>44.88</v>
      </c>
      <c r="AA514">
        <f>VLOOKUP(A514,[2]Sheet5!$A$2:$O$163,15, FALSE)</f>
        <v>3.8039922612144408</v>
      </c>
      <c r="AC514" t="e">
        <f>VLOOKUP(C514, [2]Sheet5!$C$2:$O$163, 3, FALSE)</f>
        <v>#N/A</v>
      </c>
    </row>
    <row r="515" spans="1:29" x14ac:dyDescent="0.2">
      <c r="A515" t="s">
        <v>2588</v>
      </c>
      <c r="B515" t="s">
        <v>1616</v>
      </c>
      <c r="C515" t="str">
        <f t="shared" ref="C515:C578" si="8">_xlfn.CONCAT(A515,B515)</f>
        <v>BAMAWomensSoccer</v>
      </c>
      <c r="D515" t="s">
        <v>2720</v>
      </c>
      <c r="E515" t="s">
        <v>2721</v>
      </c>
      <c r="F515" t="s">
        <v>2722</v>
      </c>
      <c r="G515" t="s">
        <v>3042</v>
      </c>
      <c r="H515" t="s">
        <v>3012</v>
      </c>
      <c r="I515" t="s">
        <v>3043</v>
      </c>
      <c r="J515">
        <v>87.5</v>
      </c>
      <c r="K515">
        <v>137</v>
      </c>
      <c r="L515">
        <v>44880</v>
      </c>
      <c r="M515">
        <v>44.88</v>
      </c>
      <c r="N515">
        <v>3.8039922612144408</v>
      </c>
      <c r="Q515" t="str">
        <f>VLOOKUP(A515,[2]Sheet5!$A$2:$O$163,4, FALSE)</f>
        <v>The University of Alabama</v>
      </c>
      <c r="R515" t="str">
        <f>VLOOKUP(A515,[2]Sheet5!$A$2:$O$163,6, FALSE)</f>
        <v>Tuscaloosa</v>
      </c>
      <c r="S515" t="str">
        <f>VLOOKUP(A515,[2]Sheet5!$A$2:$O$163,7, FALSE)</f>
        <v>AL</v>
      </c>
      <c r="T515" t="str">
        <f>VLOOKUP(A515,[2]Sheet5!$A$2:$O$163,8, FALSE)</f>
        <v>Alabama</v>
      </c>
      <c r="U515" t="str">
        <f>VLOOKUP(A515,[2]Sheet5!$A$2:$O$163,9, FALSE)</f>
        <v>Southeast</v>
      </c>
      <c r="V515" t="str">
        <f>VLOOKUP(A515,[2]Sheet5!$A$2:$O$163,10, FALSE)</f>
        <v>tuscaloosa-al</v>
      </c>
      <c r="W515">
        <f>VLOOKUP(A515,[2]Sheet5!$A$2:$O$163,11, FALSE)</f>
        <v>87.5</v>
      </c>
      <c r="X515">
        <f>VLOOKUP(A515,[2]Sheet5!$A$2:$O$163,12, FALSE)</f>
        <v>137</v>
      </c>
      <c r="Y515">
        <f>VLOOKUP(A515,[2]Sheet5!$A$2:$O$163,13, FALSE)</f>
        <v>44880</v>
      </c>
      <c r="Z515">
        <f>VLOOKUP(A515,[2]Sheet5!$A$2:$O$163,14, FALSE)</f>
        <v>44.88</v>
      </c>
      <c r="AA515">
        <f>VLOOKUP(A515,[2]Sheet5!$A$2:$O$163,15, FALSE)</f>
        <v>3.8039922612144408</v>
      </c>
      <c r="AC515" t="e">
        <f>VLOOKUP(C515, [2]Sheet5!$C$2:$O$163, 3, FALSE)</f>
        <v>#N/A</v>
      </c>
    </row>
    <row r="516" spans="1:29" x14ac:dyDescent="0.2">
      <c r="A516" t="s">
        <v>2588</v>
      </c>
      <c r="B516" t="s">
        <v>1616</v>
      </c>
      <c r="C516" t="str">
        <f t="shared" si="8"/>
        <v>BAMAWomensSoccer</v>
      </c>
      <c r="D516" t="s">
        <v>2720</v>
      </c>
      <c r="E516" t="s">
        <v>2721</v>
      </c>
      <c r="F516" t="s">
        <v>2722</v>
      </c>
      <c r="G516" t="s">
        <v>3042</v>
      </c>
      <c r="H516" t="s">
        <v>3012</v>
      </c>
      <c r="I516" t="s">
        <v>3043</v>
      </c>
      <c r="J516">
        <v>87.5</v>
      </c>
      <c r="K516">
        <v>137</v>
      </c>
      <c r="L516">
        <v>44880</v>
      </c>
      <c r="M516">
        <v>44.88</v>
      </c>
      <c r="N516">
        <v>3.8039922612144408</v>
      </c>
      <c r="Q516" t="str">
        <f>VLOOKUP(A516,[2]Sheet5!$A$2:$O$163,4, FALSE)</f>
        <v>The University of Alabama</v>
      </c>
      <c r="R516" t="str">
        <f>VLOOKUP(A516,[2]Sheet5!$A$2:$O$163,6, FALSE)</f>
        <v>Tuscaloosa</v>
      </c>
      <c r="S516" t="str">
        <f>VLOOKUP(A516,[2]Sheet5!$A$2:$O$163,7, FALSE)</f>
        <v>AL</v>
      </c>
      <c r="T516" t="str">
        <f>VLOOKUP(A516,[2]Sheet5!$A$2:$O$163,8, FALSE)</f>
        <v>Alabama</v>
      </c>
      <c r="U516" t="str">
        <f>VLOOKUP(A516,[2]Sheet5!$A$2:$O$163,9, FALSE)</f>
        <v>Southeast</v>
      </c>
      <c r="V516" t="str">
        <f>VLOOKUP(A516,[2]Sheet5!$A$2:$O$163,10, FALSE)</f>
        <v>tuscaloosa-al</v>
      </c>
      <c r="W516">
        <f>VLOOKUP(A516,[2]Sheet5!$A$2:$O$163,11, FALSE)</f>
        <v>87.5</v>
      </c>
      <c r="X516">
        <f>VLOOKUP(A516,[2]Sheet5!$A$2:$O$163,12, FALSE)</f>
        <v>137</v>
      </c>
      <c r="Y516">
        <f>VLOOKUP(A516,[2]Sheet5!$A$2:$O$163,13, FALSE)</f>
        <v>44880</v>
      </c>
      <c r="Z516">
        <f>VLOOKUP(A516,[2]Sheet5!$A$2:$O$163,14, FALSE)</f>
        <v>44.88</v>
      </c>
      <c r="AA516">
        <f>VLOOKUP(A516,[2]Sheet5!$A$2:$O$163,15, FALSE)</f>
        <v>3.8039922612144408</v>
      </c>
      <c r="AC516" t="e">
        <f>VLOOKUP(C516, [2]Sheet5!$C$2:$O$163, 3, FALSE)</f>
        <v>#N/A</v>
      </c>
    </row>
    <row r="517" spans="1:29" x14ac:dyDescent="0.2">
      <c r="A517" t="s">
        <v>2583</v>
      </c>
      <c r="B517" t="s">
        <v>1616</v>
      </c>
      <c r="C517" t="str">
        <f t="shared" si="8"/>
        <v>UCLAWomensSoccer</v>
      </c>
      <c r="D517" t="s">
        <v>2710</v>
      </c>
      <c r="E517" t="s">
        <v>2711</v>
      </c>
      <c r="F517" t="s">
        <v>2697</v>
      </c>
      <c r="G517" t="s">
        <v>3005</v>
      </c>
      <c r="H517" t="s">
        <v>3006</v>
      </c>
      <c r="I517" t="s">
        <v>3007</v>
      </c>
      <c r="J517">
        <v>176.2</v>
      </c>
      <c r="K517">
        <v>20</v>
      </c>
      <c r="L517">
        <v>76367</v>
      </c>
      <c r="M517">
        <v>76.367000000000004</v>
      </c>
      <c r="N517">
        <v>4.3355506656879683</v>
      </c>
      <c r="Q517" t="str">
        <f>VLOOKUP(A517,[2]Sheet5!$A$2:$O$163,4, FALSE)</f>
        <v>The University of California, Los Angeles</v>
      </c>
      <c r="R517" t="str">
        <f>VLOOKUP(A517,[2]Sheet5!$A$2:$O$163,6, FALSE)</f>
        <v>Los Angeles</v>
      </c>
      <c r="S517" t="str">
        <f>VLOOKUP(A517,[2]Sheet5!$A$2:$O$163,7, FALSE)</f>
        <v>CA</v>
      </c>
      <c r="T517" t="str">
        <f>VLOOKUP(A517,[2]Sheet5!$A$2:$O$163,8, FALSE)</f>
        <v>California</v>
      </c>
      <c r="U517" t="str">
        <f>VLOOKUP(A517,[2]Sheet5!$A$2:$O$163,9, FALSE)</f>
        <v>West</v>
      </c>
      <c r="V517" t="str">
        <f>VLOOKUP(A517,[2]Sheet5!$A$2:$O$163,10, FALSE)</f>
        <v>los angeles-ca</v>
      </c>
      <c r="W517">
        <f>VLOOKUP(A517,[2]Sheet5!$A$2:$O$163,11, FALSE)</f>
        <v>176.2</v>
      </c>
      <c r="X517">
        <f>VLOOKUP(A517,[2]Sheet5!$A$2:$O$163,12, FALSE)</f>
        <v>20</v>
      </c>
      <c r="Y517">
        <f>VLOOKUP(A517,[2]Sheet5!$A$2:$O$163,13, FALSE)</f>
        <v>76367</v>
      </c>
      <c r="Z517">
        <f>VLOOKUP(A517,[2]Sheet5!$A$2:$O$163,14, FALSE)</f>
        <v>76.367000000000004</v>
      </c>
      <c r="AA517">
        <f>VLOOKUP(A517,[2]Sheet5!$A$2:$O$163,15, FALSE)</f>
        <v>4.3355506656879683</v>
      </c>
      <c r="AC517" t="e">
        <f>VLOOKUP(C517, [2]Sheet5!$C$2:$O$163, 3, FALSE)</f>
        <v>#N/A</v>
      </c>
    </row>
    <row r="518" spans="1:29" x14ac:dyDescent="0.2">
      <c r="A518" t="s">
        <v>2616</v>
      </c>
      <c r="B518" t="s">
        <v>1616</v>
      </c>
      <c r="C518" t="str">
        <f t="shared" si="8"/>
        <v>UFWomensSoccer</v>
      </c>
      <c r="D518" t="s">
        <v>2783</v>
      </c>
      <c r="E518" t="s">
        <v>2784</v>
      </c>
      <c r="F518" t="s">
        <v>2671</v>
      </c>
      <c r="G518" t="s">
        <v>3021</v>
      </c>
      <c r="H518" t="s">
        <v>3012</v>
      </c>
      <c r="I518" t="s">
        <v>3081</v>
      </c>
      <c r="J518">
        <v>90</v>
      </c>
      <c r="K518">
        <v>29</v>
      </c>
      <c r="L518">
        <v>40937</v>
      </c>
      <c r="M518">
        <v>40.936999999999998</v>
      </c>
      <c r="N518">
        <v>3.7120342995804241</v>
      </c>
      <c r="Q518" t="str">
        <f>VLOOKUP(A518,[2]Sheet5!$A$2:$O$163,4, FALSE)</f>
        <v>University of Florida</v>
      </c>
      <c r="R518" t="str">
        <f>VLOOKUP(A518,[2]Sheet5!$A$2:$O$163,6, FALSE)</f>
        <v>Gainesville</v>
      </c>
      <c r="S518" t="str">
        <f>VLOOKUP(A518,[2]Sheet5!$A$2:$O$163,7, FALSE)</f>
        <v>FL</v>
      </c>
      <c r="T518" t="str">
        <f>VLOOKUP(A518,[2]Sheet5!$A$2:$O$163,8, FALSE)</f>
        <v>Florida</v>
      </c>
      <c r="U518" t="str">
        <f>VLOOKUP(A518,[2]Sheet5!$A$2:$O$163,9, FALSE)</f>
        <v>Southeast</v>
      </c>
      <c r="V518" t="str">
        <f>VLOOKUP(A518,[2]Sheet5!$A$2:$O$163,10, FALSE)</f>
        <v>gainesville-fl</v>
      </c>
      <c r="W518">
        <f>VLOOKUP(A518,[2]Sheet5!$A$2:$O$163,11, FALSE)</f>
        <v>90</v>
      </c>
      <c r="X518">
        <f>VLOOKUP(A518,[2]Sheet5!$A$2:$O$163,12, FALSE)</f>
        <v>29</v>
      </c>
      <c r="Y518">
        <f>VLOOKUP(A518,[2]Sheet5!$A$2:$O$163,13, FALSE)</f>
        <v>40937</v>
      </c>
      <c r="Z518">
        <f>VLOOKUP(A518,[2]Sheet5!$A$2:$O$163,14, FALSE)</f>
        <v>40.936999999999998</v>
      </c>
      <c r="AA518">
        <f>VLOOKUP(A518,[2]Sheet5!$A$2:$O$163,15, FALSE)</f>
        <v>3.7120342995804241</v>
      </c>
      <c r="AC518" t="e">
        <f>VLOOKUP(C518, [2]Sheet5!$C$2:$O$163, 3, FALSE)</f>
        <v>#N/A</v>
      </c>
    </row>
    <row r="519" spans="1:29" x14ac:dyDescent="0.2">
      <c r="A519" t="s">
        <v>2567</v>
      </c>
      <c r="B519" t="s">
        <v>1616</v>
      </c>
      <c r="C519" t="str">
        <f t="shared" si="8"/>
        <v>FSUWomensSoccer</v>
      </c>
      <c r="D519" t="s">
        <v>2669</v>
      </c>
      <c r="E519" t="s">
        <v>2670</v>
      </c>
      <c r="F519" t="s">
        <v>2671</v>
      </c>
      <c r="G519" t="s">
        <v>3021</v>
      </c>
      <c r="H519" t="s">
        <v>3012</v>
      </c>
      <c r="I519" t="s">
        <v>3022</v>
      </c>
      <c r="J519">
        <v>90.6</v>
      </c>
      <c r="K519">
        <v>55</v>
      </c>
      <c r="L519">
        <v>49077</v>
      </c>
      <c r="M519">
        <v>49.076999999999998</v>
      </c>
      <c r="N519">
        <v>3.893390493280144</v>
      </c>
      <c r="Q519" t="str">
        <f>VLOOKUP(A519,[2]Sheet5!$A$2:$O$163,4, FALSE)</f>
        <v>Florida State University</v>
      </c>
      <c r="R519" t="str">
        <f>VLOOKUP(A519,[2]Sheet5!$A$2:$O$163,6, FALSE)</f>
        <v>Tallahassee</v>
      </c>
      <c r="S519" t="str">
        <f>VLOOKUP(A519,[2]Sheet5!$A$2:$O$163,7, FALSE)</f>
        <v>FL</v>
      </c>
      <c r="T519" t="str">
        <f>VLOOKUP(A519,[2]Sheet5!$A$2:$O$163,8, FALSE)</f>
        <v>Florida</v>
      </c>
      <c r="U519" t="str">
        <f>VLOOKUP(A519,[2]Sheet5!$A$2:$O$163,9, FALSE)</f>
        <v>Southeast</v>
      </c>
      <c r="V519" t="str">
        <f>VLOOKUP(A519,[2]Sheet5!$A$2:$O$163,10, FALSE)</f>
        <v>tallahassee-fl</v>
      </c>
      <c r="W519">
        <f>VLOOKUP(A519,[2]Sheet5!$A$2:$O$163,11, FALSE)</f>
        <v>90.6</v>
      </c>
      <c r="X519">
        <f>VLOOKUP(A519,[2]Sheet5!$A$2:$O$163,12, FALSE)</f>
        <v>55</v>
      </c>
      <c r="Y519">
        <f>VLOOKUP(A519,[2]Sheet5!$A$2:$O$163,13, FALSE)</f>
        <v>49077</v>
      </c>
      <c r="Z519">
        <f>VLOOKUP(A519,[2]Sheet5!$A$2:$O$163,14, FALSE)</f>
        <v>49.076999999999998</v>
      </c>
      <c r="AA519">
        <f>VLOOKUP(A519,[2]Sheet5!$A$2:$O$163,15, FALSE)</f>
        <v>3.893390493280144</v>
      </c>
      <c r="AC519" t="e">
        <f>VLOOKUP(C519, [2]Sheet5!$C$2:$O$163, 3, FALSE)</f>
        <v>#N/A</v>
      </c>
    </row>
    <row r="520" spans="1:29" x14ac:dyDescent="0.2">
      <c r="A520" t="s">
        <v>2616</v>
      </c>
      <c r="B520" t="s">
        <v>1616</v>
      </c>
      <c r="C520" t="str">
        <f t="shared" si="8"/>
        <v>UFWomensSoccer</v>
      </c>
      <c r="D520" t="s">
        <v>2783</v>
      </c>
      <c r="E520" t="s">
        <v>2784</v>
      </c>
      <c r="F520" t="s">
        <v>2671</v>
      </c>
      <c r="G520" t="s">
        <v>3021</v>
      </c>
      <c r="H520" t="s">
        <v>3012</v>
      </c>
      <c r="I520" t="s">
        <v>3081</v>
      </c>
      <c r="J520">
        <v>90</v>
      </c>
      <c r="K520">
        <v>29</v>
      </c>
      <c r="L520">
        <v>40937</v>
      </c>
      <c r="M520">
        <v>40.936999999999998</v>
      </c>
      <c r="N520">
        <v>3.7120342995804241</v>
      </c>
      <c r="Q520" t="str">
        <f>VLOOKUP(A520,[2]Sheet5!$A$2:$O$163,4, FALSE)</f>
        <v>University of Florida</v>
      </c>
      <c r="R520" t="str">
        <f>VLOOKUP(A520,[2]Sheet5!$A$2:$O$163,6, FALSE)</f>
        <v>Gainesville</v>
      </c>
      <c r="S520" t="str">
        <f>VLOOKUP(A520,[2]Sheet5!$A$2:$O$163,7, FALSE)</f>
        <v>FL</v>
      </c>
      <c r="T520" t="str">
        <f>VLOOKUP(A520,[2]Sheet5!$A$2:$O$163,8, FALSE)</f>
        <v>Florida</v>
      </c>
      <c r="U520" t="str">
        <f>VLOOKUP(A520,[2]Sheet5!$A$2:$O$163,9, FALSE)</f>
        <v>Southeast</v>
      </c>
      <c r="V520" t="str">
        <f>VLOOKUP(A520,[2]Sheet5!$A$2:$O$163,10, FALSE)</f>
        <v>gainesville-fl</v>
      </c>
      <c r="W520">
        <f>VLOOKUP(A520,[2]Sheet5!$A$2:$O$163,11, FALSE)</f>
        <v>90</v>
      </c>
      <c r="X520">
        <f>VLOOKUP(A520,[2]Sheet5!$A$2:$O$163,12, FALSE)</f>
        <v>29</v>
      </c>
      <c r="Y520">
        <f>VLOOKUP(A520,[2]Sheet5!$A$2:$O$163,13, FALSE)</f>
        <v>40937</v>
      </c>
      <c r="Z520">
        <f>VLOOKUP(A520,[2]Sheet5!$A$2:$O$163,14, FALSE)</f>
        <v>40.936999999999998</v>
      </c>
      <c r="AA520">
        <f>VLOOKUP(A520,[2]Sheet5!$A$2:$O$163,15, FALSE)</f>
        <v>3.7120342995804241</v>
      </c>
      <c r="AC520" t="e">
        <f>VLOOKUP(C520, [2]Sheet5!$C$2:$O$163, 3, FALSE)</f>
        <v>#N/A</v>
      </c>
    </row>
    <row r="521" spans="1:29" x14ac:dyDescent="0.2">
      <c r="A521" t="s">
        <v>2588</v>
      </c>
      <c r="B521" t="s">
        <v>1616</v>
      </c>
      <c r="C521" t="str">
        <f t="shared" si="8"/>
        <v>BAMAWomensSoccer</v>
      </c>
      <c r="D521" t="s">
        <v>2720</v>
      </c>
      <c r="E521" t="s">
        <v>2721</v>
      </c>
      <c r="F521" t="s">
        <v>2722</v>
      </c>
      <c r="G521" t="s">
        <v>3042</v>
      </c>
      <c r="H521" t="s">
        <v>3012</v>
      </c>
      <c r="I521" t="s">
        <v>3043</v>
      </c>
      <c r="J521">
        <v>87.5</v>
      </c>
      <c r="K521">
        <v>137</v>
      </c>
      <c r="L521">
        <v>44880</v>
      </c>
      <c r="M521">
        <v>44.88</v>
      </c>
      <c r="N521">
        <v>3.8039922612144408</v>
      </c>
      <c r="Q521" t="str">
        <f>VLOOKUP(A521,[2]Sheet5!$A$2:$O$163,4, FALSE)</f>
        <v>The University of Alabama</v>
      </c>
      <c r="R521" t="str">
        <f>VLOOKUP(A521,[2]Sheet5!$A$2:$O$163,6, FALSE)</f>
        <v>Tuscaloosa</v>
      </c>
      <c r="S521" t="str">
        <f>VLOOKUP(A521,[2]Sheet5!$A$2:$O$163,7, FALSE)</f>
        <v>AL</v>
      </c>
      <c r="T521" t="str">
        <f>VLOOKUP(A521,[2]Sheet5!$A$2:$O$163,8, FALSE)</f>
        <v>Alabama</v>
      </c>
      <c r="U521" t="str">
        <f>VLOOKUP(A521,[2]Sheet5!$A$2:$O$163,9, FALSE)</f>
        <v>Southeast</v>
      </c>
      <c r="V521" t="str">
        <f>VLOOKUP(A521,[2]Sheet5!$A$2:$O$163,10, FALSE)</f>
        <v>tuscaloosa-al</v>
      </c>
      <c r="W521">
        <f>VLOOKUP(A521,[2]Sheet5!$A$2:$O$163,11, FALSE)</f>
        <v>87.5</v>
      </c>
      <c r="X521">
        <f>VLOOKUP(A521,[2]Sheet5!$A$2:$O$163,12, FALSE)</f>
        <v>137</v>
      </c>
      <c r="Y521">
        <f>VLOOKUP(A521,[2]Sheet5!$A$2:$O$163,13, FALSE)</f>
        <v>44880</v>
      </c>
      <c r="Z521">
        <f>VLOOKUP(A521,[2]Sheet5!$A$2:$O$163,14, FALSE)</f>
        <v>44.88</v>
      </c>
      <c r="AA521">
        <f>VLOOKUP(A521,[2]Sheet5!$A$2:$O$163,15, FALSE)</f>
        <v>3.8039922612144408</v>
      </c>
      <c r="AC521" t="e">
        <f>VLOOKUP(C521, [2]Sheet5!$C$2:$O$163, 3, FALSE)</f>
        <v>#N/A</v>
      </c>
    </row>
    <row r="522" spans="1:29" x14ac:dyDescent="0.2">
      <c r="A522" t="s">
        <v>2578</v>
      </c>
      <c r="B522" t="s">
        <v>1616</v>
      </c>
      <c r="C522" t="str">
        <f t="shared" si="8"/>
        <v>UNCWomensSoccer</v>
      </c>
      <c r="D522" t="s">
        <v>2698</v>
      </c>
      <c r="E522" t="s">
        <v>2699</v>
      </c>
      <c r="F522" t="s">
        <v>2685</v>
      </c>
      <c r="G522" t="s">
        <v>3011</v>
      </c>
      <c r="H522" t="s">
        <v>3012</v>
      </c>
      <c r="I522" t="s">
        <v>3013</v>
      </c>
      <c r="J522">
        <v>116</v>
      </c>
      <c r="K522">
        <v>29</v>
      </c>
      <c r="L522">
        <v>77037</v>
      </c>
      <c r="M522">
        <v>77.037000000000006</v>
      </c>
      <c r="N522">
        <v>4.3442858259216885</v>
      </c>
      <c r="Q522" t="str">
        <f>VLOOKUP(A522,[2]Sheet5!$A$2:$O$163,4, FALSE)</f>
        <v>The University of North Carolina</v>
      </c>
      <c r="R522" t="str">
        <f>VLOOKUP(A522,[2]Sheet5!$A$2:$O$163,6, FALSE)</f>
        <v>Chapel Hill</v>
      </c>
      <c r="S522" t="str">
        <f>VLOOKUP(A522,[2]Sheet5!$A$2:$O$163,7, FALSE)</f>
        <v>NC</v>
      </c>
      <c r="T522" t="str">
        <f>VLOOKUP(A522,[2]Sheet5!$A$2:$O$163,8, FALSE)</f>
        <v>North Carolina</v>
      </c>
      <c r="U522" t="str">
        <f>VLOOKUP(A522,[2]Sheet5!$A$2:$O$163,9, FALSE)</f>
        <v>Southeast</v>
      </c>
      <c r="V522" t="str">
        <f>VLOOKUP(A522,[2]Sheet5!$A$2:$O$163,10, FALSE)</f>
        <v>chapel hill-nc</v>
      </c>
      <c r="W522">
        <f>VLOOKUP(A522,[2]Sheet5!$A$2:$O$163,11, FALSE)</f>
        <v>116</v>
      </c>
      <c r="X522">
        <f>VLOOKUP(A522,[2]Sheet5!$A$2:$O$163,12, FALSE)</f>
        <v>29</v>
      </c>
      <c r="Y522">
        <f>VLOOKUP(A522,[2]Sheet5!$A$2:$O$163,13, FALSE)</f>
        <v>77037</v>
      </c>
      <c r="Z522">
        <f>VLOOKUP(A522,[2]Sheet5!$A$2:$O$163,14, FALSE)</f>
        <v>77.037000000000006</v>
      </c>
      <c r="AA522">
        <f>VLOOKUP(A522,[2]Sheet5!$A$2:$O$163,15, FALSE)</f>
        <v>4.3442858259216885</v>
      </c>
      <c r="AC522" t="e">
        <f>VLOOKUP(C522, [2]Sheet5!$C$2:$O$163, 3, FALSE)</f>
        <v>#N/A</v>
      </c>
    </row>
    <row r="523" spans="1:29" x14ac:dyDescent="0.2">
      <c r="A523" t="s">
        <v>2582</v>
      </c>
      <c r="B523" t="s">
        <v>1616</v>
      </c>
      <c r="C523" t="str">
        <f t="shared" si="8"/>
        <v>PSUWomensSoccer</v>
      </c>
      <c r="D523" t="s">
        <v>2707</v>
      </c>
      <c r="E523" t="s">
        <v>2708</v>
      </c>
      <c r="F523" t="s">
        <v>2709</v>
      </c>
      <c r="G523" t="s">
        <v>3033</v>
      </c>
      <c r="H523" t="s">
        <v>3034</v>
      </c>
      <c r="I523" t="s">
        <v>3147</v>
      </c>
      <c r="J523">
        <v>100.4</v>
      </c>
      <c r="K523">
        <v>77</v>
      </c>
      <c r="L523">
        <v>43015</v>
      </c>
      <c r="M523">
        <v>43.015000000000001</v>
      </c>
      <c r="N523">
        <v>3.7615488920733116</v>
      </c>
      <c r="Q523" t="str">
        <f>VLOOKUP(A523,[2]Sheet5!$A$2:$O$163,4, FALSE)</f>
        <v>Pennsylvania State University</v>
      </c>
      <c r="R523" t="str">
        <f>VLOOKUP(A523,[2]Sheet5!$A$2:$O$163,6, FALSE)</f>
        <v>State College</v>
      </c>
      <c r="S523" t="str">
        <f>VLOOKUP(A523,[2]Sheet5!$A$2:$O$163,7, FALSE)</f>
        <v>PA</v>
      </c>
      <c r="T523" t="str">
        <f>VLOOKUP(A523,[2]Sheet5!$A$2:$O$163,8, FALSE)</f>
        <v>Pennsylvania</v>
      </c>
      <c r="U523" t="str">
        <f>VLOOKUP(A523,[2]Sheet5!$A$2:$O$163,9, FALSE)</f>
        <v>Northeast</v>
      </c>
      <c r="V523" t="str">
        <f>VLOOKUP(A523,[2]Sheet5!$A$2:$O$163,10, FALSE)</f>
        <v>state college-pa</v>
      </c>
      <c r="W523">
        <f>VLOOKUP(A523,[2]Sheet5!$A$2:$O$163,11, FALSE)</f>
        <v>100.4</v>
      </c>
      <c r="X523">
        <f>VLOOKUP(A523,[2]Sheet5!$A$2:$O$163,12, FALSE)</f>
        <v>77</v>
      </c>
      <c r="Y523">
        <f>VLOOKUP(A523,[2]Sheet5!$A$2:$O$163,13, FALSE)</f>
        <v>43015</v>
      </c>
      <c r="Z523">
        <f>VLOOKUP(A523,[2]Sheet5!$A$2:$O$163,14, FALSE)</f>
        <v>43.015000000000001</v>
      </c>
      <c r="AA523">
        <f>VLOOKUP(A523,[2]Sheet5!$A$2:$O$163,15, FALSE)</f>
        <v>3.7615488920733116</v>
      </c>
      <c r="AC523" t="e">
        <f>VLOOKUP(C523, [2]Sheet5!$C$2:$O$163, 3, FALSE)</f>
        <v>#N/A</v>
      </c>
    </row>
    <row r="524" spans="1:29" x14ac:dyDescent="0.2">
      <c r="A524" t="s">
        <v>2588</v>
      </c>
      <c r="B524" t="s">
        <v>1616</v>
      </c>
      <c r="C524" t="str">
        <f t="shared" si="8"/>
        <v>BAMAWomensSoccer</v>
      </c>
      <c r="D524" t="s">
        <v>2720</v>
      </c>
      <c r="E524" t="s">
        <v>2721</v>
      </c>
      <c r="F524" t="s">
        <v>2722</v>
      </c>
      <c r="G524" t="s">
        <v>3042</v>
      </c>
      <c r="H524" t="s">
        <v>3012</v>
      </c>
      <c r="I524" t="s">
        <v>3043</v>
      </c>
      <c r="J524">
        <v>87.5</v>
      </c>
      <c r="K524">
        <v>137</v>
      </c>
      <c r="L524">
        <v>44880</v>
      </c>
      <c r="M524">
        <v>44.88</v>
      </c>
      <c r="N524">
        <v>3.8039922612144408</v>
      </c>
      <c r="Q524" t="str">
        <f>VLOOKUP(A524,[2]Sheet5!$A$2:$O$163,4, FALSE)</f>
        <v>The University of Alabama</v>
      </c>
      <c r="R524" t="str">
        <f>VLOOKUP(A524,[2]Sheet5!$A$2:$O$163,6, FALSE)</f>
        <v>Tuscaloosa</v>
      </c>
      <c r="S524" t="str">
        <f>VLOOKUP(A524,[2]Sheet5!$A$2:$O$163,7, FALSE)</f>
        <v>AL</v>
      </c>
      <c r="T524" t="str">
        <f>VLOOKUP(A524,[2]Sheet5!$A$2:$O$163,8, FALSE)</f>
        <v>Alabama</v>
      </c>
      <c r="U524" t="str">
        <f>VLOOKUP(A524,[2]Sheet5!$A$2:$O$163,9, FALSE)</f>
        <v>Southeast</v>
      </c>
      <c r="V524" t="str">
        <f>VLOOKUP(A524,[2]Sheet5!$A$2:$O$163,10, FALSE)</f>
        <v>tuscaloosa-al</v>
      </c>
      <c r="W524">
        <f>VLOOKUP(A524,[2]Sheet5!$A$2:$O$163,11, FALSE)</f>
        <v>87.5</v>
      </c>
      <c r="X524">
        <f>VLOOKUP(A524,[2]Sheet5!$A$2:$O$163,12, FALSE)</f>
        <v>137</v>
      </c>
      <c r="Y524">
        <f>VLOOKUP(A524,[2]Sheet5!$A$2:$O$163,13, FALSE)</f>
        <v>44880</v>
      </c>
      <c r="Z524">
        <f>VLOOKUP(A524,[2]Sheet5!$A$2:$O$163,14, FALSE)</f>
        <v>44.88</v>
      </c>
      <c r="AA524">
        <f>VLOOKUP(A524,[2]Sheet5!$A$2:$O$163,15, FALSE)</f>
        <v>3.8039922612144408</v>
      </c>
      <c r="AC524" t="e">
        <f>VLOOKUP(C524, [2]Sheet5!$C$2:$O$163, 3, FALSE)</f>
        <v>#N/A</v>
      </c>
    </row>
    <row r="525" spans="1:29" x14ac:dyDescent="0.2">
      <c r="A525" t="s">
        <v>2588</v>
      </c>
      <c r="B525" t="s">
        <v>1616</v>
      </c>
      <c r="C525" t="str">
        <f t="shared" si="8"/>
        <v>BAMAWomensSoccer</v>
      </c>
      <c r="D525" t="s">
        <v>2720</v>
      </c>
      <c r="E525" t="s">
        <v>2721</v>
      </c>
      <c r="F525" t="s">
        <v>2722</v>
      </c>
      <c r="G525" t="s">
        <v>3042</v>
      </c>
      <c r="H525" t="s">
        <v>3012</v>
      </c>
      <c r="I525" t="s">
        <v>3043</v>
      </c>
      <c r="J525">
        <v>87.5</v>
      </c>
      <c r="K525">
        <v>137</v>
      </c>
      <c r="L525">
        <v>44880</v>
      </c>
      <c r="M525">
        <v>44.88</v>
      </c>
      <c r="N525">
        <v>3.8039922612144408</v>
      </c>
      <c r="Q525" t="str">
        <f>VLOOKUP(A525,[2]Sheet5!$A$2:$O$163,4, FALSE)</f>
        <v>The University of Alabama</v>
      </c>
      <c r="R525" t="str">
        <f>VLOOKUP(A525,[2]Sheet5!$A$2:$O$163,6, FALSE)</f>
        <v>Tuscaloosa</v>
      </c>
      <c r="S525" t="str">
        <f>VLOOKUP(A525,[2]Sheet5!$A$2:$O$163,7, FALSE)</f>
        <v>AL</v>
      </c>
      <c r="T525" t="str">
        <f>VLOOKUP(A525,[2]Sheet5!$A$2:$O$163,8, FALSE)</f>
        <v>Alabama</v>
      </c>
      <c r="U525" t="str">
        <f>VLOOKUP(A525,[2]Sheet5!$A$2:$O$163,9, FALSE)</f>
        <v>Southeast</v>
      </c>
      <c r="V525" t="str">
        <f>VLOOKUP(A525,[2]Sheet5!$A$2:$O$163,10, FALSE)</f>
        <v>tuscaloosa-al</v>
      </c>
      <c r="W525">
        <f>VLOOKUP(A525,[2]Sheet5!$A$2:$O$163,11, FALSE)</f>
        <v>87.5</v>
      </c>
      <c r="X525">
        <f>VLOOKUP(A525,[2]Sheet5!$A$2:$O$163,12, FALSE)</f>
        <v>137</v>
      </c>
      <c r="Y525">
        <f>VLOOKUP(A525,[2]Sheet5!$A$2:$O$163,13, FALSE)</f>
        <v>44880</v>
      </c>
      <c r="Z525">
        <f>VLOOKUP(A525,[2]Sheet5!$A$2:$O$163,14, FALSE)</f>
        <v>44.88</v>
      </c>
      <c r="AA525">
        <f>VLOOKUP(A525,[2]Sheet5!$A$2:$O$163,15, FALSE)</f>
        <v>3.8039922612144408</v>
      </c>
      <c r="AC525" t="e">
        <f>VLOOKUP(C525, [2]Sheet5!$C$2:$O$163, 3, FALSE)</f>
        <v>#N/A</v>
      </c>
    </row>
    <row r="526" spans="1:29" x14ac:dyDescent="0.2">
      <c r="A526" t="s">
        <v>2578</v>
      </c>
      <c r="B526" t="s">
        <v>1616</v>
      </c>
      <c r="C526" t="str">
        <f t="shared" si="8"/>
        <v>UNCWomensSoccer</v>
      </c>
      <c r="D526" t="s">
        <v>2698</v>
      </c>
      <c r="E526" t="s">
        <v>2699</v>
      </c>
      <c r="F526" t="s">
        <v>2685</v>
      </c>
      <c r="G526" t="s">
        <v>3011</v>
      </c>
      <c r="H526" t="s">
        <v>3012</v>
      </c>
      <c r="I526" t="s">
        <v>3013</v>
      </c>
      <c r="J526">
        <v>116</v>
      </c>
      <c r="K526">
        <v>29</v>
      </c>
      <c r="L526">
        <v>77037</v>
      </c>
      <c r="M526">
        <v>77.037000000000006</v>
      </c>
      <c r="N526">
        <v>4.3442858259216885</v>
      </c>
      <c r="Q526" t="str">
        <f>VLOOKUP(A526,[2]Sheet5!$A$2:$O$163,4, FALSE)</f>
        <v>The University of North Carolina</v>
      </c>
      <c r="R526" t="str">
        <f>VLOOKUP(A526,[2]Sheet5!$A$2:$O$163,6, FALSE)</f>
        <v>Chapel Hill</v>
      </c>
      <c r="S526" t="str">
        <f>VLOOKUP(A526,[2]Sheet5!$A$2:$O$163,7, FALSE)</f>
        <v>NC</v>
      </c>
      <c r="T526" t="str">
        <f>VLOOKUP(A526,[2]Sheet5!$A$2:$O$163,8, FALSE)</f>
        <v>North Carolina</v>
      </c>
      <c r="U526" t="str">
        <f>VLOOKUP(A526,[2]Sheet5!$A$2:$O$163,9, FALSE)</f>
        <v>Southeast</v>
      </c>
      <c r="V526" t="str">
        <f>VLOOKUP(A526,[2]Sheet5!$A$2:$O$163,10, FALSE)</f>
        <v>chapel hill-nc</v>
      </c>
      <c r="W526">
        <f>VLOOKUP(A526,[2]Sheet5!$A$2:$O$163,11, FALSE)</f>
        <v>116</v>
      </c>
      <c r="X526">
        <f>VLOOKUP(A526,[2]Sheet5!$A$2:$O$163,12, FALSE)</f>
        <v>29</v>
      </c>
      <c r="Y526">
        <f>VLOOKUP(A526,[2]Sheet5!$A$2:$O$163,13, FALSE)</f>
        <v>77037</v>
      </c>
      <c r="Z526">
        <f>VLOOKUP(A526,[2]Sheet5!$A$2:$O$163,14, FALSE)</f>
        <v>77.037000000000006</v>
      </c>
      <c r="AA526">
        <f>VLOOKUP(A526,[2]Sheet5!$A$2:$O$163,15, FALSE)</f>
        <v>4.3442858259216885</v>
      </c>
      <c r="AC526" t="e">
        <f>VLOOKUP(C526, [2]Sheet5!$C$2:$O$163, 3, FALSE)</f>
        <v>#N/A</v>
      </c>
    </row>
    <row r="527" spans="1:29" x14ac:dyDescent="0.2">
      <c r="A527" t="s">
        <v>2578</v>
      </c>
      <c r="B527" t="s">
        <v>1616</v>
      </c>
      <c r="C527" t="str">
        <f t="shared" si="8"/>
        <v>UNCWomensSoccer</v>
      </c>
      <c r="D527" t="s">
        <v>2698</v>
      </c>
      <c r="E527" t="s">
        <v>2699</v>
      </c>
      <c r="F527" t="s">
        <v>2685</v>
      </c>
      <c r="G527" t="s">
        <v>3011</v>
      </c>
      <c r="H527" t="s">
        <v>3012</v>
      </c>
      <c r="I527" t="s">
        <v>3013</v>
      </c>
      <c r="J527">
        <v>116</v>
      </c>
      <c r="K527">
        <v>29</v>
      </c>
      <c r="L527">
        <v>77037</v>
      </c>
      <c r="M527">
        <v>77.037000000000006</v>
      </c>
      <c r="N527">
        <v>4.3442858259216885</v>
      </c>
      <c r="Q527" t="str">
        <f>VLOOKUP(A527,[2]Sheet5!$A$2:$O$163,4, FALSE)</f>
        <v>The University of North Carolina</v>
      </c>
      <c r="R527" t="str">
        <f>VLOOKUP(A527,[2]Sheet5!$A$2:$O$163,6, FALSE)</f>
        <v>Chapel Hill</v>
      </c>
      <c r="S527" t="str">
        <f>VLOOKUP(A527,[2]Sheet5!$A$2:$O$163,7, FALSE)</f>
        <v>NC</v>
      </c>
      <c r="T527" t="str">
        <f>VLOOKUP(A527,[2]Sheet5!$A$2:$O$163,8, FALSE)</f>
        <v>North Carolina</v>
      </c>
      <c r="U527" t="str">
        <f>VLOOKUP(A527,[2]Sheet5!$A$2:$O$163,9, FALSE)</f>
        <v>Southeast</v>
      </c>
      <c r="V527" t="str">
        <f>VLOOKUP(A527,[2]Sheet5!$A$2:$O$163,10, FALSE)</f>
        <v>chapel hill-nc</v>
      </c>
      <c r="W527">
        <f>VLOOKUP(A527,[2]Sheet5!$A$2:$O$163,11, FALSE)</f>
        <v>116</v>
      </c>
      <c r="X527">
        <f>VLOOKUP(A527,[2]Sheet5!$A$2:$O$163,12, FALSE)</f>
        <v>29</v>
      </c>
      <c r="Y527">
        <f>VLOOKUP(A527,[2]Sheet5!$A$2:$O$163,13, FALSE)</f>
        <v>77037</v>
      </c>
      <c r="Z527">
        <f>VLOOKUP(A527,[2]Sheet5!$A$2:$O$163,14, FALSE)</f>
        <v>77.037000000000006</v>
      </c>
      <c r="AA527">
        <f>VLOOKUP(A527,[2]Sheet5!$A$2:$O$163,15, FALSE)</f>
        <v>4.3442858259216885</v>
      </c>
      <c r="AC527" t="e">
        <f>VLOOKUP(C527, [2]Sheet5!$C$2:$O$163, 3, FALSE)</f>
        <v>#N/A</v>
      </c>
    </row>
    <row r="528" spans="1:29" x14ac:dyDescent="0.2">
      <c r="A528" t="s">
        <v>2613</v>
      </c>
      <c r="B528" t="s">
        <v>1616</v>
      </c>
      <c r="C528" t="str">
        <f t="shared" si="8"/>
        <v>AUBWomensSoccer</v>
      </c>
      <c r="D528" t="s">
        <v>2776</v>
      </c>
      <c r="E528" t="s">
        <v>2777</v>
      </c>
      <c r="F528" t="s">
        <v>2722</v>
      </c>
      <c r="G528" t="s">
        <v>3042</v>
      </c>
      <c r="H528" t="s">
        <v>3012</v>
      </c>
      <c r="I528" t="s">
        <v>3046</v>
      </c>
      <c r="J528">
        <v>97.6</v>
      </c>
      <c r="K528">
        <v>97</v>
      </c>
      <c r="L528">
        <v>54700</v>
      </c>
      <c r="M528">
        <v>54.7</v>
      </c>
      <c r="N528">
        <v>4.0018637094279352</v>
      </c>
      <c r="Q528" t="str">
        <f>VLOOKUP(A528,[2]Sheet5!$A$2:$O$163,4, FALSE)</f>
        <v>Auburn University</v>
      </c>
      <c r="R528" t="str">
        <f>VLOOKUP(A528,[2]Sheet5!$A$2:$O$163,6, FALSE)</f>
        <v>Auburn</v>
      </c>
      <c r="S528" t="str">
        <f>VLOOKUP(A528,[2]Sheet5!$A$2:$O$163,7, FALSE)</f>
        <v>AL</v>
      </c>
      <c r="T528" t="str">
        <f>VLOOKUP(A528,[2]Sheet5!$A$2:$O$163,8, FALSE)</f>
        <v>Alabama</v>
      </c>
      <c r="U528" t="str">
        <f>VLOOKUP(A528,[2]Sheet5!$A$2:$O$163,9, FALSE)</f>
        <v>Southeast</v>
      </c>
      <c r="V528" t="str">
        <f>VLOOKUP(A528,[2]Sheet5!$A$2:$O$163,10, FALSE)</f>
        <v>auburn-al</v>
      </c>
      <c r="W528">
        <f>VLOOKUP(A528,[2]Sheet5!$A$2:$O$163,11, FALSE)</f>
        <v>97.6</v>
      </c>
      <c r="X528">
        <f>VLOOKUP(A528,[2]Sheet5!$A$2:$O$163,12, FALSE)</f>
        <v>97</v>
      </c>
      <c r="Y528">
        <f>VLOOKUP(A528,[2]Sheet5!$A$2:$O$163,13, FALSE)</f>
        <v>54700</v>
      </c>
      <c r="Z528">
        <f>VLOOKUP(A528,[2]Sheet5!$A$2:$O$163,14, FALSE)</f>
        <v>54.7</v>
      </c>
      <c r="AA528">
        <f>VLOOKUP(A528,[2]Sheet5!$A$2:$O$163,15, FALSE)</f>
        <v>4.0018637094279352</v>
      </c>
      <c r="AC528" t="e">
        <f>VLOOKUP(C528, [2]Sheet5!$C$2:$O$163, 3, FALSE)</f>
        <v>#N/A</v>
      </c>
    </row>
    <row r="529" spans="1:29" x14ac:dyDescent="0.2">
      <c r="A529" t="s">
        <v>2578</v>
      </c>
      <c r="B529" t="s">
        <v>1616</v>
      </c>
      <c r="C529" t="str">
        <f t="shared" si="8"/>
        <v>UNCWomensSoccer</v>
      </c>
      <c r="D529" t="s">
        <v>2698</v>
      </c>
      <c r="E529" t="s">
        <v>2699</v>
      </c>
      <c r="F529" t="s">
        <v>2685</v>
      </c>
      <c r="G529" t="s">
        <v>3011</v>
      </c>
      <c r="H529" t="s">
        <v>3012</v>
      </c>
      <c r="I529" t="s">
        <v>3013</v>
      </c>
      <c r="J529">
        <v>116</v>
      </c>
      <c r="K529">
        <v>29</v>
      </c>
      <c r="L529">
        <v>77037</v>
      </c>
      <c r="M529">
        <v>77.037000000000006</v>
      </c>
      <c r="N529">
        <v>4.3442858259216885</v>
      </c>
      <c r="Q529" t="str">
        <f>VLOOKUP(A529,[2]Sheet5!$A$2:$O$163,4, FALSE)</f>
        <v>The University of North Carolina</v>
      </c>
      <c r="R529" t="str">
        <f>VLOOKUP(A529,[2]Sheet5!$A$2:$O$163,6, FALSE)</f>
        <v>Chapel Hill</v>
      </c>
      <c r="S529" t="str">
        <f>VLOOKUP(A529,[2]Sheet5!$A$2:$O$163,7, FALSE)</f>
        <v>NC</v>
      </c>
      <c r="T529" t="str">
        <f>VLOOKUP(A529,[2]Sheet5!$A$2:$O$163,8, FALSE)</f>
        <v>North Carolina</v>
      </c>
      <c r="U529" t="str">
        <f>VLOOKUP(A529,[2]Sheet5!$A$2:$O$163,9, FALSE)</f>
        <v>Southeast</v>
      </c>
      <c r="V529" t="str">
        <f>VLOOKUP(A529,[2]Sheet5!$A$2:$O$163,10, FALSE)</f>
        <v>chapel hill-nc</v>
      </c>
      <c r="W529">
        <f>VLOOKUP(A529,[2]Sheet5!$A$2:$O$163,11, FALSE)</f>
        <v>116</v>
      </c>
      <c r="X529">
        <f>VLOOKUP(A529,[2]Sheet5!$A$2:$O$163,12, FALSE)</f>
        <v>29</v>
      </c>
      <c r="Y529">
        <f>VLOOKUP(A529,[2]Sheet5!$A$2:$O$163,13, FALSE)</f>
        <v>77037</v>
      </c>
      <c r="Z529">
        <f>VLOOKUP(A529,[2]Sheet5!$A$2:$O$163,14, FALSE)</f>
        <v>77.037000000000006</v>
      </c>
      <c r="AA529">
        <f>VLOOKUP(A529,[2]Sheet5!$A$2:$O$163,15, FALSE)</f>
        <v>4.3442858259216885</v>
      </c>
      <c r="AC529" t="e">
        <f>VLOOKUP(C529, [2]Sheet5!$C$2:$O$163, 3, FALSE)</f>
        <v>#N/A</v>
      </c>
    </row>
    <row r="530" spans="1:29" x14ac:dyDescent="0.2">
      <c r="A530" t="s">
        <v>2588</v>
      </c>
      <c r="B530" t="s">
        <v>1616</v>
      </c>
      <c r="C530" t="str">
        <f t="shared" si="8"/>
        <v>BAMAWomensSoccer</v>
      </c>
      <c r="D530" t="s">
        <v>2720</v>
      </c>
      <c r="E530" t="s">
        <v>2721</v>
      </c>
      <c r="F530" t="s">
        <v>2722</v>
      </c>
      <c r="G530" t="s">
        <v>3042</v>
      </c>
      <c r="H530" t="s">
        <v>3012</v>
      </c>
      <c r="I530" t="s">
        <v>3043</v>
      </c>
      <c r="J530">
        <v>87.5</v>
      </c>
      <c r="K530">
        <v>137</v>
      </c>
      <c r="L530">
        <v>44880</v>
      </c>
      <c r="M530">
        <v>44.88</v>
      </c>
      <c r="N530">
        <v>3.8039922612144408</v>
      </c>
      <c r="Q530" t="str">
        <f>VLOOKUP(A530,[2]Sheet5!$A$2:$O$163,4, FALSE)</f>
        <v>The University of Alabama</v>
      </c>
      <c r="R530" t="str">
        <f>VLOOKUP(A530,[2]Sheet5!$A$2:$O$163,6, FALSE)</f>
        <v>Tuscaloosa</v>
      </c>
      <c r="S530" t="str">
        <f>VLOOKUP(A530,[2]Sheet5!$A$2:$O$163,7, FALSE)</f>
        <v>AL</v>
      </c>
      <c r="T530" t="str">
        <f>VLOOKUP(A530,[2]Sheet5!$A$2:$O$163,8, FALSE)</f>
        <v>Alabama</v>
      </c>
      <c r="U530" t="str">
        <f>VLOOKUP(A530,[2]Sheet5!$A$2:$O$163,9, FALSE)</f>
        <v>Southeast</v>
      </c>
      <c r="V530" t="str">
        <f>VLOOKUP(A530,[2]Sheet5!$A$2:$O$163,10, FALSE)</f>
        <v>tuscaloosa-al</v>
      </c>
      <c r="W530">
        <f>VLOOKUP(A530,[2]Sheet5!$A$2:$O$163,11, FALSE)</f>
        <v>87.5</v>
      </c>
      <c r="X530">
        <f>VLOOKUP(A530,[2]Sheet5!$A$2:$O$163,12, FALSE)</f>
        <v>137</v>
      </c>
      <c r="Y530">
        <f>VLOOKUP(A530,[2]Sheet5!$A$2:$O$163,13, FALSE)</f>
        <v>44880</v>
      </c>
      <c r="Z530">
        <f>VLOOKUP(A530,[2]Sheet5!$A$2:$O$163,14, FALSE)</f>
        <v>44.88</v>
      </c>
      <c r="AA530">
        <f>VLOOKUP(A530,[2]Sheet5!$A$2:$O$163,15, FALSE)</f>
        <v>3.8039922612144408</v>
      </c>
      <c r="AC530" t="e">
        <f>VLOOKUP(C530, [2]Sheet5!$C$2:$O$163, 3, FALSE)</f>
        <v>#N/A</v>
      </c>
    </row>
    <row r="531" spans="1:29" x14ac:dyDescent="0.2">
      <c r="A531" t="s">
        <v>2588</v>
      </c>
      <c r="B531" t="s">
        <v>1616</v>
      </c>
      <c r="C531" t="str">
        <f t="shared" si="8"/>
        <v>BAMAWomensSoccer</v>
      </c>
      <c r="D531" t="s">
        <v>2720</v>
      </c>
      <c r="E531" t="s">
        <v>2721</v>
      </c>
      <c r="F531" t="s">
        <v>2722</v>
      </c>
      <c r="G531" t="s">
        <v>3042</v>
      </c>
      <c r="H531" t="s">
        <v>3012</v>
      </c>
      <c r="I531" t="s">
        <v>3043</v>
      </c>
      <c r="J531">
        <v>87.5</v>
      </c>
      <c r="K531">
        <v>137</v>
      </c>
      <c r="L531">
        <v>44880</v>
      </c>
      <c r="M531">
        <v>44.88</v>
      </c>
      <c r="N531">
        <v>3.8039922612144408</v>
      </c>
      <c r="Q531" t="str">
        <f>VLOOKUP(A531,[2]Sheet5!$A$2:$O$163,4, FALSE)</f>
        <v>The University of Alabama</v>
      </c>
      <c r="R531" t="str">
        <f>VLOOKUP(A531,[2]Sheet5!$A$2:$O$163,6, FALSE)</f>
        <v>Tuscaloosa</v>
      </c>
      <c r="S531" t="str">
        <f>VLOOKUP(A531,[2]Sheet5!$A$2:$O$163,7, FALSE)</f>
        <v>AL</v>
      </c>
      <c r="T531" t="str">
        <f>VLOOKUP(A531,[2]Sheet5!$A$2:$O$163,8, FALSE)</f>
        <v>Alabama</v>
      </c>
      <c r="U531" t="str">
        <f>VLOOKUP(A531,[2]Sheet5!$A$2:$O$163,9, FALSE)</f>
        <v>Southeast</v>
      </c>
      <c r="V531" t="str">
        <f>VLOOKUP(A531,[2]Sheet5!$A$2:$O$163,10, FALSE)</f>
        <v>tuscaloosa-al</v>
      </c>
      <c r="W531">
        <f>VLOOKUP(A531,[2]Sheet5!$A$2:$O$163,11, FALSE)</f>
        <v>87.5</v>
      </c>
      <c r="X531">
        <f>VLOOKUP(A531,[2]Sheet5!$A$2:$O$163,12, FALSE)</f>
        <v>137</v>
      </c>
      <c r="Y531">
        <f>VLOOKUP(A531,[2]Sheet5!$A$2:$O$163,13, FALSE)</f>
        <v>44880</v>
      </c>
      <c r="Z531">
        <f>VLOOKUP(A531,[2]Sheet5!$A$2:$O$163,14, FALSE)</f>
        <v>44.88</v>
      </c>
      <c r="AA531">
        <f>VLOOKUP(A531,[2]Sheet5!$A$2:$O$163,15, FALSE)</f>
        <v>3.8039922612144408</v>
      </c>
      <c r="AC531" t="e">
        <f>VLOOKUP(C531, [2]Sheet5!$C$2:$O$163, 3, FALSE)</f>
        <v>#N/A</v>
      </c>
    </row>
    <row r="532" spans="1:29" x14ac:dyDescent="0.2">
      <c r="A532" t="s">
        <v>2583</v>
      </c>
      <c r="B532" t="s">
        <v>1616</v>
      </c>
      <c r="C532" t="str">
        <f t="shared" si="8"/>
        <v>UCLAWomensSoccer</v>
      </c>
      <c r="D532" t="s">
        <v>2710</v>
      </c>
      <c r="E532" t="s">
        <v>2711</v>
      </c>
      <c r="F532" t="s">
        <v>2697</v>
      </c>
      <c r="G532" t="s">
        <v>3005</v>
      </c>
      <c r="H532" t="s">
        <v>3006</v>
      </c>
      <c r="I532" t="s">
        <v>3007</v>
      </c>
      <c r="J532">
        <v>176.2</v>
      </c>
      <c r="K532">
        <v>20</v>
      </c>
      <c r="L532">
        <v>76367</v>
      </c>
      <c r="M532">
        <v>76.367000000000004</v>
      </c>
      <c r="N532">
        <v>4.3355506656879683</v>
      </c>
      <c r="Q532" t="str">
        <f>VLOOKUP(A532,[2]Sheet5!$A$2:$O$163,4, FALSE)</f>
        <v>The University of California, Los Angeles</v>
      </c>
      <c r="R532" t="str">
        <f>VLOOKUP(A532,[2]Sheet5!$A$2:$O$163,6, FALSE)</f>
        <v>Los Angeles</v>
      </c>
      <c r="S532" t="str">
        <f>VLOOKUP(A532,[2]Sheet5!$A$2:$O$163,7, FALSE)</f>
        <v>CA</v>
      </c>
      <c r="T532" t="str">
        <f>VLOOKUP(A532,[2]Sheet5!$A$2:$O$163,8, FALSE)</f>
        <v>California</v>
      </c>
      <c r="U532" t="str">
        <f>VLOOKUP(A532,[2]Sheet5!$A$2:$O$163,9, FALSE)</f>
        <v>West</v>
      </c>
      <c r="V532" t="str">
        <f>VLOOKUP(A532,[2]Sheet5!$A$2:$O$163,10, FALSE)</f>
        <v>los angeles-ca</v>
      </c>
      <c r="W532">
        <f>VLOOKUP(A532,[2]Sheet5!$A$2:$O$163,11, FALSE)</f>
        <v>176.2</v>
      </c>
      <c r="X532">
        <f>VLOOKUP(A532,[2]Sheet5!$A$2:$O$163,12, FALSE)</f>
        <v>20</v>
      </c>
      <c r="Y532">
        <f>VLOOKUP(A532,[2]Sheet5!$A$2:$O$163,13, FALSE)</f>
        <v>76367</v>
      </c>
      <c r="Z532">
        <f>VLOOKUP(A532,[2]Sheet5!$A$2:$O$163,14, FALSE)</f>
        <v>76.367000000000004</v>
      </c>
      <c r="AA532">
        <f>VLOOKUP(A532,[2]Sheet5!$A$2:$O$163,15, FALSE)</f>
        <v>4.3355506656879683</v>
      </c>
      <c r="AC532" t="e">
        <f>VLOOKUP(C532, [2]Sheet5!$C$2:$O$163, 3, FALSE)</f>
        <v>#N/A</v>
      </c>
    </row>
    <row r="533" spans="1:29" x14ac:dyDescent="0.2">
      <c r="A533" t="s">
        <v>2567</v>
      </c>
      <c r="B533" t="s">
        <v>1616</v>
      </c>
      <c r="C533" t="str">
        <f t="shared" si="8"/>
        <v>FSUWomensSoccer</v>
      </c>
      <c r="D533" t="s">
        <v>2669</v>
      </c>
      <c r="E533" t="s">
        <v>2670</v>
      </c>
      <c r="F533" t="s">
        <v>2671</v>
      </c>
      <c r="G533" t="s">
        <v>3021</v>
      </c>
      <c r="H533" t="s">
        <v>3012</v>
      </c>
      <c r="I533" t="s">
        <v>3022</v>
      </c>
      <c r="J533">
        <v>90.6</v>
      </c>
      <c r="K533">
        <v>55</v>
      </c>
      <c r="L533">
        <v>49077</v>
      </c>
      <c r="M533">
        <v>49.076999999999998</v>
      </c>
      <c r="N533">
        <v>3.893390493280144</v>
      </c>
      <c r="Q533" t="str">
        <f>VLOOKUP(A533,[2]Sheet5!$A$2:$O$163,4, FALSE)</f>
        <v>Florida State University</v>
      </c>
      <c r="R533" t="str">
        <f>VLOOKUP(A533,[2]Sheet5!$A$2:$O$163,6, FALSE)</f>
        <v>Tallahassee</v>
      </c>
      <c r="S533" t="str">
        <f>VLOOKUP(A533,[2]Sheet5!$A$2:$O$163,7, FALSE)</f>
        <v>FL</v>
      </c>
      <c r="T533" t="str">
        <f>VLOOKUP(A533,[2]Sheet5!$A$2:$O$163,8, FALSE)</f>
        <v>Florida</v>
      </c>
      <c r="U533" t="str">
        <f>VLOOKUP(A533,[2]Sheet5!$A$2:$O$163,9, FALSE)</f>
        <v>Southeast</v>
      </c>
      <c r="V533" t="str">
        <f>VLOOKUP(A533,[2]Sheet5!$A$2:$O$163,10, FALSE)</f>
        <v>tallahassee-fl</v>
      </c>
      <c r="W533">
        <f>VLOOKUP(A533,[2]Sheet5!$A$2:$O$163,11, FALSE)</f>
        <v>90.6</v>
      </c>
      <c r="X533">
        <f>VLOOKUP(A533,[2]Sheet5!$A$2:$O$163,12, FALSE)</f>
        <v>55</v>
      </c>
      <c r="Y533">
        <f>VLOOKUP(A533,[2]Sheet5!$A$2:$O$163,13, FALSE)</f>
        <v>49077</v>
      </c>
      <c r="Z533">
        <f>VLOOKUP(A533,[2]Sheet5!$A$2:$O$163,14, FALSE)</f>
        <v>49.076999999999998</v>
      </c>
      <c r="AA533">
        <f>VLOOKUP(A533,[2]Sheet5!$A$2:$O$163,15, FALSE)</f>
        <v>3.893390493280144</v>
      </c>
      <c r="AC533" t="e">
        <f>VLOOKUP(C533, [2]Sheet5!$C$2:$O$163, 3, FALSE)</f>
        <v>#N/A</v>
      </c>
    </row>
    <row r="534" spans="1:29" x14ac:dyDescent="0.2">
      <c r="A534" t="s">
        <v>2567</v>
      </c>
      <c r="B534" t="s">
        <v>1616</v>
      </c>
      <c r="C534" t="str">
        <f t="shared" si="8"/>
        <v>FSUWomensSoccer</v>
      </c>
      <c r="D534" t="s">
        <v>2669</v>
      </c>
      <c r="E534" t="s">
        <v>2670</v>
      </c>
      <c r="F534" t="s">
        <v>2671</v>
      </c>
      <c r="G534" t="s">
        <v>3021</v>
      </c>
      <c r="H534" t="s">
        <v>3012</v>
      </c>
      <c r="I534" t="s">
        <v>3022</v>
      </c>
      <c r="J534">
        <v>90.6</v>
      </c>
      <c r="K534">
        <v>55</v>
      </c>
      <c r="L534">
        <v>49077</v>
      </c>
      <c r="M534">
        <v>49.076999999999998</v>
      </c>
      <c r="N534">
        <v>3.893390493280144</v>
      </c>
      <c r="Q534" t="str">
        <f>VLOOKUP(A534,[2]Sheet5!$A$2:$O$163,4, FALSE)</f>
        <v>Florida State University</v>
      </c>
      <c r="R534" t="str">
        <f>VLOOKUP(A534,[2]Sheet5!$A$2:$O$163,6, FALSE)</f>
        <v>Tallahassee</v>
      </c>
      <c r="S534" t="str">
        <f>VLOOKUP(A534,[2]Sheet5!$A$2:$O$163,7, FALSE)</f>
        <v>FL</v>
      </c>
      <c r="T534" t="str">
        <f>VLOOKUP(A534,[2]Sheet5!$A$2:$O$163,8, FALSE)</f>
        <v>Florida</v>
      </c>
      <c r="U534" t="str">
        <f>VLOOKUP(A534,[2]Sheet5!$A$2:$O$163,9, FALSE)</f>
        <v>Southeast</v>
      </c>
      <c r="V534" t="str">
        <f>VLOOKUP(A534,[2]Sheet5!$A$2:$O$163,10, FALSE)</f>
        <v>tallahassee-fl</v>
      </c>
      <c r="W534">
        <f>VLOOKUP(A534,[2]Sheet5!$A$2:$O$163,11, FALSE)</f>
        <v>90.6</v>
      </c>
      <c r="X534">
        <f>VLOOKUP(A534,[2]Sheet5!$A$2:$O$163,12, FALSE)</f>
        <v>55</v>
      </c>
      <c r="Y534">
        <f>VLOOKUP(A534,[2]Sheet5!$A$2:$O$163,13, FALSE)</f>
        <v>49077</v>
      </c>
      <c r="Z534">
        <f>VLOOKUP(A534,[2]Sheet5!$A$2:$O$163,14, FALSE)</f>
        <v>49.076999999999998</v>
      </c>
      <c r="AA534">
        <f>VLOOKUP(A534,[2]Sheet5!$A$2:$O$163,15, FALSE)</f>
        <v>3.893390493280144</v>
      </c>
      <c r="AC534" t="e">
        <f>VLOOKUP(C534, [2]Sheet5!$C$2:$O$163, 3, FALSE)</f>
        <v>#N/A</v>
      </c>
    </row>
    <row r="535" spans="1:29" x14ac:dyDescent="0.2">
      <c r="A535" t="s">
        <v>2563</v>
      </c>
      <c r="B535" t="s">
        <v>1616</v>
      </c>
      <c r="C535" t="str">
        <f t="shared" si="8"/>
        <v>SCARWomensSoccer</v>
      </c>
      <c r="D535" t="s">
        <v>2658</v>
      </c>
      <c r="E535" t="s">
        <v>2659</v>
      </c>
      <c r="F535" t="s">
        <v>2660</v>
      </c>
      <c r="G535" t="s">
        <v>3027</v>
      </c>
      <c r="H535" t="s">
        <v>3012</v>
      </c>
      <c r="I535" t="s">
        <v>3028</v>
      </c>
      <c r="J535">
        <v>84.5</v>
      </c>
      <c r="K535">
        <v>115</v>
      </c>
      <c r="L535">
        <v>48791</v>
      </c>
      <c r="M535">
        <v>48.790999999999997</v>
      </c>
      <c r="N535">
        <v>3.8875458696209848</v>
      </c>
      <c r="Q535" t="str">
        <f>VLOOKUP(A535,[2]Sheet5!$A$2:$O$163,4, FALSE)</f>
        <v>University of South Carolina</v>
      </c>
      <c r="R535" t="str">
        <f>VLOOKUP(A535,[2]Sheet5!$A$2:$O$163,6, FALSE)</f>
        <v>Columbia</v>
      </c>
      <c r="S535" t="str">
        <f>VLOOKUP(A535,[2]Sheet5!$A$2:$O$163,7, FALSE)</f>
        <v>SC</v>
      </c>
      <c r="T535" t="str">
        <f>VLOOKUP(A535,[2]Sheet5!$A$2:$O$163,8, FALSE)</f>
        <v>South Carolina</v>
      </c>
      <c r="U535" t="str">
        <f>VLOOKUP(A535,[2]Sheet5!$A$2:$O$163,9, FALSE)</f>
        <v>Southeast</v>
      </c>
      <c r="V535" t="str">
        <f>VLOOKUP(A535,[2]Sheet5!$A$2:$O$163,10, FALSE)</f>
        <v>columbia-sc</v>
      </c>
      <c r="W535">
        <f>VLOOKUP(A535,[2]Sheet5!$A$2:$O$163,11, FALSE)</f>
        <v>84.5</v>
      </c>
      <c r="X535">
        <f>VLOOKUP(A535,[2]Sheet5!$A$2:$O$163,12, FALSE)</f>
        <v>115</v>
      </c>
      <c r="Y535">
        <f>VLOOKUP(A535,[2]Sheet5!$A$2:$O$163,13, FALSE)</f>
        <v>48791</v>
      </c>
      <c r="Z535">
        <f>VLOOKUP(A535,[2]Sheet5!$A$2:$O$163,14, FALSE)</f>
        <v>48.790999999999997</v>
      </c>
      <c r="AA535">
        <f>VLOOKUP(A535,[2]Sheet5!$A$2:$O$163,15, FALSE)</f>
        <v>3.8875458696209848</v>
      </c>
      <c r="AC535" t="e">
        <f>VLOOKUP(C535, [2]Sheet5!$C$2:$O$163, 3, FALSE)</f>
        <v>#N/A</v>
      </c>
    </row>
    <row r="536" spans="1:29" x14ac:dyDescent="0.2">
      <c r="A536" t="s">
        <v>2583</v>
      </c>
      <c r="B536" t="s">
        <v>1616</v>
      </c>
      <c r="C536" t="str">
        <f t="shared" si="8"/>
        <v>UCLAWomensSoccer</v>
      </c>
      <c r="D536" t="s">
        <v>2710</v>
      </c>
      <c r="E536" t="s">
        <v>2711</v>
      </c>
      <c r="F536" t="s">
        <v>2697</v>
      </c>
      <c r="G536" t="s">
        <v>3005</v>
      </c>
      <c r="H536" t="s">
        <v>3006</v>
      </c>
      <c r="I536" t="s">
        <v>3007</v>
      </c>
      <c r="J536">
        <v>176.2</v>
      </c>
      <c r="K536">
        <v>20</v>
      </c>
      <c r="L536">
        <v>76367</v>
      </c>
      <c r="M536">
        <v>76.367000000000004</v>
      </c>
      <c r="N536">
        <v>4.3355506656879683</v>
      </c>
      <c r="Q536" t="str">
        <f>VLOOKUP(A536,[2]Sheet5!$A$2:$O$163,4, FALSE)</f>
        <v>The University of California, Los Angeles</v>
      </c>
      <c r="R536" t="str">
        <f>VLOOKUP(A536,[2]Sheet5!$A$2:$O$163,6, FALSE)</f>
        <v>Los Angeles</v>
      </c>
      <c r="S536" t="str">
        <f>VLOOKUP(A536,[2]Sheet5!$A$2:$O$163,7, FALSE)</f>
        <v>CA</v>
      </c>
      <c r="T536" t="str">
        <f>VLOOKUP(A536,[2]Sheet5!$A$2:$O$163,8, FALSE)</f>
        <v>California</v>
      </c>
      <c r="U536" t="str">
        <f>VLOOKUP(A536,[2]Sheet5!$A$2:$O$163,9, FALSE)</f>
        <v>West</v>
      </c>
      <c r="V536" t="str">
        <f>VLOOKUP(A536,[2]Sheet5!$A$2:$O$163,10, FALSE)</f>
        <v>los angeles-ca</v>
      </c>
      <c r="W536">
        <f>VLOOKUP(A536,[2]Sheet5!$A$2:$O$163,11, FALSE)</f>
        <v>176.2</v>
      </c>
      <c r="X536">
        <f>VLOOKUP(A536,[2]Sheet5!$A$2:$O$163,12, FALSE)</f>
        <v>20</v>
      </c>
      <c r="Y536">
        <f>VLOOKUP(A536,[2]Sheet5!$A$2:$O$163,13, FALSE)</f>
        <v>76367</v>
      </c>
      <c r="Z536">
        <f>VLOOKUP(A536,[2]Sheet5!$A$2:$O$163,14, FALSE)</f>
        <v>76.367000000000004</v>
      </c>
      <c r="AA536">
        <f>VLOOKUP(A536,[2]Sheet5!$A$2:$O$163,15, FALSE)</f>
        <v>4.3355506656879683</v>
      </c>
      <c r="AC536" t="e">
        <f>VLOOKUP(C536, [2]Sheet5!$C$2:$O$163, 3, FALSE)</f>
        <v>#N/A</v>
      </c>
    </row>
    <row r="537" spans="1:29" x14ac:dyDescent="0.2">
      <c r="A537" t="s">
        <v>2588</v>
      </c>
      <c r="B537" t="s">
        <v>1616</v>
      </c>
      <c r="C537" t="str">
        <f t="shared" si="8"/>
        <v>BAMAWomensSoccer</v>
      </c>
      <c r="D537" t="s">
        <v>2720</v>
      </c>
      <c r="E537" t="s">
        <v>2721</v>
      </c>
      <c r="F537" t="s">
        <v>2722</v>
      </c>
      <c r="G537" t="s">
        <v>3042</v>
      </c>
      <c r="H537" t="s">
        <v>3012</v>
      </c>
      <c r="I537" t="s">
        <v>3043</v>
      </c>
      <c r="J537">
        <v>87.5</v>
      </c>
      <c r="K537">
        <v>137</v>
      </c>
      <c r="L537">
        <v>44880</v>
      </c>
      <c r="M537">
        <v>44.88</v>
      </c>
      <c r="N537">
        <v>3.8039922612144408</v>
      </c>
      <c r="Q537" t="str">
        <f>VLOOKUP(A537,[2]Sheet5!$A$2:$O$163,4, FALSE)</f>
        <v>The University of Alabama</v>
      </c>
      <c r="R537" t="str">
        <f>VLOOKUP(A537,[2]Sheet5!$A$2:$O$163,6, FALSE)</f>
        <v>Tuscaloosa</v>
      </c>
      <c r="S537" t="str">
        <f>VLOOKUP(A537,[2]Sheet5!$A$2:$O$163,7, FALSE)</f>
        <v>AL</v>
      </c>
      <c r="T537" t="str">
        <f>VLOOKUP(A537,[2]Sheet5!$A$2:$O$163,8, FALSE)</f>
        <v>Alabama</v>
      </c>
      <c r="U537" t="str">
        <f>VLOOKUP(A537,[2]Sheet5!$A$2:$O$163,9, FALSE)</f>
        <v>Southeast</v>
      </c>
      <c r="V537" t="str">
        <f>VLOOKUP(A537,[2]Sheet5!$A$2:$O$163,10, FALSE)</f>
        <v>tuscaloosa-al</v>
      </c>
      <c r="W537">
        <f>VLOOKUP(A537,[2]Sheet5!$A$2:$O$163,11, FALSE)</f>
        <v>87.5</v>
      </c>
      <c r="X537">
        <f>VLOOKUP(A537,[2]Sheet5!$A$2:$O$163,12, FALSE)</f>
        <v>137</v>
      </c>
      <c r="Y537">
        <f>VLOOKUP(A537,[2]Sheet5!$A$2:$O$163,13, FALSE)</f>
        <v>44880</v>
      </c>
      <c r="Z537">
        <f>VLOOKUP(A537,[2]Sheet5!$A$2:$O$163,14, FALSE)</f>
        <v>44.88</v>
      </c>
      <c r="AA537">
        <f>VLOOKUP(A537,[2]Sheet5!$A$2:$O$163,15, FALSE)</f>
        <v>3.8039922612144408</v>
      </c>
      <c r="AC537" t="e">
        <f>VLOOKUP(C537, [2]Sheet5!$C$2:$O$163, 3, FALSE)</f>
        <v>#N/A</v>
      </c>
    </row>
    <row r="538" spans="1:29" x14ac:dyDescent="0.2">
      <c r="A538" t="s">
        <v>2563</v>
      </c>
      <c r="B538" t="s">
        <v>1616</v>
      </c>
      <c r="C538" t="str">
        <f t="shared" si="8"/>
        <v>SCARWomensSoccer</v>
      </c>
      <c r="D538" t="s">
        <v>2658</v>
      </c>
      <c r="E538" t="s">
        <v>2659</v>
      </c>
      <c r="F538" t="s">
        <v>2660</v>
      </c>
      <c r="G538" t="s">
        <v>3027</v>
      </c>
      <c r="H538" t="s">
        <v>3012</v>
      </c>
      <c r="I538" t="s">
        <v>3028</v>
      </c>
      <c r="J538">
        <v>84.5</v>
      </c>
      <c r="K538">
        <v>115</v>
      </c>
      <c r="L538">
        <v>48791</v>
      </c>
      <c r="M538">
        <v>48.790999999999997</v>
      </c>
      <c r="N538">
        <v>3.8875458696209848</v>
      </c>
      <c r="Q538" t="str">
        <f>VLOOKUP(A538,[2]Sheet5!$A$2:$O$163,4, FALSE)</f>
        <v>University of South Carolina</v>
      </c>
      <c r="R538" t="str">
        <f>VLOOKUP(A538,[2]Sheet5!$A$2:$O$163,6, FALSE)</f>
        <v>Columbia</v>
      </c>
      <c r="S538" t="str">
        <f>VLOOKUP(A538,[2]Sheet5!$A$2:$O$163,7, FALSE)</f>
        <v>SC</v>
      </c>
      <c r="T538" t="str">
        <f>VLOOKUP(A538,[2]Sheet5!$A$2:$O$163,8, FALSE)</f>
        <v>South Carolina</v>
      </c>
      <c r="U538" t="str">
        <f>VLOOKUP(A538,[2]Sheet5!$A$2:$O$163,9, FALSE)</f>
        <v>Southeast</v>
      </c>
      <c r="V538" t="str">
        <f>VLOOKUP(A538,[2]Sheet5!$A$2:$O$163,10, FALSE)</f>
        <v>columbia-sc</v>
      </c>
      <c r="W538">
        <f>VLOOKUP(A538,[2]Sheet5!$A$2:$O$163,11, FALSE)</f>
        <v>84.5</v>
      </c>
      <c r="X538">
        <f>VLOOKUP(A538,[2]Sheet5!$A$2:$O$163,12, FALSE)</f>
        <v>115</v>
      </c>
      <c r="Y538">
        <f>VLOOKUP(A538,[2]Sheet5!$A$2:$O$163,13, FALSE)</f>
        <v>48791</v>
      </c>
      <c r="Z538">
        <f>VLOOKUP(A538,[2]Sheet5!$A$2:$O$163,14, FALSE)</f>
        <v>48.790999999999997</v>
      </c>
      <c r="AA538">
        <f>VLOOKUP(A538,[2]Sheet5!$A$2:$O$163,15, FALSE)</f>
        <v>3.8875458696209848</v>
      </c>
      <c r="AC538" t="e">
        <f>VLOOKUP(C538, [2]Sheet5!$C$2:$O$163, 3, FALSE)</f>
        <v>#N/A</v>
      </c>
    </row>
    <row r="539" spans="1:29" x14ac:dyDescent="0.2">
      <c r="A539" t="s">
        <v>2583</v>
      </c>
      <c r="B539" t="s">
        <v>1616</v>
      </c>
      <c r="C539" t="str">
        <f t="shared" si="8"/>
        <v>UCLAWomensSoccer</v>
      </c>
      <c r="D539" t="s">
        <v>2710</v>
      </c>
      <c r="E539" t="s">
        <v>2711</v>
      </c>
      <c r="F539" t="s">
        <v>2697</v>
      </c>
      <c r="G539" t="s">
        <v>3005</v>
      </c>
      <c r="H539" t="s">
        <v>3006</v>
      </c>
      <c r="I539" t="s">
        <v>3007</v>
      </c>
      <c r="J539">
        <v>176.2</v>
      </c>
      <c r="K539">
        <v>20</v>
      </c>
      <c r="L539">
        <v>76367</v>
      </c>
      <c r="M539">
        <v>76.367000000000004</v>
      </c>
      <c r="N539">
        <v>4.3355506656879683</v>
      </c>
      <c r="Q539" t="str">
        <f>VLOOKUP(A539,[2]Sheet5!$A$2:$O$163,4, FALSE)</f>
        <v>The University of California, Los Angeles</v>
      </c>
      <c r="R539" t="str">
        <f>VLOOKUP(A539,[2]Sheet5!$A$2:$O$163,6, FALSE)</f>
        <v>Los Angeles</v>
      </c>
      <c r="S539" t="str">
        <f>VLOOKUP(A539,[2]Sheet5!$A$2:$O$163,7, FALSE)</f>
        <v>CA</v>
      </c>
      <c r="T539" t="str">
        <f>VLOOKUP(A539,[2]Sheet5!$A$2:$O$163,8, FALSE)</f>
        <v>California</v>
      </c>
      <c r="U539" t="str">
        <f>VLOOKUP(A539,[2]Sheet5!$A$2:$O$163,9, FALSE)</f>
        <v>West</v>
      </c>
      <c r="V539" t="str">
        <f>VLOOKUP(A539,[2]Sheet5!$A$2:$O$163,10, FALSE)</f>
        <v>los angeles-ca</v>
      </c>
      <c r="W539">
        <f>VLOOKUP(A539,[2]Sheet5!$A$2:$O$163,11, FALSE)</f>
        <v>176.2</v>
      </c>
      <c r="X539">
        <f>VLOOKUP(A539,[2]Sheet5!$A$2:$O$163,12, FALSE)</f>
        <v>20</v>
      </c>
      <c r="Y539">
        <f>VLOOKUP(A539,[2]Sheet5!$A$2:$O$163,13, FALSE)</f>
        <v>76367</v>
      </c>
      <c r="Z539">
        <f>VLOOKUP(A539,[2]Sheet5!$A$2:$O$163,14, FALSE)</f>
        <v>76.367000000000004</v>
      </c>
      <c r="AA539">
        <f>VLOOKUP(A539,[2]Sheet5!$A$2:$O$163,15, FALSE)</f>
        <v>4.3355506656879683</v>
      </c>
      <c r="AC539" t="e">
        <f>VLOOKUP(C539, [2]Sheet5!$C$2:$O$163, 3, FALSE)</f>
        <v>#N/A</v>
      </c>
    </row>
    <row r="540" spans="1:29" x14ac:dyDescent="0.2">
      <c r="A540" t="s">
        <v>2563</v>
      </c>
      <c r="B540" t="s">
        <v>1616</v>
      </c>
      <c r="C540" t="str">
        <f t="shared" si="8"/>
        <v>SCARWomensSoccer</v>
      </c>
      <c r="D540" t="s">
        <v>2658</v>
      </c>
      <c r="E540" t="s">
        <v>2659</v>
      </c>
      <c r="F540" t="s">
        <v>2660</v>
      </c>
      <c r="G540" t="s">
        <v>3027</v>
      </c>
      <c r="H540" t="s">
        <v>3012</v>
      </c>
      <c r="I540" t="s">
        <v>3028</v>
      </c>
      <c r="J540">
        <v>84.5</v>
      </c>
      <c r="K540">
        <v>115</v>
      </c>
      <c r="L540">
        <v>48791</v>
      </c>
      <c r="M540">
        <v>48.790999999999997</v>
      </c>
      <c r="N540">
        <v>3.8875458696209848</v>
      </c>
      <c r="Q540" t="str">
        <f>VLOOKUP(A540,[2]Sheet5!$A$2:$O$163,4, FALSE)</f>
        <v>University of South Carolina</v>
      </c>
      <c r="R540" t="str">
        <f>VLOOKUP(A540,[2]Sheet5!$A$2:$O$163,6, FALSE)</f>
        <v>Columbia</v>
      </c>
      <c r="S540" t="str">
        <f>VLOOKUP(A540,[2]Sheet5!$A$2:$O$163,7, FALSE)</f>
        <v>SC</v>
      </c>
      <c r="T540" t="str">
        <f>VLOOKUP(A540,[2]Sheet5!$A$2:$O$163,8, FALSE)</f>
        <v>South Carolina</v>
      </c>
      <c r="U540" t="str">
        <f>VLOOKUP(A540,[2]Sheet5!$A$2:$O$163,9, FALSE)</f>
        <v>Southeast</v>
      </c>
      <c r="V540" t="str">
        <f>VLOOKUP(A540,[2]Sheet5!$A$2:$O$163,10, FALSE)</f>
        <v>columbia-sc</v>
      </c>
      <c r="W540">
        <f>VLOOKUP(A540,[2]Sheet5!$A$2:$O$163,11, FALSE)</f>
        <v>84.5</v>
      </c>
      <c r="X540">
        <f>VLOOKUP(A540,[2]Sheet5!$A$2:$O$163,12, FALSE)</f>
        <v>115</v>
      </c>
      <c r="Y540">
        <f>VLOOKUP(A540,[2]Sheet5!$A$2:$O$163,13, FALSE)</f>
        <v>48791</v>
      </c>
      <c r="Z540">
        <f>VLOOKUP(A540,[2]Sheet5!$A$2:$O$163,14, FALSE)</f>
        <v>48.790999999999997</v>
      </c>
      <c r="AA540">
        <f>VLOOKUP(A540,[2]Sheet5!$A$2:$O$163,15, FALSE)</f>
        <v>3.8875458696209848</v>
      </c>
      <c r="AC540" t="e">
        <f>VLOOKUP(C540, [2]Sheet5!$C$2:$O$163, 3, FALSE)</f>
        <v>#N/A</v>
      </c>
    </row>
    <row r="541" spans="1:29" x14ac:dyDescent="0.2">
      <c r="A541" t="s">
        <v>2626</v>
      </c>
      <c r="B541" t="s">
        <v>1616</v>
      </c>
      <c r="C541" t="str">
        <f t="shared" si="8"/>
        <v>DUKEWomensSoccer</v>
      </c>
      <c r="D541" t="s">
        <v>2808</v>
      </c>
      <c r="E541" t="s">
        <v>2809</v>
      </c>
      <c r="F541" t="s">
        <v>2685</v>
      </c>
      <c r="G541" t="s">
        <v>3011</v>
      </c>
      <c r="H541" t="s">
        <v>3012</v>
      </c>
      <c r="I541" t="s">
        <v>3061</v>
      </c>
      <c r="J541">
        <v>97.5</v>
      </c>
      <c r="K541">
        <v>10</v>
      </c>
      <c r="L541">
        <v>107000</v>
      </c>
      <c r="M541">
        <v>107</v>
      </c>
      <c r="N541">
        <v>4.6728288344619058</v>
      </c>
      <c r="Q541" t="str">
        <f>VLOOKUP(A541,[2]Sheet5!$A$2:$O$163,4, FALSE)</f>
        <v>Duke University</v>
      </c>
      <c r="R541" t="str">
        <f>VLOOKUP(A541,[2]Sheet5!$A$2:$O$163,6, FALSE)</f>
        <v>Durham</v>
      </c>
      <c r="S541" t="str">
        <f>VLOOKUP(A541,[2]Sheet5!$A$2:$O$163,7, FALSE)</f>
        <v>NC</v>
      </c>
      <c r="T541" t="str">
        <f>VLOOKUP(A541,[2]Sheet5!$A$2:$O$163,8, FALSE)</f>
        <v>North Carolina</v>
      </c>
      <c r="U541" t="str">
        <f>VLOOKUP(A541,[2]Sheet5!$A$2:$O$163,9, FALSE)</f>
        <v>Southeast</v>
      </c>
      <c r="V541" t="str">
        <f>VLOOKUP(A541,[2]Sheet5!$A$2:$O$163,10, FALSE)</f>
        <v>durham-nc</v>
      </c>
      <c r="W541">
        <f>VLOOKUP(A541,[2]Sheet5!$A$2:$O$163,11, FALSE)</f>
        <v>97.5</v>
      </c>
      <c r="X541">
        <f>VLOOKUP(A541,[2]Sheet5!$A$2:$O$163,12, FALSE)</f>
        <v>10</v>
      </c>
      <c r="Y541">
        <f>VLOOKUP(A541,[2]Sheet5!$A$2:$O$163,13, FALSE)</f>
        <v>107000</v>
      </c>
      <c r="Z541">
        <f>VLOOKUP(A541,[2]Sheet5!$A$2:$O$163,14, FALSE)</f>
        <v>107</v>
      </c>
      <c r="AA541">
        <f>VLOOKUP(A541,[2]Sheet5!$A$2:$O$163,15, FALSE)</f>
        <v>4.6728288344619058</v>
      </c>
      <c r="AC541" t="e">
        <f>VLOOKUP(C541, [2]Sheet5!$C$2:$O$163, 3, FALSE)</f>
        <v>#N/A</v>
      </c>
    </row>
    <row r="542" spans="1:29" x14ac:dyDescent="0.2">
      <c r="A542" t="s">
        <v>2630</v>
      </c>
      <c r="B542" t="s">
        <v>1616</v>
      </c>
      <c r="C542" t="str">
        <f t="shared" si="8"/>
        <v>USAWomensSoccer</v>
      </c>
      <c r="D542" t="s">
        <v>2817</v>
      </c>
      <c r="E542" t="s">
        <v>2818</v>
      </c>
      <c r="F542" t="s">
        <v>2722</v>
      </c>
      <c r="G542" t="s">
        <v>3042</v>
      </c>
      <c r="H542" t="s">
        <v>3012</v>
      </c>
      <c r="I542" t="s">
        <v>3169</v>
      </c>
      <c r="J542">
        <v>82.9</v>
      </c>
      <c r="K542">
        <v>0</v>
      </c>
      <c r="L542">
        <v>44780</v>
      </c>
      <c r="M542">
        <v>44.78</v>
      </c>
      <c r="N542">
        <v>3.8017616111706087</v>
      </c>
      <c r="O542">
        <v>9</v>
      </c>
      <c r="Q542" t="str">
        <f>VLOOKUP(A542,[2]Sheet5!$A$2:$O$163,4, FALSE)</f>
        <v>University of South Alabama</v>
      </c>
      <c r="R542" t="str">
        <f>VLOOKUP(A542,[2]Sheet5!$A$2:$O$163,6, FALSE)</f>
        <v>Mobile</v>
      </c>
      <c r="S542" t="str">
        <f>VLOOKUP(A542,[2]Sheet5!$A$2:$O$163,7, FALSE)</f>
        <v>AL</v>
      </c>
      <c r="T542" t="str">
        <f>VLOOKUP(A542,[2]Sheet5!$A$2:$O$163,8, FALSE)</f>
        <v>Alabama</v>
      </c>
      <c r="U542" t="str">
        <f>VLOOKUP(A542,[2]Sheet5!$A$2:$O$163,9, FALSE)</f>
        <v>Southeast</v>
      </c>
      <c r="V542" t="str">
        <f>VLOOKUP(A542,[2]Sheet5!$A$2:$O$163,10, FALSE)</f>
        <v>mobile-al</v>
      </c>
      <c r="W542">
        <f>VLOOKUP(A542,[2]Sheet5!$A$2:$O$163,11, FALSE)</f>
        <v>82.9</v>
      </c>
      <c r="X542">
        <f>VLOOKUP(A542,[2]Sheet5!$A$2:$O$163,12, FALSE)</f>
        <v>0</v>
      </c>
      <c r="Y542">
        <f>VLOOKUP(A542,[2]Sheet5!$A$2:$O$163,13, FALSE)</f>
        <v>44780</v>
      </c>
      <c r="Z542">
        <f>VLOOKUP(A542,[2]Sheet5!$A$2:$O$163,14, FALSE)</f>
        <v>44.78</v>
      </c>
      <c r="AA542">
        <f>VLOOKUP(A542,[2]Sheet5!$A$2:$O$163,15, FALSE)</f>
        <v>3.8017616111706087</v>
      </c>
      <c r="AC542">
        <f>VLOOKUP(C542, [2]Sheet5!$C$2:$O$163, 3, FALSE)</f>
        <v>9</v>
      </c>
    </row>
    <row r="543" spans="1:29" x14ac:dyDescent="0.2">
      <c r="A543" t="s">
        <v>2621</v>
      </c>
      <c r="B543" t="s">
        <v>1616</v>
      </c>
      <c r="C543" t="str">
        <f t="shared" si="8"/>
        <v>UVAWomensSoccer</v>
      </c>
      <c r="D543" t="s">
        <v>2795</v>
      </c>
      <c r="E543" t="s">
        <v>2796</v>
      </c>
      <c r="F543" t="s">
        <v>2728</v>
      </c>
      <c r="G543" t="s">
        <v>3135</v>
      </c>
      <c r="H543" t="s">
        <v>3012</v>
      </c>
      <c r="I543" t="s">
        <v>3136</v>
      </c>
      <c r="J543">
        <v>107.3</v>
      </c>
      <c r="K543">
        <v>25</v>
      </c>
      <c r="L543">
        <v>63470</v>
      </c>
      <c r="M543">
        <v>63.47</v>
      </c>
      <c r="N543">
        <v>4.1505673533183787</v>
      </c>
      <c r="Q543" t="str">
        <f>VLOOKUP(A543,[2]Sheet5!$A$2:$O$163,4, FALSE)</f>
        <v>University of Virginia</v>
      </c>
      <c r="R543" t="str">
        <f>VLOOKUP(A543,[2]Sheet5!$A$2:$O$163,6, FALSE)</f>
        <v>Charlottesville</v>
      </c>
      <c r="S543" t="str">
        <f>VLOOKUP(A543,[2]Sheet5!$A$2:$O$163,7, FALSE)</f>
        <v>VA</v>
      </c>
      <c r="T543" t="str">
        <f>VLOOKUP(A543,[2]Sheet5!$A$2:$O$163,8, FALSE)</f>
        <v>Virginia</v>
      </c>
      <c r="U543" t="str">
        <f>VLOOKUP(A543,[2]Sheet5!$A$2:$O$163,9, FALSE)</f>
        <v>Southeast</v>
      </c>
      <c r="V543" t="str">
        <f>VLOOKUP(A543,[2]Sheet5!$A$2:$O$163,10, FALSE)</f>
        <v>charlottesville-va</v>
      </c>
      <c r="W543">
        <f>VLOOKUP(A543,[2]Sheet5!$A$2:$O$163,11, FALSE)</f>
        <v>107.3</v>
      </c>
      <c r="X543">
        <f>VLOOKUP(A543,[2]Sheet5!$A$2:$O$163,12, FALSE)</f>
        <v>25</v>
      </c>
      <c r="Y543">
        <f>VLOOKUP(A543,[2]Sheet5!$A$2:$O$163,13, FALSE)</f>
        <v>63470</v>
      </c>
      <c r="Z543">
        <f>VLOOKUP(A543,[2]Sheet5!$A$2:$O$163,14, FALSE)</f>
        <v>63.47</v>
      </c>
      <c r="AA543">
        <f>VLOOKUP(A543,[2]Sheet5!$A$2:$O$163,15, FALSE)</f>
        <v>4.1505673533183787</v>
      </c>
      <c r="AC543" t="e">
        <f>VLOOKUP(C543, [2]Sheet5!$C$2:$O$163, 3, FALSE)</f>
        <v>#N/A</v>
      </c>
    </row>
    <row r="544" spans="1:29" x14ac:dyDescent="0.2">
      <c r="A544" t="s">
        <v>2566</v>
      </c>
      <c r="B544" t="s">
        <v>1616</v>
      </c>
      <c r="C544" t="str">
        <f t="shared" si="8"/>
        <v>ARKWomensSoccer</v>
      </c>
      <c r="D544" t="s">
        <v>2666</v>
      </c>
      <c r="E544" t="s">
        <v>2667</v>
      </c>
      <c r="F544" t="s">
        <v>2668</v>
      </c>
      <c r="G544" t="s">
        <v>3044</v>
      </c>
      <c r="H544" t="s">
        <v>3012</v>
      </c>
      <c r="I544" t="s">
        <v>3045</v>
      </c>
      <c r="J544">
        <v>91.8</v>
      </c>
      <c r="K544">
        <v>176</v>
      </c>
      <c r="L544">
        <v>52111</v>
      </c>
      <c r="M544">
        <v>52.110999999999997</v>
      </c>
      <c r="N544">
        <v>3.9533760589116249</v>
      </c>
      <c r="Q544" t="str">
        <f>VLOOKUP(A544,[2]Sheet5!$A$2:$O$163,4, FALSE)</f>
        <v>University of Arkansas</v>
      </c>
      <c r="R544" t="str">
        <f>VLOOKUP(A544,[2]Sheet5!$A$2:$O$163,6, FALSE)</f>
        <v>Fayetteville</v>
      </c>
      <c r="S544" t="str">
        <f>VLOOKUP(A544,[2]Sheet5!$A$2:$O$163,7, FALSE)</f>
        <v>AR</v>
      </c>
      <c r="T544" t="str">
        <f>VLOOKUP(A544,[2]Sheet5!$A$2:$O$163,8, FALSE)</f>
        <v>Arkansas</v>
      </c>
      <c r="U544" t="str">
        <f>VLOOKUP(A544,[2]Sheet5!$A$2:$O$163,9, FALSE)</f>
        <v>Southeast</v>
      </c>
      <c r="V544" t="str">
        <f>VLOOKUP(A544,[2]Sheet5!$A$2:$O$163,10, FALSE)</f>
        <v>fayetteville-ar</v>
      </c>
      <c r="W544">
        <f>VLOOKUP(A544,[2]Sheet5!$A$2:$O$163,11, FALSE)</f>
        <v>91.8</v>
      </c>
      <c r="X544">
        <f>VLOOKUP(A544,[2]Sheet5!$A$2:$O$163,12, FALSE)</f>
        <v>176</v>
      </c>
      <c r="Y544">
        <f>VLOOKUP(A544,[2]Sheet5!$A$2:$O$163,13, FALSE)</f>
        <v>52111</v>
      </c>
      <c r="Z544">
        <f>VLOOKUP(A544,[2]Sheet5!$A$2:$O$163,14, FALSE)</f>
        <v>52.110999999999997</v>
      </c>
      <c r="AA544">
        <f>VLOOKUP(A544,[2]Sheet5!$A$2:$O$163,15, FALSE)</f>
        <v>3.9533760589116249</v>
      </c>
      <c r="AC544" t="e">
        <f>VLOOKUP(C544, [2]Sheet5!$C$2:$O$163, 3, FALSE)</f>
        <v>#N/A</v>
      </c>
    </row>
    <row r="545" spans="1:29" x14ac:dyDescent="0.2">
      <c r="A545" t="s">
        <v>2563</v>
      </c>
      <c r="B545" t="s">
        <v>1616</v>
      </c>
      <c r="C545" t="str">
        <f t="shared" si="8"/>
        <v>SCARWomensSoccer</v>
      </c>
      <c r="D545" t="s">
        <v>2658</v>
      </c>
      <c r="E545" t="s">
        <v>2659</v>
      </c>
      <c r="F545" t="s">
        <v>2660</v>
      </c>
      <c r="G545" t="s">
        <v>3027</v>
      </c>
      <c r="H545" t="s">
        <v>3012</v>
      </c>
      <c r="I545" t="s">
        <v>3028</v>
      </c>
      <c r="J545">
        <v>84.5</v>
      </c>
      <c r="K545">
        <v>115</v>
      </c>
      <c r="L545">
        <v>48791</v>
      </c>
      <c r="M545">
        <v>48.790999999999997</v>
      </c>
      <c r="N545">
        <v>3.8875458696209848</v>
      </c>
      <c r="Q545" t="str">
        <f>VLOOKUP(A545,[2]Sheet5!$A$2:$O$163,4, FALSE)</f>
        <v>University of South Carolina</v>
      </c>
      <c r="R545" t="str">
        <f>VLOOKUP(A545,[2]Sheet5!$A$2:$O$163,6, FALSE)</f>
        <v>Columbia</v>
      </c>
      <c r="S545" t="str">
        <f>VLOOKUP(A545,[2]Sheet5!$A$2:$O$163,7, FALSE)</f>
        <v>SC</v>
      </c>
      <c r="T545" t="str">
        <f>VLOOKUP(A545,[2]Sheet5!$A$2:$O$163,8, FALSE)</f>
        <v>South Carolina</v>
      </c>
      <c r="U545" t="str">
        <f>VLOOKUP(A545,[2]Sheet5!$A$2:$O$163,9, FALSE)</f>
        <v>Southeast</v>
      </c>
      <c r="V545" t="str">
        <f>VLOOKUP(A545,[2]Sheet5!$A$2:$O$163,10, FALSE)</f>
        <v>columbia-sc</v>
      </c>
      <c r="W545">
        <f>VLOOKUP(A545,[2]Sheet5!$A$2:$O$163,11, FALSE)</f>
        <v>84.5</v>
      </c>
      <c r="X545">
        <f>VLOOKUP(A545,[2]Sheet5!$A$2:$O$163,12, FALSE)</f>
        <v>115</v>
      </c>
      <c r="Y545">
        <f>VLOOKUP(A545,[2]Sheet5!$A$2:$O$163,13, FALSE)</f>
        <v>48791</v>
      </c>
      <c r="Z545">
        <f>VLOOKUP(A545,[2]Sheet5!$A$2:$O$163,14, FALSE)</f>
        <v>48.790999999999997</v>
      </c>
      <c r="AA545">
        <f>VLOOKUP(A545,[2]Sheet5!$A$2:$O$163,15, FALSE)</f>
        <v>3.8875458696209848</v>
      </c>
      <c r="AC545" t="e">
        <f>VLOOKUP(C545, [2]Sheet5!$C$2:$O$163, 3, FALSE)</f>
        <v>#N/A</v>
      </c>
    </row>
    <row r="546" spans="1:29" x14ac:dyDescent="0.2">
      <c r="A546" t="s">
        <v>2568</v>
      </c>
      <c r="B546" t="s">
        <v>1616</v>
      </c>
      <c r="C546" t="str">
        <f t="shared" si="8"/>
        <v>CLEMWomensSoccer</v>
      </c>
      <c r="D546" t="s">
        <v>2672</v>
      </c>
      <c r="E546" t="s">
        <v>2673</v>
      </c>
      <c r="F546" t="s">
        <v>2660</v>
      </c>
      <c r="G546" t="s">
        <v>3027</v>
      </c>
      <c r="H546" t="s">
        <v>3012</v>
      </c>
      <c r="I546" t="s">
        <v>3076</v>
      </c>
      <c r="J546">
        <v>93.9</v>
      </c>
      <c r="K546">
        <v>77</v>
      </c>
      <c r="L546">
        <v>48335</v>
      </c>
      <c r="M546">
        <v>48.335000000000001</v>
      </c>
      <c r="N546">
        <v>3.8781559359165687</v>
      </c>
      <c r="Q546" t="str">
        <f>VLOOKUP(A546,[2]Sheet5!$A$2:$O$163,4, FALSE)</f>
        <v>Clemson University</v>
      </c>
      <c r="R546" t="str">
        <f>VLOOKUP(A546,[2]Sheet5!$A$2:$O$163,6, FALSE)</f>
        <v>Clemson</v>
      </c>
      <c r="S546" t="str">
        <f>VLOOKUP(A546,[2]Sheet5!$A$2:$O$163,7, FALSE)</f>
        <v>SC</v>
      </c>
      <c r="T546" t="str">
        <f>VLOOKUP(A546,[2]Sheet5!$A$2:$O$163,8, FALSE)</f>
        <v>South Carolina</v>
      </c>
      <c r="U546" t="str">
        <f>VLOOKUP(A546,[2]Sheet5!$A$2:$O$163,9, FALSE)</f>
        <v>Southeast</v>
      </c>
      <c r="V546" t="str">
        <f>VLOOKUP(A546,[2]Sheet5!$A$2:$O$163,10, FALSE)</f>
        <v>clemson-sc</v>
      </c>
      <c r="W546">
        <f>VLOOKUP(A546,[2]Sheet5!$A$2:$O$163,11, FALSE)</f>
        <v>93.9</v>
      </c>
      <c r="X546">
        <f>VLOOKUP(A546,[2]Sheet5!$A$2:$O$163,12, FALSE)</f>
        <v>77</v>
      </c>
      <c r="Y546">
        <f>VLOOKUP(A546,[2]Sheet5!$A$2:$O$163,13, FALSE)</f>
        <v>48335</v>
      </c>
      <c r="Z546">
        <f>VLOOKUP(A546,[2]Sheet5!$A$2:$O$163,14, FALSE)</f>
        <v>48.335000000000001</v>
      </c>
      <c r="AA546">
        <f>VLOOKUP(A546,[2]Sheet5!$A$2:$O$163,15, FALSE)</f>
        <v>3.8781559359165687</v>
      </c>
      <c r="AC546" t="e">
        <f>VLOOKUP(C546, [2]Sheet5!$C$2:$O$163, 3, FALSE)</f>
        <v>#N/A</v>
      </c>
    </row>
    <row r="547" spans="1:29" x14ac:dyDescent="0.2">
      <c r="A547" t="s">
        <v>2563</v>
      </c>
      <c r="B547" t="s">
        <v>1616</v>
      </c>
      <c r="C547" t="str">
        <f t="shared" si="8"/>
        <v>SCARWomensSoccer</v>
      </c>
      <c r="D547" t="s">
        <v>2658</v>
      </c>
      <c r="E547" t="s">
        <v>2659</v>
      </c>
      <c r="F547" t="s">
        <v>2660</v>
      </c>
      <c r="G547" t="s">
        <v>3027</v>
      </c>
      <c r="H547" t="s">
        <v>3012</v>
      </c>
      <c r="I547" t="s">
        <v>3028</v>
      </c>
      <c r="J547">
        <v>84.5</v>
      </c>
      <c r="K547">
        <v>115</v>
      </c>
      <c r="L547">
        <v>48791</v>
      </c>
      <c r="M547">
        <v>48.790999999999997</v>
      </c>
      <c r="N547">
        <v>3.8875458696209848</v>
      </c>
      <c r="Q547" t="str">
        <f>VLOOKUP(A547,[2]Sheet5!$A$2:$O$163,4, FALSE)</f>
        <v>University of South Carolina</v>
      </c>
      <c r="R547" t="str">
        <f>VLOOKUP(A547,[2]Sheet5!$A$2:$O$163,6, FALSE)</f>
        <v>Columbia</v>
      </c>
      <c r="S547" t="str">
        <f>VLOOKUP(A547,[2]Sheet5!$A$2:$O$163,7, FALSE)</f>
        <v>SC</v>
      </c>
      <c r="T547" t="str">
        <f>VLOOKUP(A547,[2]Sheet5!$A$2:$O$163,8, FALSE)</f>
        <v>South Carolina</v>
      </c>
      <c r="U547" t="str">
        <f>VLOOKUP(A547,[2]Sheet5!$A$2:$O$163,9, FALSE)</f>
        <v>Southeast</v>
      </c>
      <c r="V547" t="str">
        <f>VLOOKUP(A547,[2]Sheet5!$A$2:$O$163,10, FALSE)</f>
        <v>columbia-sc</v>
      </c>
      <c r="W547">
        <f>VLOOKUP(A547,[2]Sheet5!$A$2:$O$163,11, FALSE)</f>
        <v>84.5</v>
      </c>
      <c r="X547">
        <f>VLOOKUP(A547,[2]Sheet5!$A$2:$O$163,12, FALSE)</f>
        <v>115</v>
      </c>
      <c r="Y547">
        <f>VLOOKUP(A547,[2]Sheet5!$A$2:$O$163,13, FALSE)</f>
        <v>48791</v>
      </c>
      <c r="Z547">
        <f>VLOOKUP(A547,[2]Sheet5!$A$2:$O$163,14, FALSE)</f>
        <v>48.790999999999997</v>
      </c>
      <c r="AA547">
        <f>VLOOKUP(A547,[2]Sheet5!$A$2:$O$163,15, FALSE)</f>
        <v>3.8875458696209848</v>
      </c>
      <c r="AC547" t="e">
        <f>VLOOKUP(C547, [2]Sheet5!$C$2:$O$163, 3, FALSE)</f>
        <v>#N/A</v>
      </c>
    </row>
    <row r="548" spans="1:29" x14ac:dyDescent="0.2">
      <c r="A548" t="s">
        <v>2616</v>
      </c>
      <c r="B548" t="s">
        <v>1616</v>
      </c>
      <c r="C548" t="str">
        <f t="shared" si="8"/>
        <v>UFWomensSoccer</v>
      </c>
      <c r="D548" t="s">
        <v>2783</v>
      </c>
      <c r="E548" t="s">
        <v>2784</v>
      </c>
      <c r="F548" t="s">
        <v>2671</v>
      </c>
      <c r="G548" t="s">
        <v>3021</v>
      </c>
      <c r="H548" t="s">
        <v>3012</v>
      </c>
      <c r="I548" t="s">
        <v>3081</v>
      </c>
      <c r="J548">
        <v>90</v>
      </c>
      <c r="K548">
        <v>29</v>
      </c>
      <c r="L548">
        <v>40937</v>
      </c>
      <c r="M548">
        <v>40.936999999999998</v>
      </c>
      <c r="N548">
        <v>3.7120342995804241</v>
      </c>
      <c r="Q548" t="str">
        <f>VLOOKUP(A548,[2]Sheet5!$A$2:$O$163,4, FALSE)</f>
        <v>University of Florida</v>
      </c>
      <c r="R548" t="str">
        <f>VLOOKUP(A548,[2]Sheet5!$A$2:$O$163,6, FALSE)</f>
        <v>Gainesville</v>
      </c>
      <c r="S548" t="str">
        <f>VLOOKUP(A548,[2]Sheet5!$A$2:$O$163,7, FALSE)</f>
        <v>FL</v>
      </c>
      <c r="T548" t="str">
        <f>VLOOKUP(A548,[2]Sheet5!$A$2:$O$163,8, FALSE)</f>
        <v>Florida</v>
      </c>
      <c r="U548" t="str">
        <f>VLOOKUP(A548,[2]Sheet5!$A$2:$O$163,9, FALSE)</f>
        <v>Southeast</v>
      </c>
      <c r="V548" t="str">
        <f>VLOOKUP(A548,[2]Sheet5!$A$2:$O$163,10, FALSE)</f>
        <v>gainesville-fl</v>
      </c>
      <c r="W548">
        <f>VLOOKUP(A548,[2]Sheet5!$A$2:$O$163,11, FALSE)</f>
        <v>90</v>
      </c>
      <c r="X548">
        <f>VLOOKUP(A548,[2]Sheet5!$A$2:$O$163,12, FALSE)</f>
        <v>29</v>
      </c>
      <c r="Y548">
        <f>VLOOKUP(A548,[2]Sheet5!$A$2:$O$163,13, FALSE)</f>
        <v>40937</v>
      </c>
      <c r="Z548">
        <f>VLOOKUP(A548,[2]Sheet5!$A$2:$O$163,14, FALSE)</f>
        <v>40.936999999999998</v>
      </c>
      <c r="AA548">
        <f>VLOOKUP(A548,[2]Sheet5!$A$2:$O$163,15, FALSE)</f>
        <v>3.7120342995804241</v>
      </c>
      <c r="AC548" t="e">
        <f>VLOOKUP(C548, [2]Sheet5!$C$2:$O$163, 3, FALSE)</f>
        <v>#N/A</v>
      </c>
    </row>
    <row r="549" spans="1:29" x14ac:dyDescent="0.2">
      <c r="A549" t="s">
        <v>2616</v>
      </c>
      <c r="B549" t="s">
        <v>1616</v>
      </c>
      <c r="C549" t="str">
        <f t="shared" si="8"/>
        <v>UFWomensSoccer</v>
      </c>
      <c r="D549" t="s">
        <v>2783</v>
      </c>
      <c r="E549" t="s">
        <v>2784</v>
      </c>
      <c r="F549" t="s">
        <v>2671</v>
      </c>
      <c r="G549" t="s">
        <v>3021</v>
      </c>
      <c r="H549" t="s">
        <v>3012</v>
      </c>
      <c r="I549" t="s">
        <v>3081</v>
      </c>
      <c r="J549">
        <v>90</v>
      </c>
      <c r="K549">
        <v>29</v>
      </c>
      <c r="L549">
        <v>40937</v>
      </c>
      <c r="M549">
        <v>40.936999999999998</v>
      </c>
      <c r="N549">
        <v>3.7120342995804241</v>
      </c>
      <c r="Q549" t="str">
        <f>VLOOKUP(A549,[2]Sheet5!$A$2:$O$163,4, FALSE)</f>
        <v>University of Florida</v>
      </c>
      <c r="R549" t="str">
        <f>VLOOKUP(A549,[2]Sheet5!$A$2:$O$163,6, FALSE)</f>
        <v>Gainesville</v>
      </c>
      <c r="S549" t="str">
        <f>VLOOKUP(A549,[2]Sheet5!$A$2:$O$163,7, FALSE)</f>
        <v>FL</v>
      </c>
      <c r="T549" t="str">
        <f>VLOOKUP(A549,[2]Sheet5!$A$2:$O$163,8, FALSE)</f>
        <v>Florida</v>
      </c>
      <c r="U549" t="str">
        <f>VLOOKUP(A549,[2]Sheet5!$A$2:$O$163,9, FALSE)</f>
        <v>Southeast</v>
      </c>
      <c r="V549" t="str">
        <f>VLOOKUP(A549,[2]Sheet5!$A$2:$O$163,10, FALSE)</f>
        <v>gainesville-fl</v>
      </c>
      <c r="W549">
        <f>VLOOKUP(A549,[2]Sheet5!$A$2:$O$163,11, FALSE)</f>
        <v>90</v>
      </c>
      <c r="X549">
        <f>VLOOKUP(A549,[2]Sheet5!$A$2:$O$163,12, FALSE)</f>
        <v>29</v>
      </c>
      <c r="Y549">
        <f>VLOOKUP(A549,[2]Sheet5!$A$2:$O$163,13, FALSE)</f>
        <v>40937</v>
      </c>
      <c r="Z549">
        <f>VLOOKUP(A549,[2]Sheet5!$A$2:$O$163,14, FALSE)</f>
        <v>40.936999999999998</v>
      </c>
      <c r="AA549">
        <f>VLOOKUP(A549,[2]Sheet5!$A$2:$O$163,15, FALSE)</f>
        <v>3.7120342995804241</v>
      </c>
      <c r="AC549" t="e">
        <f>VLOOKUP(C549, [2]Sheet5!$C$2:$O$163, 3, FALSE)</f>
        <v>#N/A</v>
      </c>
    </row>
    <row r="550" spans="1:29" x14ac:dyDescent="0.2">
      <c r="A550" t="s">
        <v>2560</v>
      </c>
      <c r="B550" t="s">
        <v>1616</v>
      </c>
      <c r="C550" t="str">
        <f t="shared" si="8"/>
        <v>NoURLWomensSoccer</v>
      </c>
      <c r="Q550" t="e">
        <f>VLOOKUP(A550,[2]Sheet5!$A$2:$O$163,4, FALSE)</f>
        <v>#N/A</v>
      </c>
      <c r="R550" t="e">
        <f>VLOOKUP(A550,[2]Sheet5!$A$2:$O$163,6, FALSE)</f>
        <v>#N/A</v>
      </c>
      <c r="S550" t="e">
        <f>VLOOKUP(A550,[2]Sheet5!$A$2:$O$163,7, FALSE)</f>
        <v>#N/A</v>
      </c>
      <c r="T550" t="e">
        <f>VLOOKUP(A550,[2]Sheet5!$A$2:$O$163,8, FALSE)</f>
        <v>#N/A</v>
      </c>
      <c r="U550" t="e">
        <f>VLOOKUP(A550,[2]Sheet5!$A$2:$O$163,9, FALSE)</f>
        <v>#N/A</v>
      </c>
      <c r="V550" t="e">
        <f>VLOOKUP(A550,[2]Sheet5!$A$2:$O$163,10, FALSE)</f>
        <v>#N/A</v>
      </c>
      <c r="W550" t="e">
        <f>VLOOKUP(A550,[2]Sheet5!$A$2:$O$163,11, FALSE)</f>
        <v>#N/A</v>
      </c>
      <c r="X550" t="e">
        <f>VLOOKUP(A550,[2]Sheet5!$A$2:$O$163,12, FALSE)</f>
        <v>#N/A</v>
      </c>
      <c r="Y550" t="e">
        <f>VLOOKUP(A550,[2]Sheet5!$A$2:$O$163,13, FALSE)</f>
        <v>#N/A</v>
      </c>
      <c r="Z550" t="e">
        <f>VLOOKUP(A550,[2]Sheet5!$A$2:$O$163,14, FALSE)</f>
        <v>#N/A</v>
      </c>
      <c r="AA550" t="e">
        <f>VLOOKUP(A550,[2]Sheet5!$A$2:$O$163,15, FALSE)</f>
        <v>#N/A</v>
      </c>
      <c r="AC550" t="e">
        <f>VLOOKUP(C550, [2]Sheet5!$C$2:$O$163, 3, FALSE)</f>
        <v>#N/A</v>
      </c>
    </row>
    <row r="551" spans="1:29" x14ac:dyDescent="0.2">
      <c r="A551" t="s">
        <v>2563</v>
      </c>
      <c r="B551" t="s">
        <v>1616</v>
      </c>
      <c r="C551" t="str">
        <f t="shared" si="8"/>
        <v>SCARWomensSoccer</v>
      </c>
      <c r="D551" t="s">
        <v>2658</v>
      </c>
      <c r="E551" t="s">
        <v>2659</v>
      </c>
      <c r="F551" t="s">
        <v>2660</v>
      </c>
      <c r="G551" t="s">
        <v>3027</v>
      </c>
      <c r="H551" t="s">
        <v>3012</v>
      </c>
      <c r="I551" t="s">
        <v>3028</v>
      </c>
      <c r="J551">
        <v>84.5</v>
      </c>
      <c r="K551">
        <v>115</v>
      </c>
      <c r="L551">
        <v>48791</v>
      </c>
      <c r="M551">
        <v>48.790999999999997</v>
      </c>
      <c r="N551">
        <v>3.8875458696209848</v>
      </c>
      <c r="Q551" t="str">
        <f>VLOOKUP(A551,[2]Sheet5!$A$2:$O$163,4, FALSE)</f>
        <v>University of South Carolina</v>
      </c>
      <c r="R551" t="str">
        <f>VLOOKUP(A551,[2]Sheet5!$A$2:$O$163,6, FALSE)</f>
        <v>Columbia</v>
      </c>
      <c r="S551" t="str">
        <f>VLOOKUP(A551,[2]Sheet5!$A$2:$O$163,7, FALSE)</f>
        <v>SC</v>
      </c>
      <c r="T551" t="str">
        <f>VLOOKUP(A551,[2]Sheet5!$A$2:$O$163,8, FALSE)</f>
        <v>South Carolina</v>
      </c>
      <c r="U551" t="str">
        <f>VLOOKUP(A551,[2]Sheet5!$A$2:$O$163,9, FALSE)</f>
        <v>Southeast</v>
      </c>
      <c r="V551" t="str">
        <f>VLOOKUP(A551,[2]Sheet5!$A$2:$O$163,10, FALSE)</f>
        <v>columbia-sc</v>
      </c>
      <c r="W551">
        <f>VLOOKUP(A551,[2]Sheet5!$A$2:$O$163,11, FALSE)</f>
        <v>84.5</v>
      </c>
      <c r="X551">
        <f>VLOOKUP(A551,[2]Sheet5!$A$2:$O$163,12, FALSE)</f>
        <v>115</v>
      </c>
      <c r="Y551">
        <f>VLOOKUP(A551,[2]Sheet5!$A$2:$O$163,13, FALSE)</f>
        <v>48791</v>
      </c>
      <c r="Z551">
        <f>VLOOKUP(A551,[2]Sheet5!$A$2:$O$163,14, FALSE)</f>
        <v>48.790999999999997</v>
      </c>
      <c r="AA551">
        <f>VLOOKUP(A551,[2]Sheet5!$A$2:$O$163,15, FALSE)</f>
        <v>3.8875458696209848</v>
      </c>
      <c r="AC551" t="e">
        <f>VLOOKUP(C551, [2]Sheet5!$C$2:$O$163, 3, FALSE)</f>
        <v>#N/A</v>
      </c>
    </row>
    <row r="552" spans="1:29" x14ac:dyDescent="0.2">
      <c r="A552" t="s">
        <v>2583</v>
      </c>
      <c r="B552" t="s">
        <v>1616</v>
      </c>
      <c r="C552" t="str">
        <f t="shared" si="8"/>
        <v>UCLAWomensSoccer</v>
      </c>
      <c r="D552" t="s">
        <v>2710</v>
      </c>
      <c r="E552" t="s">
        <v>2711</v>
      </c>
      <c r="F552" t="s">
        <v>2697</v>
      </c>
      <c r="G552" t="s">
        <v>3005</v>
      </c>
      <c r="H552" t="s">
        <v>3006</v>
      </c>
      <c r="I552" t="s">
        <v>3007</v>
      </c>
      <c r="J552">
        <v>176.2</v>
      </c>
      <c r="K552">
        <v>20</v>
      </c>
      <c r="L552">
        <v>76367</v>
      </c>
      <c r="M552">
        <v>76.367000000000004</v>
      </c>
      <c r="N552">
        <v>4.3355506656879683</v>
      </c>
      <c r="Q552" t="str">
        <f>VLOOKUP(A552,[2]Sheet5!$A$2:$O$163,4, FALSE)</f>
        <v>The University of California, Los Angeles</v>
      </c>
      <c r="R552" t="str">
        <f>VLOOKUP(A552,[2]Sheet5!$A$2:$O$163,6, FALSE)</f>
        <v>Los Angeles</v>
      </c>
      <c r="S552" t="str">
        <f>VLOOKUP(A552,[2]Sheet5!$A$2:$O$163,7, FALSE)</f>
        <v>CA</v>
      </c>
      <c r="T552" t="str">
        <f>VLOOKUP(A552,[2]Sheet5!$A$2:$O$163,8, FALSE)</f>
        <v>California</v>
      </c>
      <c r="U552" t="str">
        <f>VLOOKUP(A552,[2]Sheet5!$A$2:$O$163,9, FALSE)</f>
        <v>West</v>
      </c>
      <c r="V552" t="str">
        <f>VLOOKUP(A552,[2]Sheet5!$A$2:$O$163,10, FALSE)</f>
        <v>los angeles-ca</v>
      </c>
      <c r="W552">
        <f>VLOOKUP(A552,[2]Sheet5!$A$2:$O$163,11, FALSE)</f>
        <v>176.2</v>
      </c>
      <c r="X552">
        <f>VLOOKUP(A552,[2]Sheet5!$A$2:$O$163,12, FALSE)</f>
        <v>20</v>
      </c>
      <c r="Y552">
        <f>VLOOKUP(A552,[2]Sheet5!$A$2:$O$163,13, FALSE)</f>
        <v>76367</v>
      </c>
      <c r="Z552">
        <f>VLOOKUP(A552,[2]Sheet5!$A$2:$O$163,14, FALSE)</f>
        <v>76.367000000000004</v>
      </c>
      <c r="AA552">
        <f>VLOOKUP(A552,[2]Sheet5!$A$2:$O$163,15, FALSE)</f>
        <v>4.3355506656879683</v>
      </c>
      <c r="AC552" t="e">
        <f>VLOOKUP(C552, [2]Sheet5!$C$2:$O$163, 3, FALSE)</f>
        <v>#N/A</v>
      </c>
    </row>
    <row r="553" spans="1:29" x14ac:dyDescent="0.2">
      <c r="A553" t="s">
        <v>2583</v>
      </c>
      <c r="B553" t="s">
        <v>1616</v>
      </c>
      <c r="C553" t="str">
        <f t="shared" si="8"/>
        <v>UCLAWomensSoccer</v>
      </c>
      <c r="D553" t="s">
        <v>2710</v>
      </c>
      <c r="E553" t="s">
        <v>2711</v>
      </c>
      <c r="F553" t="s">
        <v>2697</v>
      </c>
      <c r="G553" t="s">
        <v>3005</v>
      </c>
      <c r="H553" t="s">
        <v>3006</v>
      </c>
      <c r="I553" t="s">
        <v>3007</v>
      </c>
      <c r="J553">
        <v>176.2</v>
      </c>
      <c r="K553">
        <v>20</v>
      </c>
      <c r="L553">
        <v>76367</v>
      </c>
      <c r="M553">
        <v>76.367000000000004</v>
      </c>
      <c r="N553">
        <v>4.3355506656879683</v>
      </c>
      <c r="Q553" t="str">
        <f>VLOOKUP(A553,[2]Sheet5!$A$2:$O$163,4, FALSE)</f>
        <v>The University of California, Los Angeles</v>
      </c>
      <c r="R553" t="str">
        <f>VLOOKUP(A553,[2]Sheet5!$A$2:$O$163,6, FALSE)</f>
        <v>Los Angeles</v>
      </c>
      <c r="S553" t="str">
        <f>VLOOKUP(A553,[2]Sheet5!$A$2:$O$163,7, FALSE)</f>
        <v>CA</v>
      </c>
      <c r="T553" t="str">
        <f>VLOOKUP(A553,[2]Sheet5!$A$2:$O$163,8, FALSE)</f>
        <v>California</v>
      </c>
      <c r="U553" t="str">
        <f>VLOOKUP(A553,[2]Sheet5!$A$2:$O$163,9, FALSE)</f>
        <v>West</v>
      </c>
      <c r="V553" t="str">
        <f>VLOOKUP(A553,[2]Sheet5!$A$2:$O$163,10, FALSE)</f>
        <v>los angeles-ca</v>
      </c>
      <c r="W553">
        <f>VLOOKUP(A553,[2]Sheet5!$A$2:$O$163,11, FALSE)</f>
        <v>176.2</v>
      </c>
      <c r="X553">
        <f>VLOOKUP(A553,[2]Sheet5!$A$2:$O$163,12, FALSE)</f>
        <v>20</v>
      </c>
      <c r="Y553">
        <f>VLOOKUP(A553,[2]Sheet5!$A$2:$O$163,13, FALSE)</f>
        <v>76367</v>
      </c>
      <c r="Z553">
        <f>VLOOKUP(A553,[2]Sheet5!$A$2:$O$163,14, FALSE)</f>
        <v>76.367000000000004</v>
      </c>
      <c r="AA553">
        <f>VLOOKUP(A553,[2]Sheet5!$A$2:$O$163,15, FALSE)</f>
        <v>4.3355506656879683</v>
      </c>
      <c r="AC553" t="e">
        <f>VLOOKUP(C553, [2]Sheet5!$C$2:$O$163, 3, FALSE)</f>
        <v>#N/A</v>
      </c>
    </row>
    <row r="554" spans="1:29" x14ac:dyDescent="0.2">
      <c r="A554" t="s">
        <v>2583</v>
      </c>
      <c r="B554" t="s">
        <v>1616</v>
      </c>
      <c r="C554" t="str">
        <f t="shared" si="8"/>
        <v>UCLAWomensSoccer</v>
      </c>
      <c r="D554" t="s">
        <v>2710</v>
      </c>
      <c r="E554" t="s">
        <v>2711</v>
      </c>
      <c r="F554" t="s">
        <v>2697</v>
      </c>
      <c r="G554" t="s">
        <v>3005</v>
      </c>
      <c r="H554" t="s">
        <v>3006</v>
      </c>
      <c r="I554" t="s">
        <v>3007</v>
      </c>
      <c r="J554">
        <v>176.2</v>
      </c>
      <c r="K554">
        <v>20</v>
      </c>
      <c r="L554">
        <v>76367</v>
      </c>
      <c r="M554">
        <v>76.367000000000004</v>
      </c>
      <c r="N554">
        <v>4.3355506656879683</v>
      </c>
      <c r="Q554" t="str">
        <f>VLOOKUP(A554,[2]Sheet5!$A$2:$O$163,4, FALSE)</f>
        <v>The University of California, Los Angeles</v>
      </c>
      <c r="R554" t="str">
        <f>VLOOKUP(A554,[2]Sheet5!$A$2:$O$163,6, FALSE)</f>
        <v>Los Angeles</v>
      </c>
      <c r="S554" t="str">
        <f>VLOOKUP(A554,[2]Sheet5!$A$2:$O$163,7, FALSE)</f>
        <v>CA</v>
      </c>
      <c r="T554" t="str">
        <f>VLOOKUP(A554,[2]Sheet5!$A$2:$O$163,8, FALSE)</f>
        <v>California</v>
      </c>
      <c r="U554" t="str">
        <f>VLOOKUP(A554,[2]Sheet5!$A$2:$O$163,9, FALSE)</f>
        <v>West</v>
      </c>
      <c r="V554" t="str">
        <f>VLOOKUP(A554,[2]Sheet5!$A$2:$O$163,10, FALSE)</f>
        <v>los angeles-ca</v>
      </c>
      <c r="W554">
        <f>VLOOKUP(A554,[2]Sheet5!$A$2:$O$163,11, FALSE)</f>
        <v>176.2</v>
      </c>
      <c r="X554">
        <f>VLOOKUP(A554,[2]Sheet5!$A$2:$O$163,12, FALSE)</f>
        <v>20</v>
      </c>
      <c r="Y554">
        <f>VLOOKUP(A554,[2]Sheet5!$A$2:$O$163,13, FALSE)</f>
        <v>76367</v>
      </c>
      <c r="Z554">
        <f>VLOOKUP(A554,[2]Sheet5!$A$2:$O$163,14, FALSE)</f>
        <v>76.367000000000004</v>
      </c>
      <c r="AA554">
        <f>VLOOKUP(A554,[2]Sheet5!$A$2:$O$163,15, FALSE)</f>
        <v>4.3355506656879683</v>
      </c>
      <c r="AC554" t="e">
        <f>VLOOKUP(C554, [2]Sheet5!$C$2:$O$163, 3, FALSE)</f>
        <v>#N/A</v>
      </c>
    </row>
    <row r="555" spans="1:29" x14ac:dyDescent="0.2">
      <c r="A555" t="s">
        <v>2578</v>
      </c>
      <c r="B555" t="s">
        <v>1616</v>
      </c>
      <c r="C555" t="str">
        <f t="shared" si="8"/>
        <v>UNCWomensSoccer</v>
      </c>
      <c r="D555" t="s">
        <v>2698</v>
      </c>
      <c r="E555" t="s">
        <v>2699</v>
      </c>
      <c r="F555" t="s">
        <v>2685</v>
      </c>
      <c r="G555" t="s">
        <v>3011</v>
      </c>
      <c r="H555" t="s">
        <v>3012</v>
      </c>
      <c r="I555" t="s">
        <v>3013</v>
      </c>
      <c r="J555">
        <v>116</v>
      </c>
      <c r="K555">
        <v>29</v>
      </c>
      <c r="L555">
        <v>77037</v>
      </c>
      <c r="M555">
        <v>77.037000000000006</v>
      </c>
      <c r="N555">
        <v>4.3442858259216885</v>
      </c>
      <c r="Q555" t="str">
        <f>VLOOKUP(A555,[2]Sheet5!$A$2:$O$163,4, FALSE)</f>
        <v>The University of North Carolina</v>
      </c>
      <c r="R555" t="str">
        <f>VLOOKUP(A555,[2]Sheet5!$A$2:$O$163,6, FALSE)</f>
        <v>Chapel Hill</v>
      </c>
      <c r="S555" t="str">
        <f>VLOOKUP(A555,[2]Sheet5!$A$2:$O$163,7, FALSE)</f>
        <v>NC</v>
      </c>
      <c r="T555" t="str">
        <f>VLOOKUP(A555,[2]Sheet5!$A$2:$O$163,8, FALSE)</f>
        <v>North Carolina</v>
      </c>
      <c r="U555" t="str">
        <f>VLOOKUP(A555,[2]Sheet5!$A$2:$O$163,9, FALSE)</f>
        <v>Southeast</v>
      </c>
      <c r="V555" t="str">
        <f>VLOOKUP(A555,[2]Sheet5!$A$2:$O$163,10, FALSE)</f>
        <v>chapel hill-nc</v>
      </c>
      <c r="W555">
        <f>VLOOKUP(A555,[2]Sheet5!$A$2:$O$163,11, FALSE)</f>
        <v>116</v>
      </c>
      <c r="X555">
        <f>VLOOKUP(A555,[2]Sheet5!$A$2:$O$163,12, FALSE)</f>
        <v>29</v>
      </c>
      <c r="Y555">
        <f>VLOOKUP(A555,[2]Sheet5!$A$2:$O$163,13, FALSE)</f>
        <v>77037</v>
      </c>
      <c r="Z555">
        <f>VLOOKUP(A555,[2]Sheet5!$A$2:$O$163,14, FALSE)</f>
        <v>77.037000000000006</v>
      </c>
      <c r="AA555">
        <f>VLOOKUP(A555,[2]Sheet5!$A$2:$O$163,15, FALSE)</f>
        <v>4.3442858259216885</v>
      </c>
      <c r="AC555" t="e">
        <f>VLOOKUP(C555, [2]Sheet5!$C$2:$O$163, 3, FALSE)</f>
        <v>#N/A</v>
      </c>
    </row>
    <row r="556" spans="1:29" x14ac:dyDescent="0.2">
      <c r="A556" t="s">
        <v>2597</v>
      </c>
      <c r="B556" t="s">
        <v>1616</v>
      </c>
      <c r="C556" t="str">
        <f t="shared" si="8"/>
        <v>PITTWomensSoccer</v>
      </c>
      <c r="D556" t="s">
        <v>2743</v>
      </c>
      <c r="E556" t="s">
        <v>2713</v>
      </c>
      <c r="F556" t="s">
        <v>2709</v>
      </c>
      <c r="G556" t="s">
        <v>3033</v>
      </c>
      <c r="H556" t="s">
        <v>3034</v>
      </c>
      <c r="I556" t="s">
        <v>3148</v>
      </c>
      <c r="J556">
        <v>91.9</v>
      </c>
      <c r="K556">
        <v>62</v>
      </c>
      <c r="L556">
        <v>54306</v>
      </c>
      <c r="M556">
        <v>54.305999999999997</v>
      </c>
      <c r="N556">
        <v>3.9946347180730886</v>
      </c>
      <c r="Q556" t="str">
        <f>VLOOKUP(A556,[2]Sheet5!$A$2:$O$163,4, FALSE)</f>
        <v>University of Pittsburgh</v>
      </c>
      <c r="R556" t="str">
        <f>VLOOKUP(A556,[2]Sheet5!$A$2:$O$163,6, FALSE)</f>
        <v>Pittsburgh</v>
      </c>
      <c r="S556" t="str">
        <f>VLOOKUP(A556,[2]Sheet5!$A$2:$O$163,7, FALSE)</f>
        <v>PA</v>
      </c>
      <c r="T556" t="str">
        <f>VLOOKUP(A556,[2]Sheet5!$A$2:$O$163,8, FALSE)</f>
        <v>Pennsylvania</v>
      </c>
      <c r="U556" t="str">
        <f>VLOOKUP(A556,[2]Sheet5!$A$2:$O$163,9, FALSE)</f>
        <v>Northeast</v>
      </c>
      <c r="V556" t="str">
        <f>VLOOKUP(A556,[2]Sheet5!$A$2:$O$163,10, FALSE)</f>
        <v>pittsburgh-pa</v>
      </c>
      <c r="W556">
        <f>VLOOKUP(A556,[2]Sheet5!$A$2:$O$163,11, FALSE)</f>
        <v>91.9</v>
      </c>
      <c r="X556">
        <f>VLOOKUP(A556,[2]Sheet5!$A$2:$O$163,12, FALSE)</f>
        <v>62</v>
      </c>
      <c r="Y556">
        <f>VLOOKUP(A556,[2]Sheet5!$A$2:$O$163,13, FALSE)</f>
        <v>54306</v>
      </c>
      <c r="Z556">
        <f>VLOOKUP(A556,[2]Sheet5!$A$2:$O$163,14, FALSE)</f>
        <v>54.305999999999997</v>
      </c>
      <c r="AA556">
        <f>VLOOKUP(A556,[2]Sheet5!$A$2:$O$163,15, FALSE)</f>
        <v>3.9946347180730886</v>
      </c>
      <c r="AC556" t="e">
        <f>VLOOKUP(C556, [2]Sheet5!$C$2:$O$163, 3, FALSE)</f>
        <v>#N/A</v>
      </c>
    </row>
    <row r="557" spans="1:29" x14ac:dyDescent="0.2">
      <c r="A557" t="s">
        <v>2578</v>
      </c>
      <c r="B557" t="s">
        <v>1616</v>
      </c>
      <c r="C557" t="str">
        <f t="shared" si="8"/>
        <v>UNCWomensSoccer</v>
      </c>
      <c r="D557" t="s">
        <v>2698</v>
      </c>
      <c r="E557" t="s">
        <v>2699</v>
      </c>
      <c r="F557" t="s">
        <v>2685</v>
      </c>
      <c r="G557" t="s">
        <v>3011</v>
      </c>
      <c r="H557" t="s">
        <v>3012</v>
      </c>
      <c r="I557" t="s">
        <v>3013</v>
      </c>
      <c r="J557">
        <v>116</v>
      </c>
      <c r="K557">
        <v>29</v>
      </c>
      <c r="L557">
        <v>77037</v>
      </c>
      <c r="M557">
        <v>77.037000000000006</v>
      </c>
      <c r="N557">
        <v>4.3442858259216885</v>
      </c>
      <c r="Q557" t="str">
        <f>VLOOKUP(A557,[2]Sheet5!$A$2:$O$163,4, FALSE)</f>
        <v>The University of North Carolina</v>
      </c>
      <c r="R557" t="str">
        <f>VLOOKUP(A557,[2]Sheet5!$A$2:$O$163,6, FALSE)</f>
        <v>Chapel Hill</v>
      </c>
      <c r="S557" t="str">
        <f>VLOOKUP(A557,[2]Sheet5!$A$2:$O$163,7, FALSE)</f>
        <v>NC</v>
      </c>
      <c r="T557" t="str">
        <f>VLOOKUP(A557,[2]Sheet5!$A$2:$O$163,8, FALSE)</f>
        <v>North Carolina</v>
      </c>
      <c r="U557" t="str">
        <f>VLOOKUP(A557,[2]Sheet5!$A$2:$O$163,9, FALSE)</f>
        <v>Southeast</v>
      </c>
      <c r="V557" t="str">
        <f>VLOOKUP(A557,[2]Sheet5!$A$2:$O$163,10, FALSE)</f>
        <v>chapel hill-nc</v>
      </c>
      <c r="W557">
        <f>VLOOKUP(A557,[2]Sheet5!$A$2:$O$163,11, FALSE)</f>
        <v>116</v>
      </c>
      <c r="X557">
        <f>VLOOKUP(A557,[2]Sheet5!$A$2:$O$163,12, FALSE)</f>
        <v>29</v>
      </c>
      <c r="Y557">
        <f>VLOOKUP(A557,[2]Sheet5!$A$2:$O$163,13, FALSE)</f>
        <v>77037</v>
      </c>
      <c r="Z557">
        <f>VLOOKUP(A557,[2]Sheet5!$A$2:$O$163,14, FALSE)</f>
        <v>77.037000000000006</v>
      </c>
      <c r="AA557">
        <f>VLOOKUP(A557,[2]Sheet5!$A$2:$O$163,15, FALSE)</f>
        <v>4.3442858259216885</v>
      </c>
      <c r="AC557" t="e">
        <f>VLOOKUP(C557, [2]Sheet5!$C$2:$O$163, 3, FALSE)</f>
        <v>#N/A</v>
      </c>
    </row>
    <row r="558" spans="1:29" x14ac:dyDescent="0.2">
      <c r="A558" t="s">
        <v>2583</v>
      </c>
      <c r="B558" t="s">
        <v>1616</v>
      </c>
      <c r="C558" t="str">
        <f t="shared" si="8"/>
        <v>UCLAWomensSoccer</v>
      </c>
      <c r="D558" t="s">
        <v>2710</v>
      </c>
      <c r="E558" t="s">
        <v>2711</v>
      </c>
      <c r="F558" t="s">
        <v>2697</v>
      </c>
      <c r="G558" t="s">
        <v>3005</v>
      </c>
      <c r="H558" t="s">
        <v>3006</v>
      </c>
      <c r="I558" t="s">
        <v>3007</v>
      </c>
      <c r="J558">
        <v>176.2</v>
      </c>
      <c r="K558">
        <v>20</v>
      </c>
      <c r="L558">
        <v>76367</v>
      </c>
      <c r="M558">
        <v>76.367000000000004</v>
      </c>
      <c r="N558">
        <v>4.3355506656879683</v>
      </c>
      <c r="Q558" t="str">
        <f>VLOOKUP(A558,[2]Sheet5!$A$2:$O$163,4, FALSE)</f>
        <v>The University of California, Los Angeles</v>
      </c>
      <c r="R558" t="str">
        <f>VLOOKUP(A558,[2]Sheet5!$A$2:$O$163,6, FALSE)</f>
        <v>Los Angeles</v>
      </c>
      <c r="S558" t="str">
        <f>VLOOKUP(A558,[2]Sheet5!$A$2:$O$163,7, FALSE)</f>
        <v>CA</v>
      </c>
      <c r="T558" t="str">
        <f>VLOOKUP(A558,[2]Sheet5!$A$2:$O$163,8, FALSE)</f>
        <v>California</v>
      </c>
      <c r="U558" t="str">
        <f>VLOOKUP(A558,[2]Sheet5!$A$2:$O$163,9, FALSE)</f>
        <v>West</v>
      </c>
      <c r="V558" t="str">
        <f>VLOOKUP(A558,[2]Sheet5!$A$2:$O$163,10, FALSE)</f>
        <v>los angeles-ca</v>
      </c>
      <c r="W558">
        <f>VLOOKUP(A558,[2]Sheet5!$A$2:$O$163,11, FALSE)</f>
        <v>176.2</v>
      </c>
      <c r="X558">
        <f>VLOOKUP(A558,[2]Sheet5!$A$2:$O$163,12, FALSE)</f>
        <v>20</v>
      </c>
      <c r="Y558">
        <f>VLOOKUP(A558,[2]Sheet5!$A$2:$O$163,13, FALSE)</f>
        <v>76367</v>
      </c>
      <c r="Z558">
        <f>VLOOKUP(A558,[2]Sheet5!$A$2:$O$163,14, FALSE)</f>
        <v>76.367000000000004</v>
      </c>
      <c r="AA558">
        <f>VLOOKUP(A558,[2]Sheet5!$A$2:$O$163,15, FALSE)</f>
        <v>4.3355506656879683</v>
      </c>
      <c r="AC558" t="e">
        <f>VLOOKUP(C558, [2]Sheet5!$C$2:$O$163, 3, FALSE)</f>
        <v>#N/A</v>
      </c>
    </row>
    <row r="559" spans="1:29" x14ac:dyDescent="0.2">
      <c r="A559" t="s">
        <v>2631</v>
      </c>
      <c r="B559" t="s">
        <v>1616</v>
      </c>
      <c r="C559" t="str">
        <f t="shared" si="8"/>
        <v>WVUWomensSoccer</v>
      </c>
      <c r="D559" t="s">
        <v>2819</v>
      </c>
      <c r="E559" t="s">
        <v>2820</v>
      </c>
      <c r="F559" t="s">
        <v>2821</v>
      </c>
      <c r="G559" t="s">
        <v>3096</v>
      </c>
      <c r="H559" t="s">
        <v>3012</v>
      </c>
      <c r="I559" t="s">
        <v>3097</v>
      </c>
      <c r="J559">
        <v>90.3</v>
      </c>
      <c r="K559">
        <v>234</v>
      </c>
      <c r="L559">
        <v>36991</v>
      </c>
      <c r="M559">
        <v>36.991</v>
      </c>
      <c r="N559">
        <v>3.6106746398125451</v>
      </c>
      <c r="O559">
        <v>8</v>
      </c>
      <c r="Q559" t="str">
        <f>VLOOKUP(A559,[2]Sheet5!$A$2:$O$163,4, FALSE)</f>
        <v>West Virginia University</v>
      </c>
      <c r="R559" t="str">
        <f>VLOOKUP(A559,[2]Sheet5!$A$2:$O$163,6, FALSE)</f>
        <v>Morgantown</v>
      </c>
      <c r="S559" t="str">
        <f>VLOOKUP(A559,[2]Sheet5!$A$2:$O$163,7, FALSE)</f>
        <v>WV</v>
      </c>
      <c r="T559" t="str">
        <f>VLOOKUP(A559,[2]Sheet5!$A$2:$O$163,8, FALSE)</f>
        <v>West Virginia</v>
      </c>
      <c r="U559" t="str">
        <f>VLOOKUP(A559,[2]Sheet5!$A$2:$O$163,9, FALSE)</f>
        <v>Southeast</v>
      </c>
      <c r="V559" t="str">
        <f>VLOOKUP(A559,[2]Sheet5!$A$2:$O$163,10, FALSE)</f>
        <v>morgantown-wv</v>
      </c>
      <c r="W559">
        <f>VLOOKUP(A559,[2]Sheet5!$A$2:$O$163,11, FALSE)</f>
        <v>90.3</v>
      </c>
      <c r="X559">
        <f>VLOOKUP(A559,[2]Sheet5!$A$2:$O$163,12, FALSE)</f>
        <v>234</v>
      </c>
      <c r="Y559">
        <f>VLOOKUP(A559,[2]Sheet5!$A$2:$O$163,13, FALSE)</f>
        <v>36991</v>
      </c>
      <c r="Z559">
        <f>VLOOKUP(A559,[2]Sheet5!$A$2:$O$163,14, FALSE)</f>
        <v>36.991</v>
      </c>
      <c r="AA559">
        <f>VLOOKUP(A559,[2]Sheet5!$A$2:$O$163,15, FALSE)</f>
        <v>3.6106746398125451</v>
      </c>
      <c r="AC559">
        <f>VLOOKUP(C559, [2]Sheet5!$C$2:$O$163, 3, FALSE)</f>
        <v>8</v>
      </c>
    </row>
    <row r="560" spans="1:29" x14ac:dyDescent="0.2">
      <c r="A560" t="s">
        <v>2594</v>
      </c>
      <c r="B560" t="s">
        <v>1616</v>
      </c>
      <c r="C560" t="str">
        <f t="shared" si="8"/>
        <v>MSSTWomensSoccer</v>
      </c>
      <c r="D560" t="s">
        <v>2735</v>
      </c>
      <c r="E560" t="s">
        <v>2736</v>
      </c>
      <c r="F560" t="s">
        <v>2680</v>
      </c>
      <c r="G560" t="s">
        <v>3029</v>
      </c>
      <c r="H560" t="s">
        <v>3012</v>
      </c>
      <c r="I560" t="s">
        <v>3153</v>
      </c>
      <c r="J560">
        <v>82</v>
      </c>
      <c r="K560">
        <v>194</v>
      </c>
      <c r="L560">
        <v>34392</v>
      </c>
      <c r="M560">
        <v>34.392000000000003</v>
      </c>
      <c r="N560">
        <v>3.5378239791939805</v>
      </c>
      <c r="Q560" t="str">
        <f>VLOOKUP(A560,[2]Sheet5!$A$2:$O$163,4, FALSE)</f>
        <v>Mississippi State University</v>
      </c>
      <c r="R560" t="str">
        <f>VLOOKUP(A560,[2]Sheet5!$A$2:$O$163,6, FALSE)</f>
        <v>Starkville</v>
      </c>
      <c r="S560" t="str">
        <f>VLOOKUP(A560,[2]Sheet5!$A$2:$O$163,7, FALSE)</f>
        <v>MS</v>
      </c>
      <c r="T560" t="str">
        <f>VLOOKUP(A560,[2]Sheet5!$A$2:$O$163,8, FALSE)</f>
        <v>Mississippi</v>
      </c>
      <c r="U560" t="str">
        <f>VLOOKUP(A560,[2]Sheet5!$A$2:$O$163,9, FALSE)</f>
        <v>Southeast</v>
      </c>
      <c r="V560" t="str">
        <f>VLOOKUP(A560,[2]Sheet5!$A$2:$O$163,10, FALSE)</f>
        <v>starkville-ms</v>
      </c>
      <c r="W560">
        <f>VLOOKUP(A560,[2]Sheet5!$A$2:$O$163,11, FALSE)</f>
        <v>82</v>
      </c>
      <c r="X560">
        <f>VLOOKUP(A560,[2]Sheet5!$A$2:$O$163,12, FALSE)</f>
        <v>194</v>
      </c>
      <c r="Y560">
        <f>VLOOKUP(A560,[2]Sheet5!$A$2:$O$163,13, FALSE)</f>
        <v>34392</v>
      </c>
      <c r="Z560">
        <f>VLOOKUP(A560,[2]Sheet5!$A$2:$O$163,14, FALSE)</f>
        <v>34.392000000000003</v>
      </c>
      <c r="AA560">
        <f>VLOOKUP(A560,[2]Sheet5!$A$2:$O$163,15, FALSE)</f>
        <v>3.5378239791939805</v>
      </c>
      <c r="AC560" t="e">
        <f>VLOOKUP(C560, [2]Sheet5!$C$2:$O$163, 3, FALSE)</f>
        <v>#N/A</v>
      </c>
    </row>
    <row r="561" spans="1:29" x14ac:dyDescent="0.2">
      <c r="A561" t="s">
        <v>2607</v>
      </c>
      <c r="B561" t="s">
        <v>1616</v>
      </c>
      <c r="C561" t="str">
        <f t="shared" si="8"/>
        <v>PURWomensSoccer</v>
      </c>
      <c r="D561" t="s">
        <v>2765</v>
      </c>
      <c r="E561" t="s">
        <v>2766</v>
      </c>
      <c r="F561" t="s">
        <v>2704</v>
      </c>
      <c r="G561" t="s">
        <v>3023</v>
      </c>
      <c r="H561" t="s">
        <v>3017</v>
      </c>
      <c r="I561" t="s">
        <v>3157</v>
      </c>
      <c r="J561">
        <v>90.4</v>
      </c>
      <c r="K561">
        <v>202</v>
      </c>
      <c r="L561">
        <v>28744</v>
      </c>
      <c r="M561">
        <v>28.744</v>
      </c>
      <c r="N561">
        <v>3.3584290498112175</v>
      </c>
      <c r="Q561" t="str">
        <f>VLOOKUP(A561,[2]Sheet5!$A$2:$O$163,4, FALSE)</f>
        <v>Purdue University</v>
      </c>
      <c r="R561" t="str">
        <f>VLOOKUP(A561,[2]Sheet5!$A$2:$O$163,6, FALSE)</f>
        <v>West Lafayette</v>
      </c>
      <c r="S561" t="str">
        <f>VLOOKUP(A561,[2]Sheet5!$A$2:$O$163,7, FALSE)</f>
        <v>IN</v>
      </c>
      <c r="T561" t="str">
        <f>VLOOKUP(A561,[2]Sheet5!$A$2:$O$163,8, FALSE)</f>
        <v>Indiana</v>
      </c>
      <c r="U561" t="str">
        <f>VLOOKUP(A561,[2]Sheet5!$A$2:$O$163,9, FALSE)</f>
        <v>Midwest</v>
      </c>
      <c r="V561" t="str">
        <f>VLOOKUP(A561,[2]Sheet5!$A$2:$O$163,10, FALSE)</f>
        <v>west lafayette-in</v>
      </c>
      <c r="W561">
        <f>VLOOKUP(A561,[2]Sheet5!$A$2:$O$163,11, FALSE)</f>
        <v>90.4</v>
      </c>
      <c r="X561">
        <f>VLOOKUP(A561,[2]Sheet5!$A$2:$O$163,12, FALSE)</f>
        <v>202</v>
      </c>
      <c r="Y561">
        <f>VLOOKUP(A561,[2]Sheet5!$A$2:$O$163,13, FALSE)</f>
        <v>28744</v>
      </c>
      <c r="Z561">
        <f>VLOOKUP(A561,[2]Sheet5!$A$2:$O$163,14, FALSE)</f>
        <v>28.744</v>
      </c>
      <c r="AA561">
        <f>VLOOKUP(A561,[2]Sheet5!$A$2:$O$163,15, FALSE)</f>
        <v>3.3584290498112175</v>
      </c>
      <c r="AC561" t="e">
        <f>VLOOKUP(C561, [2]Sheet5!$C$2:$O$163, 3, FALSE)</f>
        <v>#N/A</v>
      </c>
    </row>
    <row r="562" spans="1:29" x14ac:dyDescent="0.2">
      <c r="A562" t="s">
        <v>2632</v>
      </c>
      <c r="B562" t="s">
        <v>1616</v>
      </c>
      <c r="C562" t="str">
        <f t="shared" si="8"/>
        <v>PepperdineWomensSoccer</v>
      </c>
      <c r="D562" t="s">
        <v>2822</v>
      </c>
      <c r="E562" t="s">
        <v>2823</v>
      </c>
      <c r="F562" t="s">
        <v>2697</v>
      </c>
      <c r="G562" t="s">
        <v>3005</v>
      </c>
      <c r="H562" t="s">
        <v>3006</v>
      </c>
      <c r="I562" t="s">
        <v>3170</v>
      </c>
      <c r="J562">
        <v>471.6</v>
      </c>
      <c r="K562">
        <v>55</v>
      </c>
      <c r="L562">
        <v>178594</v>
      </c>
      <c r="M562">
        <v>178.59399999999999</v>
      </c>
      <c r="N562">
        <v>5.1851150732532263</v>
      </c>
      <c r="O562">
        <v>7</v>
      </c>
      <c r="Q562" t="str">
        <f>VLOOKUP(A562,[2]Sheet5!$A$2:$O$163,4, FALSE)</f>
        <v>Pepperdine University</v>
      </c>
      <c r="R562" t="str">
        <f>VLOOKUP(A562,[2]Sheet5!$A$2:$O$163,6, FALSE)</f>
        <v>Malibu</v>
      </c>
      <c r="S562" t="str">
        <f>VLOOKUP(A562,[2]Sheet5!$A$2:$O$163,7, FALSE)</f>
        <v>CA</v>
      </c>
      <c r="T562" t="str">
        <f>VLOOKUP(A562,[2]Sheet5!$A$2:$O$163,8, FALSE)</f>
        <v>California</v>
      </c>
      <c r="U562" t="str">
        <f>VLOOKUP(A562,[2]Sheet5!$A$2:$O$163,9, FALSE)</f>
        <v>West</v>
      </c>
      <c r="V562" t="str">
        <f>VLOOKUP(A562,[2]Sheet5!$A$2:$O$163,10, FALSE)</f>
        <v>malibu-ca</v>
      </c>
      <c r="W562">
        <f>VLOOKUP(A562,[2]Sheet5!$A$2:$O$163,11, FALSE)</f>
        <v>471.6</v>
      </c>
      <c r="X562">
        <f>VLOOKUP(A562,[2]Sheet5!$A$2:$O$163,12, FALSE)</f>
        <v>55</v>
      </c>
      <c r="Y562">
        <f>VLOOKUP(A562,[2]Sheet5!$A$2:$O$163,13, FALSE)</f>
        <v>178594</v>
      </c>
      <c r="Z562">
        <f>VLOOKUP(A562,[2]Sheet5!$A$2:$O$163,14, FALSE)</f>
        <v>178.59399999999999</v>
      </c>
      <c r="AA562">
        <f>VLOOKUP(A562,[2]Sheet5!$A$2:$O$163,15, FALSE)</f>
        <v>5.1851150732532263</v>
      </c>
      <c r="AC562">
        <f>VLOOKUP(C562, [2]Sheet5!$C$2:$O$163, 3, FALSE)</f>
        <v>7</v>
      </c>
    </row>
    <row r="563" spans="1:29" x14ac:dyDescent="0.2">
      <c r="A563" t="s">
        <v>2602</v>
      </c>
      <c r="B563" t="s">
        <v>1616</v>
      </c>
      <c r="C563" t="str">
        <f t="shared" si="8"/>
        <v>USCWomensSoccer</v>
      </c>
      <c r="D563" t="s">
        <v>2754</v>
      </c>
      <c r="E563" t="s">
        <v>2711</v>
      </c>
      <c r="F563" t="s">
        <v>2697</v>
      </c>
      <c r="G563" t="s">
        <v>3005</v>
      </c>
      <c r="H563" t="s">
        <v>3006</v>
      </c>
      <c r="I563" t="s">
        <v>3007</v>
      </c>
      <c r="J563">
        <v>176.2</v>
      </c>
      <c r="K563">
        <v>25</v>
      </c>
      <c r="L563">
        <v>69778</v>
      </c>
      <c r="M563">
        <v>69.778000000000006</v>
      </c>
      <c r="N563">
        <v>4.2453187738402836</v>
      </c>
      <c r="Q563" t="str">
        <f>VLOOKUP(A563,[2]Sheet5!$A$2:$O$163,4, FALSE)</f>
        <v>University of Southern California</v>
      </c>
      <c r="R563" t="str">
        <f>VLOOKUP(A563,[2]Sheet5!$A$2:$O$163,6, FALSE)</f>
        <v>Los Angeles</v>
      </c>
      <c r="S563" t="str">
        <f>VLOOKUP(A563,[2]Sheet5!$A$2:$O$163,7, FALSE)</f>
        <v>CA</v>
      </c>
      <c r="T563" t="str">
        <f>VLOOKUP(A563,[2]Sheet5!$A$2:$O$163,8, FALSE)</f>
        <v>California</v>
      </c>
      <c r="U563" t="str">
        <f>VLOOKUP(A563,[2]Sheet5!$A$2:$O$163,9, FALSE)</f>
        <v>West</v>
      </c>
      <c r="V563" t="str">
        <f>VLOOKUP(A563,[2]Sheet5!$A$2:$O$163,10, FALSE)</f>
        <v>los angeles-ca</v>
      </c>
      <c r="W563">
        <f>VLOOKUP(A563,[2]Sheet5!$A$2:$O$163,11, FALSE)</f>
        <v>176.2</v>
      </c>
      <c r="X563">
        <f>VLOOKUP(A563,[2]Sheet5!$A$2:$O$163,12, FALSE)</f>
        <v>25</v>
      </c>
      <c r="Y563">
        <f>VLOOKUP(A563,[2]Sheet5!$A$2:$O$163,13, FALSE)</f>
        <v>69778</v>
      </c>
      <c r="Z563">
        <f>VLOOKUP(A563,[2]Sheet5!$A$2:$O$163,14, FALSE)</f>
        <v>69.778000000000006</v>
      </c>
      <c r="AA563">
        <f>VLOOKUP(A563,[2]Sheet5!$A$2:$O$163,15, FALSE)</f>
        <v>4.2453187738402836</v>
      </c>
      <c r="AC563" t="e">
        <f>VLOOKUP(C563, [2]Sheet5!$C$2:$O$163, 3, FALSE)</f>
        <v>#N/A</v>
      </c>
    </row>
    <row r="564" spans="1:29" x14ac:dyDescent="0.2">
      <c r="A564" t="s">
        <v>2574</v>
      </c>
      <c r="B564" t="s">
        <v>1616</v>
      </c>
      <c r="C564" t="str">
        <f t="shared" si="8"/>
        <v>TCUWomensSoccer</v>
      </c>
      <c r="D564" t="s">
        <v>2686</v>
      </c>
      <c r="E564" t="s">
        <v>2687</v>
      </c>
      <c r="F564" t="s">
        <v>2688</v>
      </c>
      <c r="G564" t="s">
        <v>3002</v>
      </c>
      <c r="H564" t="s">
        <v>3003</v>
      </c>
      <c r="I564" t="s">
        <v>3112</v>
      </c>
      <c r="J564">
        <v>100.2</v>
      </c>
      <c r="K564">
        <v>89</v>
      </c>
      <c r="L564">
        <v>67927</v>
      </c>
      <c r="M564">
        <v>67.927000000000007</v>
      </c>
      <c r="N564">
        <v>4.2184335991189092</v>
      </c>
      <c r="Q564" t="str">
        <f>VLOOKUP(A564,[2]Sheet5!$A$2:$O$163,4, FALSE)</f>
        <v>Texas Christian University</v>
      </c>
      <c r="R564" t="str">
        <f>VLOOKUP(A564,[2]Sheet5!$A$2:$O$163,6, FALSE)</f>
        <v>Fort Worth</v>
      </c>
      <c r="S564" t="str">
        <f>VLOOKUP(A564,[2]Sheet5!$A$2:$O$163,7, FALSE)</f>
        <v>TX</v>
      </c>
      <c r="T564" t="str">
        <f>VLOOKUP(A564,[2]Sheet5!$A$2:$O$163,8, FALSE)</f>
        <v>Texas</v>
      </c>
      <c r="U564" t="str">
        <f>VLOOKUP(A564,[2]Sheet5!$A$2:$O$163,9, FALSE)</f>
        <v>Southwest</v>
      </c>
      <c r="V564" t="str">
        <f>VLOOKUP(A564,[2]Sheet5!$A$2:$O$163,10, FALSE)</f>
        <v>fort worth-tx</v>
      </c>
      <c r="W564">
        <f>VLOOKUP(A564,[2]Sheet5!$A$2:$O$163,11, FALSE)</f>
        <v>100.2</v>
      </c>
      <c r="X564">
        <f>VLOOKUP(A564,[2]Sheet5!$A$2:$O$163,12, FALSE)</f>
        <v>89</v>
      </c>
      <c r="Y564">
        <f>VLOOKUP(A564,[2]Sheet5!$A$2:$O$163,13, FALSE)</f>
        <v>67927</v>
      </c>
      <c r="Z564">
        <f>VLOOKUP(A564,[2]Sheet5!$A$2:$O$163,14, FALSE)</f>
        <v>67.927000000000007</v>
      </c>
      <c r="AA564">
        <f>VLOOKUP(A564,[2]Sheet5!$A$2:$O$163,15, FALSE)</f>
        <v>4.2184335991189092</v>
      </c>
      <c r="AC564" t="e">
        <f>VLOOKUP(C564, [2]Sheet5!$C$2:$O$163, 3, FALSE)</f>
        <v>#N/A</v>
      </c>
    </row>
    <row r="565" spans="1:29" x14ac:dyDescent="0.2">
      <c r="A565" t="s">
        <v>2626</v>
      </c>
      <c r="B565" t="s">
        <v>1616</v>
      </c>
      <c r="C565" t="str">
        <f t="shared" si="8"/>
        <v>DUKEWomensSoccer</v>
      </c>
      <c r="D565" t="s">
        <v>2808</v>
      </c>
      <c r="E565" t="s">
        <v>2809</v>
      </c>
      <c r="F565" t="s">
        <v>2685</v>
      </c>
      <c r="G565" t="s">
        <v>3011</v>
      </c>
      <c r="H565" t="s">
        <v>3012</v>
      </c>
      <c r="I565" t="s">
        <v>3061</v>
      </c>
      <c r="J565">
        <v>97.5</v>
      </c>
      <c r="K565">
        <v>10</v>
      </c>
      <c r="L565">
        <v>107000</v>
      </c>
      <c r="M565">
        <v>107</v>
      </c>
      <c r="N565">
        <v>4.6728288344619058</v>
      </c>
      <c r="Q565" t="str">
        <f>VLOOKUP(A565,[2]Sheet5!$A$2:$O$163,4, FALSE)</f>
        <v>Duke University</v>
      </c>
      <c r="R565" t="str">
        <f>VLOOKUP(A565,[2]Sheet5!$A$2:$O$163,6, FALSE)</f>
        <v>Durham</v>
      </c>
      <c r="S565" t="str">
        <f>VLOOKUP(A565,[2]Sheet5!$A$2:$O$163,7, FALSE)</f>
        <v>NC</v>
      </c>
      <c r="T565" t="str">
        <f>VLOOKUP(A565,[2]Sheet5!$A$2:$O$163,8, FALSE)</f>
        <v>North Carolina</v>
      </c>
      <c r="U565" t="str">
        <f>VLOOKUP(A565,[2]Sheet5!$A$2:$O$163,9, FALSE)</f>
        <v>Southeast</v>
      </c>
      <c r="V565" t="str">
        <f>VLOOKUP(A565,[2]Sheet5!$A$2:$O$163,10, FALSE)</f>
        <v>durham-nc</v>
      </c>
      <c r="W565">
        <f>VLOOKUP(A565,[2]Sheet5!$A$2:$O$163,11, FALSE)</f>
        <v>97.5</v>
      </c>
      <c r="X565">
        <f>VLOOKUP(A565,[2]Sheet5!$A$2:$O$163,12, FALSE)</f>
        <v>10</v>
      </c>
      <c r="Y565">
        <f>VLOOKUP(A565,[2]Sheet5!$A$2:$O$163,13, FALSE)</f>
        <v>107000</v>
      </c>
      <c r="Z565">
        <f>VLOOKUP(A565,[2]Sheet5!$A$2:$O$163,14, FALSE)</f>
        <v>107</v>
      </c>
      <c r="AA565">
        <f>VLOOKUP(A565,[2]Sheet5!$A$2:$O$163,15, FALSE)</f>
        <v>4.6728288344619058</v>
      </c>
      <c r="AC565" t="e">
        <f>VLOOKUP(C565, [2]Sheet5!$C$2:$O$163, 3, FALSE)</f>
        <v>#N/A</v>
      </c>
    </row>
    <row r="566" spans="1:29" x14ac:dyDescent="0.2">
      <c r="A566" t="s">
        <v>2633</v>
      </c>
      <c r="B566" t="s">
        <v>1616</v>
      </c>
      <c r="C566" t="str">
        <f t="shared" si="8"/>
        <v>LAWomensSoccer</v>
      </c>
      <c r="D566" t="s">
        <v>2824</v>
      </c>
      <c r="E566" t="s">
        <v>2825</v>
      </c>
      <c r="F566" t="s">
        <v>2633</v>
      </c>
      <c r="G566" t="s">
        <v>3036</v>
      </c>
      <c r="H566" t="s">
        <v>3012</v>
      </c>
      <c r="I566" t="s">
        <v>3171</v>
      </c>
      <c r="J566">
        <v>88</v>
      </c>
      <c r="L566">
        <v>55329</v>
      </c>
      <c r="M566">
        <v>55.329000000000001</v>
      </c>
      <c r="N566">
        <v>4.0132971833687785</v>
      </c>
      <c r="O566">
        <v>6</v>
      </c>
      <c r="Q566" t="str">
        <f>VLOOKUP(A566,[2]Sheet5!$A$2:$O$163,4, FALSE)</f>
        <v>University of Louisiana</v>
      </c>
      <c r="R566" t="str">
        <f>VLOOKUP(A566,[2]Sheet5!$A$2:$O$163,6, FALSE)</f>
        <v>Lafayette</v>
      </c>
      <c r="S566" t="str">
        <f>VLOOKUP(A566,[2]Sheet5!$A$2:$O$163,7, FALSE)</f>
        <v>LA</v>
      </c>
      <c r="T566" t="str">
        <f>VLOOKUP(A566,[2]Sheet5!$A$2:$O$163,8, FALSE)</f>
        <v>Louisiana</v>
      </c>
      <c r="U566" t="str">
        <f>VLOOKUP(A566,[2]Sheet5!$A$2:$O$163,9, FALSE)</f>
        <v>Southeast</v>
      </c>
      <c r="V566" t="str">
        <f>VLOOKUP(A566,[2]Sheet5!$A$2:$O$163,10, FALSE)</f>
        <v>lafayette-la</v>
      </c>
      <c r="W566">
        <f>VLOOKUP(A566,[2]Sheet5!$A$2:$O$163,11, FALSE)</f>
        <v>88</v>
      </c>
      <c r="X566" t="e">
        <f>VLOOKUP(A566,[2]Sheet5!$A$2:$O$163,12, FALSE)</f>
        <v>#N/A</v>
      </c>
      <c r="Y566">
        <f>VLOOKUP(A566,[2]Sheet5!$A$2:$O$163,13, FALSE)</f>
        <v>55329</v>
      </c>
      <c r="Z566">
        <f>VLOOKUP(A566,[2]Sheet5!$A$2:$O$163,14, FALSE)</f>
        <v>55.329000000000001</v>
      </c>
      <c r="AA566">
        <f>VLOOKUP(A566,[2]Sheet5!$A$2:$O$163,15, FALSE)</f>
        <v>4.0132971833687785</v>
      </c>
      <c r="AC566">
        <f>VLOOKUP(C566, [2]Sheet5!$C$2:$O$163, 3, FALSE)</f>
        <v>6</v>
      </c>
    </row>
    <row r="567" spans="1:29" x14ac:dyDescent="0.2">
      <c r="A567" t="s">
        <v>2579</v>
      </c>
      <c r="B567" t="s">
        <v>1616</v>
      </c>
      <c r="C567" t="str">
        <f t="shared" si="8"/>
        <v>STANWomensSoccer</v>
      </c>
      <c r="D567" t="s">
        <v>2700</v>
      </c>
      <c r="E567" t="s">
        <v>2701</v>
      </c>
      <c r="F567" t="s">
        <v>2697</v>
      </c>
      <c r="G567" t="s">
        <v>3005</v>
      </c>
      <c r="H567" t="s">
        <v>3006</v>
      </c>
      <c r="I567" t="s">
        <v>3146</v>
      </c>
      <c r="J567">
        <v>432.8</v>
      </c>
      <c r="K567">
        <v>3</v>
      </c>
      <c r="L567">
        <v>194782</v>
      </c>
      <c r="M567">
        <v>194.78200000000001</v>
      </c>
      <c r="N567">
        <v>5.2718809844749988</v>
      </c>
      <c r="Q567" t="str">
        <f>VLOOKUP(A567,[2]Sheet5!$A$2:$O$163,4, FALSE)</f>
        <v>Stanford University</v>
      </c>
      <c r="R567" t="str">
        <f>VLOOKUP(A567,[2]Sheet5!$A$2:$O$163,6, FALSE)</f>
        <v>Palo Alto</v>
      </c>
      <c r="S567" t="str">
        <f>VLOOKUP(A567,[2]Sheet5!$A$2:$O$163,7, FALSE)</f>
        <v>CA</v>
      </c>
      <c r="T567" t="str">
        <f>VLOOKUP(A567,[2]Sheet5!$A$2:$O$163,8, FALSE)</f>
        <v>California</v>
      </c>
      <c r="U567" t="str">
        <f>VLOOKUP(A567,[2]Sheet5!$A$2:$O$163,9, FALSE)</f>
        <v>West</v>
      </c>
      <c r="V567" t="str">
        <f>VLOOKUP(A567,[2]Sheet5!$A$2:$O$163,10, FALSE)</f>
        <v>palo alto-ca</v>
      </c>
      <c r="W567">
        <f>VLOOKUP(A567,[2]Sheet5!$A$2:$O$163,11, FALSE)</f>
        <v>432.8</v>
      </c>
      <c r="X567">
        <f>VLOOKUP(A567,[2]Sheet5!$A$2:$O$163,12, FALSE)</f>
        <v>3</v>
      </c>
      <c r="Y567">
        <f>VLOOKUP(A567,[2]Sheet5!$A$2:$O$163,13, FALSE)</f>
        <v>194782</v>
      </c>
      <c r="Z567">
        <f>VLOOKUP(A567,[2]Sheet5!$A$2:$O$163,14, FALSE)</f>
        <v>194.78200000000001</v>
      </c>
      <c r="AA567">
        <f>VLOOKUP(A567,[2]Sheet5!$A$2:$O$163,15, FALSE)</f>
        <v>5.2718809844749988</v>
      </c>
      <c r="AC567" t="e">
        <f>VLOOKUP(C567, [2]Sheet5!$C$2:$O$163, 3, FALSE)</f>
        <v>#N/A</v>
      </c>
    </row>
    <row r="568" spans="1:29" x14ac:dyDescent="0.2">
      <c r="A568" t="s">
        <v>2626</v>
      </c>
      <c r="B568" t="s">
        <v>1616</v>
      </c>
      <c r="C568" t="str">
        <f t="shared" si="8"/>
        <v>DUKEWomensSoccer</v>
      </c>
      <c r="D568" t="s">
        <v>2808</v>
      </c>
      <c r="E568" t="s">
        <v>2809</v>
      </c>
      <c r="F568" t="s">
        <v>2685</v>
      </c>
      <c r="G568" t="s">
        <v>3011</v>
      </c>
      <c r="H568" t="s">
        <v>3012</v>
      </c>
      <c r="I568" t="s">
        <v>3061</v>
      </c>
      <c r="J568">
        <v>97.5</v>
      </c>
      <c r="K568">
        <v>10</v>
      </c>
      <c r="L568">
        <v>107000</v>
      </c>
      <c r="M568">
        <v>107</v>
      </c>
      <c r="N568">
        <v>4.6728288344619058</v>
      </c>
      <c r="Q568" t="str">
        <f>VLOOKUP(A568,[2]Sheet5!$A$2:$O$163,4, FALSE)</f>
        <v>Duke University</v>
      </c>
      <c r="R568" t="str">
        <f>VLOOKUP(A568,[2]Sheet5!$A$2:$O$163,6, FALSE)</f>
        <v>Durham</v>
      </c>
      <c r="S568" t="str">
        <f>VLOOKUP(A568,[2]Sheet5!$A$2:$O$163,7, FALSE)</f>
        <v>NC</v>
      </c>
      <c r="T568" t="str">
        <f>VLOOKUP(A568,[2]Sheet5!$A$2:$O$163,8, FALSE)</f>
        <v>North Carolina</v>
      </c>
      <c r="U568" t="str">
        <f>VLOOKUP(A568,[2]Sheet5!$A$2:$O$163,9, FALSE)</f>
        <v>Southeast</v>
      </c>
      <c r="V568" t="str">
        <f>VLOOKUP(A568,[2]Sheet5!$A$2:$O$163,10, FALSE)</f>
        <v>durham-nc</v>
      </c>
      <c r="W568">
        <f>VLOOKUP(A568,[2]Sheet5!$A$2:$O$163,11, FALSE)</f>
        <v>97.5</v>
      </c>
      <c r="X568">
        <f>VLOOKUP(A568,[2]Sheet5!$A$2:$O$163,12, FALSE)</f>
        <v>10</v>
      </c>
      <c r="Y568">
        <f>VLOOKUP(A568,[2]Sheet5!$A$2:$O$163,13, FALSE)</f>
        <v>107000</v>
      </c>
      <c r="Z568">
        <f>VLOOKUP(A568,[2]Sheet5!$A$2:$O$163,14, FALSE)</f>
        <v>107</v>
      </c>
      <c r="AA568">
        <f>VLOOKUP(A568,[2]Sheet5!$A$2:$O$163,15, FALSE)</f>
        <v>4.6728288344619058</v>
      </c>
      <c r="AC568" t="e">
        <f>VLOOKUP(C568, [2]Sheet5!$C$2:$O$163, 3, FALSE)</f>
        <v>#N/A</v>
      </c>
    </row>
    <row r="569" spans="1:29" x14ac:dyDescent="0.2">
      <c r="A569" t="s">
        <v>2567</v>
      </c>
      <c r="B569" t="s">
        <v>1616</v>
      </c>
      <c r="C569" t="str">
        <f t="shared" si="8"/>
        <v>FSUWomensSoccer</v>
      </c>
      <c r="D569" t="s">
        <v>2669</v>
      </c>
      <c r="E569" t="s">
        <v>2670</v>
      </c>
      <c r="F569" t="s">
        <v>2671</v>
      </c>
      <c r="G569" t="s">
        <v>3021</v>
      </c>
      <c r="H569" t="s">
        <v>3012</v>
      </c>
      <c r="I569" t="s">
        <v>3022</v>
      </c>
      <c r="J569">
        <v>90.6</v>
      </c>
      <c r="K569">
        <v>55</v>
      </c>
      <c r="L569">
        <v>49077</v>
      </c>
      <c r="M569">
        <v>49.076999999999998</v>
      </c>
      <c r="N569">
        <v>3.893390493280144</v>
      </c>
      <c r="Q569" t="str">
        <f>VLOOKUP(A569,[2]Sheet5!$A$2:$O$163,4, FALSE)</f>
        <v>Florida State University</v>
      </c>
      <c r="R569" t="str">
        <f>VLOOKUP(A569,[2]Sheet5!$A$2:$O$163,6, FALSE)</f>
        <v>Tallahassee</v>
      </c>
      <c r="S569" t="str">
        <f>VLOOKUP(A569,[2]Sheet5!$A$2:$O$163,7, FALSE)</f>
        <v>FL</v>
      </c>
      <c r="T569" t="str">
        <f>VLOOKUP(A569,[2]Sheet5!$A$2:$O$163,8, FALSE)</f>
        <v>Florida</v>
      </c>
      <c r="U569" t="str">
        <f>VLOOKUP(A569,[2]Sheet5!$A$2:$O$163,9, FALSE)</f>
        <v>Southeast</v>
      </c>
      <c r="V569" t="str">
        <f>VLOOKUP(A569,[2]Sheet5!$A$2:$O$163,10, FALSE)</f>
        <v>tallahassee-fl</v>
      </c>
      <c r="W569">
        <f>VLOOKUP(A569,[2]Sheet5!$A$2:$O$163,11, FALSE)</f>
        <v>90.6</v>
      </c>
      <c r="X569">
        <f>VLOOKUP(A569,[2]Sheet5!$A$2:$O$163,12, FALSE)</f>
        <v>55</v>
      </c>
      <c r="Y569">
        <f>VLOOKUP(A569,[2]Sheet5!$A$2:$O$163,13, FALSE)</f>
        <v>49077</v>
      </c>
      <c r="Z569">
        <f>VLOOKUP(A569,[2]Sheet5!$A$2:$O$163,14, FALSE)</f>
        <v>49.076999999999998</v>
      </c>
      <c r="AA569">
        <f>VLOOKUP(A569,[2]Sheet5!$A$2:$O$163,15, FALSE)</f>
        <v>3.893390493280144</v>
      </c>
      <c r="AC569" t="e">
        <f>VLOOKUP(C569, [2]Sheet5!$C$2:$O$163, 3, FALSE)</f>
        <v>#N/A</v>
      </c>
    </row>
    <row r="570" spans="1:29" x14ac:dyDescent="0.2">
      <c r="A570" t="s">
        <v>2567</v>
      </c>
      <c r="B570" t="s">
        <v>1616</v>
      </c>
      <c r="C570" t="str">
        <f t="shared" si="8"/>
        <v>FSUWomensSoccer</v>
      </c>
      <c r="D570" t="s">
        <v>2669</v>
      </c>
      <c r="E570" t="s">
        <v>2670</v>
      </c>
      <c r="F570" t="s">
        <v>2671</v>
      </c>
      <c r="G570" t="s">
        <v>3021</v>
      </c>
      <c r="H570" t="s">
        <v>3012</v>
      </c>
      <c r="I570" t="s">
        <v>3022</v>
      </c>
      <c r="J570">
        <v>90.6</v>
      </c>
      <c r="K570">
        <v>55</v>
      </c>
      <c r="L570">
        <v>49077</v>
      </c>
      <c r="M570">
        <v>49.076999999999998</v>
      </c>
      <c r="N570">
        <v>3.893390493280144</v>
      </c>
      <c r="Q570" t="str">
        <f>VLOOKUP(A570,[2]Sheet5!$A$2:$O$163,4, FALSE)</f>
        <v>Florida State University</v>
      </c>
      <c r="R570" t="str">
        <f>VLOOKUP(A570,[2]Sheet5!$A$2:$O$163,6, FALSE)</f>
        <v>Tallahassee</v>
      </c>
      <c r="S570" t="str">
        <f>VLOOKUP(A570,[2]Sheet5!$A$2:$O$163,7, FALSE)</f>
        <v>FL</v>
      </c>
      <c r="T570" t="str">
        <f>VLOOKUP(A570,[2]Sheet5!$A$2:$O$163,8, FALSE)</f>
        <v>Florida</v>
      </c>
      <c r="U570" t="str">
        <f>VLOOKUP(A570,[2]Sheet5!$A$2:$O$163,9, FALSE)</f>
        <v>Southeast</v>
      </c>
      <c r="V570" t="str">
        <f>VLOOKUP(A570,[2]Sheet5!$A$2:$O$163,10, FALSE)</f>
        <v>tallahassee-fl</v>
      </c>
      <c r="W570">
        <f>VLOOKUP(A570,[2]Sheet5!$A$2:$O$163,11, FALSE)</f>
        <v>90.6</v>
      </c>
      <c r="X570">
        <f>VLOOKUP(A570,[2]Sheet5!$A$2:$O$163,12, FALSE)</f>
        <v>55</v>
      </c>
      <c r="Y570">
        <f>VLOOKUP(A570,[2]Sheet5!$A$2:$O$163,13, FALSE)</f>
        <v>49077</v>
      </c>
      <c r="Z570">
        <f>VLOOKUP(A570,[2]Sheet5!$A$2:$O$163,14, FALSE)</f>
        <v>49.076999999999998</v>
      </c>
      <c r="AA570">
        <f>VLOOKUP(A570,[2]Sheet5!$A$2:$O$163,15, FALSE)</f>
        <v>3.893390493280144</v>
      </c>
      <c r="AC570" t="e">
        <f>VLOOKUP(C570, [2]Sheet5!$C$2:$O$163, 3, FALSE)</f>
        <v>#N/A</v>
      </c>
    </row>
    <row r="571" spans="1:29" x14ac:dyDescent="0.2">
      <c r="A571" t="s">
        <v>2632</v>
      </c>
      <c r="B571" t="s">
        <v>1616</v>
      </c>
      <c r="C571" t="str">
        <f t="shared" si="8"/>
        <v>PepperdineWomensSoccer</v>
      </c>
      <c r="D571" t="s">
        <v>2822</v>
      </c>
      <c r="E571" t="s">
        <v>2823</v>
      </c>
      <c r="F571" t="s">
        <v>2697</v>
      </c>
      <c r="G571" t="s">
        <v>3005</v>
      </c>
      <c r="H571" t="s">
        <v>3006</v>
      </c>
      <c r="I571" t="s">
        <v>3170</v>
      </c>
      <c r="J571">
        <v>471.6</v>
      </c>
      <c r="K571">
        <v>55</v>
      </c>
      <c r="L571">
        <v>178594</v>
      </c>
      <c r="M571">
        <v>178.59399999999999</v>
      </c>
      <c r="N571">
        <v>5.1851150732532263</v>
      </c>
      <c r="O571">
        <v>7</v>
      </c>
      <c r="Q571" t="str">
        <f>VLOOKUP(A571,[2]Sheet5!$A$2:$O$163,4, FALSE)</f>
        <v>Pepperdine University</v>
      </c>
      <c r="R571" t="str">
        <f>VLOOKUP(A571,[2]Sheet5!$A$2:$O$163,6, FALSE)</f>
        <v>Malibu</v>
      </c>
      <c r="S571" t="str">
        <f>VLOOKUP(A571,[2]Sheet5!$A$2:$O$163,7, FALSE)</f>
        <v>CA</v>
      </c>
      <c r="T571" t="str">
        <f>VLOOKUP(A571,[2]Sheet5!$A$2:$O$163,8, FALSE)</f>
        <v>California</v>
      </c>
      <c r="U571" t="str">
        <f>VLOOKUP(A571,[2]Sheet5!$A$2:$O$163,9, FALSE)</f>
        <v>West</v>
      </c>
      <c r="V571" t="str">
        <f>VLOOKUP(A571,[2]Sheet5!$A$2:$O$163,10, FALSE)</f>
        <v>malibu-ca</v>
      </c>
      <c r="W571">
        <f>VLOOKUP(A571,[2]Sheet5!$A$2:$O$163,11, FALSE)</f>
        <v>471.6</v>
      </c>
      <c r="X571">
        <f>VLOOKUP(A571,[2]Sheet5!$A$2:$O$163,12, FALSE)</f>
        <v>55</v>
      </c>
      <c r="Y571">
        <f>VLOOKUP(A571,[2]Sheet5!$A$2:$O$163,13, FALSE)</f>
        <v>178594</v>
      </c>
      <c r="Z571">
        <f>VLOOKUP(A571,[2]Sheet5!$A$2:$O$163,14, FALSE)</f>
        <v>178.59399999999999</v>
      </c>
      <c r="AA571">
        <f>VLOOKUP(A571,[2]Sheet5!$A$2:$O$163,15, FALSE)</f>
        <v>5.1851150732532263</v>
      </c>
      <c r="AC571">
        <f>VLOOKUP(C571, [2]Sheet5!$C$2:$O$163, 3, FALSE)</f>
        <v>7</v>
      </c>
    </row>
    <row r="572" spans="1:29" x14ac:dyDescent="0.2">
      <c r="A572" t="s">
        <v>2634</v>
      </c>
      <c r="B572" t="s">
        <v>1616</v>
      </c>
      <c r="C572" t="str">
        <f t="shared" si="8"/>
        <v>UTSAWomensSoccer</v>
      </c>
      <c r="D572" t="s">
        <v>2826</v>
      </c>
      <c r="E572" t="s">
        <v>2827</v>
      </c>
      <c r="F572" t="s">
        <v>2688</v>
      </c>
      <c r="G572" t="s">
        <v>3002</v>
      </c>
      <c r="H572" t="s">
        <v>3003</v>
      </c>
      <c r="I572" t="s">
        <v>3172</v>
      </c>
      <c r="J572">
        <v>89.8</v>
      </c>
      <c r="L572">
        <v>55084</v>
      </c>
      <c r="M572">
        <v>55.084000000000003</v>
      </c>
      <c r="N572">
        <v>4.0088592928648792</v>
      </c>
      <c r="O572">
        <v>5</v>
      </c>
      <c r="Q572" t="str">
        <f>VLOOKUP(A572,[2]Sheet5!$A$2:$O$163,4, FALSE)</f>
        <v>University of Texas at San Antonio</v>
      </c>
      <c r="R572" t="str">
        <f>VLOOKUP(A572,[2]Sheet5!$A$2:$O$163,6, FALSE)</f>
        <v>San Antonio</v>
      </c>
      <c r="S572" t="str">
        <f>VLOOKUP(A572,[2]Sheet5!$A$2:$O$163,7, FALSE)</f>
        <v>TX</v>
      </c>
      <c r="T572" t="str">
        <f>VLOOKUP(A572,[2]Sheet5!$A$2:$O$163,8, FALSE)</f>
        <v>Texas</v>
      </c>
      <c r="U572" t="str">
        <f>VLOOKUP(A572,[2]Sheet5!$A$2:$O$163,9, FALSE)</f>
        <v>Southwest</v>
      </c>
      <c r="V572" t="str">
        <f>VLOOKUP(A572,[2]Sheet5!$A$2:$O$163,10, FALSE)</f>
        <v>san antonio-tx</v>
      </c>
      <c r="W572">
        <f>VLOOKUP(A572,[2]Sheet5!$A$2:$O$163,11, FALSE)</f>
        <v>89.8</v>
      </c>
      <c r="X572" t="e">
        <f>VLOOKUP(A572,[2]Sheet5!$A$2:$O$163,12, FALSE)</f>
        <v>#N/A</v>
      </c>
      <c r="Y572">
        <f>VLOOKUP(A572,[2]Sheet5!$A$2:$O$163,13, FALSE)</f>
        <v>55084</v>
      </c>
      <c r="Z572">
        <f>VLOOKUP(A572,[2]Sheet5!$A$2:$O$163,14, FALSE)</f>
        <v>55.084000000000003</v>
      </c>
      <c r="AA572">
        <f>VLOOKUP(A572,[2]Sheet5!$A$2:$O$163,15, FALSE)</f>
        <v>4.0088592928648792</v>
      </c>
      <c r="AC572">
        <f>VLOOKUP(C572, [2]Sheet5!$C$2:$O$163, 3, FALSE)</f>
        <v>5</v>
      </c>
    </row>
    <row r="573" spans="1:29" x14ac:dyDescent="0.2">
      <c r="A573" t="s">
        <v>2571</v>
      </c>
      <c r="B573" t="s">
        <v>1616</v>
      </c>
      <c r="C573" t="str">
        <f t="shared" si="8"/>
        <v>MISSWomensSoccer</v>
      </c>
      <c r="D573" t="s">
        <v>2678</v>
      </c>
      <c r="E573" t="s">
        <v>2679</v>
      </c>
      <c r="F573" t="s">
        <v>2680</v>
      </c>
      <c r="G573" t="s">
        <v>3029</v>
      </c>
      <c r="H573" t="s">
        <v>3012</v>
      </c>
      <c r="I573" t="s">
        <v>3030</v>
      </c>
      <c r="J573">
        <v>82.7</v>
      </c>
      <c r="K573">
        <v>151</v>
      </c>
      <c r="L573">
        <v>84957</v>
      </c>
      <c r="M573">
        <v>84.956999999999994</v>
      </c>
      <c r="N573">
        <v>4.4421452461357269</v>
      </c>
      <c r="Q573" t="str">
        <f>VLOOKUP(A573,[2]Sheet5!$A$2:$O$163,4, FALSE)</f>
        <v>University of Mississippi</v>
      </c>
      <c r="R573" t="str">
        <f>VLOOKUP(A573,[2]Sheet5!$A$2:$O$163,6, FALSE)</f>
        <v>Oxford</v>
      </c>
      <c r="S573" t="str">
        <f>VLOOKUP(A573,[2]Sheet5!$A$2:$O$163,7, FALSE)</f>
        <v>MS</v>
      </c>
      <c r="T573" t="str">
        <f>VLOOKUP(A573,[2]Sheet5!$A$2:$O$163,8, FALSE)</f>
        <v>Mississippi</v>
      </c>
      <c r="U573" t="str">
        <f>VLOOKUP(A573,[2]Sheet5!$A$2:$O$163,9, FALSE)</f>
        <v>Southeast</v>
      </c>
      <c r="V573" t="str">
        <f>VLOOKUP(A573,[2]Sheet5!$A$2:$O$163,10, FALSE)</f>
        <v>oxford-ms</v>
      </c>
      <c r="W573">
        <f>VLOOKUP(A573,[2]Sheet5!$A$2:$O$163,11, FALSE)</f>
        <v>82.7</v>
      </c>
      <c r="X573">
        <f>VLOOKUP(A573,[2]Sheet5!$A$2:$O$163,12, FALSE)</f>
        <v>151</v>
      </c>
      <c r="Y573">
        <f>VLOOKUP(A573,[2]Sheet5!$A$2:$O$163,13, FALSE)</f>
        <v>84957</v>
      </c>
      <c r="Z573">
        <f>VLOOKUP(A573,[2]Sheet5!$A$2:$O$163,14, FALSE)</f>
        <v>84.956999999999994</v>
      </c>
      <c r="AA573">
        <f>VLOOKUP(A573,[2]Sheet5!$A$2:$O$163,15, FALSE)</f>
        <v>4.4421452461357269</v>
      </c>
      <c r="AC573" t="e">
        <f>VLOOKUP(C573, [2]Sheet5!$C$2:$O$163, 3, FALSE)</f>
        <v>#N/A</v>
      </c>
    </row>
    <row r="574" spans="1:29" x14ac:dyDescent="0.2">
      <c r="A574" t="s">
        <v>2588</v>
      </c>
      <c r="B574" t="s">
        <v>1616</v>
      </c>
      <c r="C574" t="str">
        <f t="shared" si="8"/>
        <v>BAMAWomensSoccer</v>
      </c>
      <c r="D574" t="s">
        <v>2720</v>
      </c>
      <c r="E574" t="s">
        <v>2721</v>
      </c>
      <c r="F574" t="s">
        <v>2722</v>
      </c>
      <c r="G574" t="s">
        <v>3042</v>
      </c>
      <c r="H574" t="s">
        <v>3012</v>
      </c>
      <c r="I574" t="s">
        <v>3043</v>
      </c>
      <c r="J574">
        <v>87.5</v>
      </c>
      <c r="K574">
        <v>137</v>
      </c>
      <c r="L574">
        <v>44880</v>
      </c>
      <c r="M574">
        <v>44.88</v>
      </c>
      <c r="N574">
        <v>3.8039922612144408</v>
      </c>
      <c r="Q574" t="str">
        <f>VLOOKUP(A574,[2]Sheet5!$A$2:$O$163,4, FALSE)</f>
        <v>The University of Alabama</v>
      </c>
      <c r="R574" t="str">
        <f>VLOOKUP(A574,[2]Sheet5!$A$2:$O$163,6, FALSE)</f>
        <v>Tuscaloosa</v>
      </c>
      <c r="S574" t="str">
        <f>VLOOKUP(A574,[2]Sheet5!$A$2:$O$163,7, FALSE)</f>
        <v>AL</v>
      </c>
      <c r="T574" t="str">
        <f>VLOOKUP(A574,[2]Sheet5!$A$2:$O$163,8, FALSE)</f>
        <v>Alabama</v>
      </c>
      <c r="U574" t="str">
        <f>VLOOKUP(A574,[2]Sheet5!$A$2:$O$163,9, FALSE)</f>
        <v>Southeast</v>
      </c>
      <c r="V574" t="str">
        <f>VLOOKUP(A574,[2]Sheet5!$A$2:$O$163,10, FALSE)</f>
        <v>tuscaloosa-al</v>
      </c>
      <c r="W574">
        <f>VLOOKUP(A574,[2]Sheet5!$A$2:$O$163,11, FALSE)</f>
        <v>87.5</v>
      </c>
      <c r="X574">
        <f>VLOOKUP(A574,[2]Sheet5!$A$2:$O$163,12, FALSE)</f>
        <v>137</v>
      </c>
      <c r="Y574">
        <f>VLOOKUP(A574,[2]Sheet5!$A$2:$O$163,13, FALSE)</f>
        <v>44880</v>
      </c>
      <c r="Z574">
        <f>VLOOKUP(A574,[2]Sheet5!$A$2:$O$163,14, FALSE)</f>
        <v>44.88</v>
      </c>
      <c r="AA574">
        <f>VLOOKUP(A574,[2]Sheet5!$A$2:$O$163,15, FALSE)</f>
        <v>3.8039922612144408</v>
      </c>
      <c r="AC574" t="e">
        <f>VLOOKUP(C574, [2]Sheet5!$C$2:$O$163, 3, FALSE)</f>
        <v>#N/A</v>
      </c>
    </row>
    <row r="575" spans="1:29" x14ac:dyDescent="0.2">
      <c r="A575" t="s">
        <v>2602</v>
      </c>
      <c r="B575" t="s">
        <v>1616</v>
      </c>
      <c r="C575" t="str">
        <f t="shared" si="8"/>
        <v>USCWomensSoccer</v>
      </c>
      <c r="D575" t="s">
        <v>2754</v>
      </c>
      <c r="E575" t="s">
        <v>2711</v>
      </c>
      <c r="F575" t="s">
        <v>2697</v>
      </c>
      <c r="G575" t="s">
        <v>3005</v>
      </c>
      <c r="H575" t="s">
        <v>3006</v>
      </c>
      <c r="I575" t="s">
        <v>3007</v>
      </c>
      <c r="J575">
        <v>176.2</v>
      </c>
      <c r="K575">
        <v>25</v>
      </c>
      <c r="L575">
        <v>69778</v>
      </c>
      <c r="M575">
        <v>69.778000000000006</v>
      </c>
      <c r="N575">
        <v>4.2453187738402836</v>
      </c>
      <c r="Q575" t="str">
        <f>VLOOKUP(A575,[2]Sheet5!$A$2:$O$163,4, FALSE)</f>
        <v>University of Southern California</v>
      </c>
      <c r="R575" t="str">
        <f>VLOOKUP(A575,[2]Sheet5!$A$2:$O$163,6, FALSE)</f>
        <v>Los Angeles</v>
      </c>
      <c r="S575" t="str">
        <f>VLOOKUP(A575,[2]Sheet5!$A$2:$O$163,7, FALSE)</f>
        <v>CA</v>
      </c>
      <c r="T575" t="str">
        <f>VLOOKUP(A575,[2]Sheet5!$A$2:$O$163,8, FALSE)</f>
        <v>California</v>
      </c>
      <c r="U575" t="str">
        <f>VLOOKUP(A575,[2]Sheet5!$A$2:$O$163,9, FALSE)</f>
        <v>West</v>
      </c>
      <c r="V575" t="str">
        <f>VLOOKUP(A575,[2]Sheet5!$A$2:$O$163,10, FALSE)</f>
        <v>los angeles-ca</v>
      </c>
      <c r="W575">
        <f>VLOOKUP(A575,[2]Sheet5!$A$2:$O$163,11, FALSE)</f>
        <v>176.2</v>
      </c>
      <c r="X575">
        <f>VLOOKUP(A575,[2]Sheet5!$A$2:$O$163,12, FALSE)</f>
        <v>25</v>
      </c>
      <c r="Y575">
        <f>VLOOKUP(A575,[2]Sheet5!$A$2:$O$163,13, FALSE)</f>
        <v>69778</v>
      </c>
      <c r="Z575">
        <f>VLOOKUP(A575,[2]Sheet5!$A$2:$O$163,14, FALSE)</f>
        <v>69.778000000000006</v>
      </c>
      <c r="AA575">
        <f>VLOOKUP(A575,[2]Sheet5!$A$2:$O$163,15, FALSE)</f>
        <v>4.2453187738402836</v>
      </c>
      <c r="AC575" t="e">
        <f>VLOOKUP(C575, [2]Sheet5!$C$2:$O$163, 3, FALSE)</f>
        <v>#N/A</v>
      </c>
    </row>
    <row r="576" spans="1:29" x14ac:dyDescent="0.2">
      <c r="A576" t="s">
        <v>2602</v>
      </c>
      <c r="B576" t="s">
        <v>1616</v>
      </c>
      <c r="C576" t="str">
        <f t="shared" si="8"/>
        <v>USCWomensSoccer</v>
      </c>
      <c r="D576" t="s">
        <v>2754</v>
      </c>
      <c r="E576" t="s">
        <v>2711</v>
      </c>
      <c r="F576" t="s">
        <v>2697</v>
      </c>
      <c r="G576" t="s">
        <v>3005</v>
      </c>
      <c r="H576" t="s">
        <v>3006</v>
      </c>
      <c r="I576" t="s">
        <v>3007</v>
      </c>
      <c r="J576">
        <v>176.2</v>
      </c>
      <c r="K576">
        <v>25</v>
      </c>
      <c r="L576">
        <v>69778</v>
      </c>
      <c r="M576">
        <v>69.778000000000006</v>
      </c>
      <c r="N576">
        <v>4.2453187738402836</v>
      </c>
      <c r="Q576" t="str">
        <f>VLOOKUP(A576,[2]Sheet5!$A$2:$O$163,4, FALSE)</f>
        <v>University of Southern California</v>
      </c>
      <c r="R576" t="str">
        <f>VLOOKUP(A576,[2]Sheet5!$A$2:$O$163,6, FALSE)</f>
        <v>Los Angeles</v>
      </c>
      <c r="S576" t="str">
        <f>VLOOKUP(A576,[2]Sheet5!$A$2:$O$163,7, FALSE)</f>
        <v>CA</v>
      </c>
      <c r="T576" t="str">
        <f>VLOOKUP(A576,[2]Sheet5!$A$2:$O$163,8, FALSE)</f>
        <v>California</v>
      </c>
      <c r="U576" t="str">
        <f>VLOOKUP(A576,[2]Sheet5!$A$2:$O$163,9, FALSE)</f>
        <v>West</v>
      </c>
      <c r="V576" t="str">
        <f>VLOOKUP(A576,[2]Sheet5!$A$2:$O$163,10, FALSE)</f>
        <v>los angeles-ca</v>
      </c>
      <c r="W576">
        <f>VLOOKUP(A576,[2]Sheet5!$A$2:$O$163,11, FALSE)</f>
        <v>176.2</v>
      </c>
      <c r="X576">
        <f>VLOOKUP(A576,[2]Sheet5!$A$2:$O$163,12, FALSE)</f>
        <v>25</v>
      </c>
      <c r="Y576">
        <f>VLOOKUP(A576,[2]Sheet5!$A$2:$O$163,13, FALSE)</f>
        <v>69778</v>
      </c>
      <c r="Z576">
        <f>VLOOKUP(A576,[2]Sheet5!$A$2:$O$163,14, FALSE)</f>
        <v>69.778000000000006</v>
      </c>
      <c r="AA576">
        <f>VLOOKUP(A576,[2]Sheet5!$A$2:$O$163,15, FALSE)</f>
        <v>4.2453187738402836</v>
      </c>
      <c r="AC576" t="e">
        <f>VLOOKUP(C576, [2]Sheet5!$C$2:$O$163, 3, FALSE)</f>
        <v>#N/A</v>
      </c>
    </row>
    <row r="577" spans="1:29" x14ac:dyDescent="0.2">
      <c r="A577" t="s">
        <v>2578</v>
      </c>
      <c r="B577" t="s">
        <v>1616</v>
      </c>
      <c r="C577" t="str">
        <f t="shared" si="8"/>
        <v>UNCWomensSoccer</v>
      </c>
      <c r="D577" t="s">
        <v>2698</v>
      </c>
      <c r="E577" t="s">
        <v>2699</v>
      </c>
      <c r="F577" t="s">
        <v>2685</v>
      </c>
      <c r="G577" t="s">
        <v>3011</v>
      </c>
      <c r="H577" t="s">
        <v>3012</v>
      </c>
      <c r="I577" t="s">
        <v>3013</v>
      </c>
      <c r="J577">
        <v>116</v>
      </c>
      <c r="K577">
        <v>29</v>
      </c>
      <c r="L577">
        <v>77037</v>
      </c>
      <c r="M577">
        <v>77.037000000000006</v>
      </c>
      <c r="N577">
        <v>4.3442858259216885</v>
      </c>
      <c r="Q577" t="str">
        <f>VLOOKUP(A577,[2]Sheet5!$A$2:$O$163,4, FALSE)</f>
        <v>The University of North Carolina</v>
      </c>
      <c r="R577" t="str">
        <f>VLOOKUP(A577,[2]Sheet5!$A$2:$O$163,6, FALSE)</f>
        <v>Chapel Hill</v>
      </c>
      <c r="S577" t="str">
        <f>VLOOKUP(A577,[2]Sheet5!$A$2:$O$163,7, FALSE)</f>
        <v>NC</v>
      </c>
      <c r="T577" t="str">
        <f>VLOOKUP(A577,[2]Sheet5!$A$2:$O$163,8, FALSE)</f>
        <v>North Carolina</v>
      </c>
      <c r="U577" t="str">
        <f>VLOOKUP(A577,[2]Sheet5!$A$2:$O$163,9, FALSE)</f>
        <v>Southeast</v>
      </c>
      <c r="V577" t="str">
        <f>VLOOKUP(A577,[2]Sheet5!$A$2:$O$163,10, FALSE)</f>
        <v>chapel hill-nc</v>
      </c>
      <c r="W577">
        <f>VLOOKUP(A577,[2]Sheet5!$A$2:$O$163,11, FALSE)</f>
        <v>116</v>
      </c>
      <c r="X577">
        <f>VLOOKUP(A577,[2]Sheet5!$A$2:$O$163,12, FALSE)</f>
        <v>29</v>
      </c>
      <c r="Y577">
        <f>VLOOKUP(A577,[2]Sheet5!$A$2:$O$163,13, FALSE)</f>
        <v>77037</v>
      </c>
      <c r="Z577">
        <f>VLOOKUP(A577,[2]Sheet5!$A$2:$O$163,14, FALSE)</f>
        <v>77.037000000000006</v>
      </c>
      <c r="AA577">
        <f>VLOOKUP(A577,[2]Sheet5!$A$2:$O$163,15, FALSE)</f>
        <v>4.3442858259216885</v>
      </c>
      <c r="AC577" t="e">
        <f>VLOOKUP(C577, [2]Sheet5!$C$2:$O$163, 3, FALSE)</f>
        <v>#N/A</v>
      </c>
    </row>
    <row r="578" spans="1:29" x14ac:dyDescent="0.2">
      <c r="A578" t="s">
        <v>2616</v>
      </c>
      <c r="B578" t="s">
        <v>1616</v>
      </c>
      <c r="C578" t="str">
        <f t="shared" si="8"/>
        <v>UFWomensSoccer</v>
      </c>
      <c r="D578" t="s">
        <v>2783</v>
      </c>
      <c r="E578" t="s">
        <v>2784</v>
      </c>
      <c r="F578" t="s">
        <v>2671</v>
      </c>
      <c r="G578" t="s">
        <v>3021</v>
      </c>
      <c r="H578" t="s">
        <v>3012</v>
      </c>
      <c r="I578" t="s">
        <v>3081</v>
      </c>
      <c r="J578">
        <v>90</v>
      </c>
      <c r="K578">
        <v>29</v>
      </c>
      <c r="L578">
        <v>40937</v>
      </c>
      <c r="M578">
        <v>40.936999999999998</v>
      </c>
      <c r="N578">
        <v>3.7120342995804241</v>
      </c>
      <c r="Q578" t="str">
        <f>VLOOKUP(A578,[2]Sheet5!$A$2:$O$163,4, FALSE)</f>
        <v>University of Florida</v>
      </c>
      <c r="R578" t="str">
        <f>VLOOKUP(A578,[2]Sheet5!$A$2:$O$163,6, FALSE)</f>
        <v>Gainesville</v>
      </c>
      <c r="S578" t="str">
        <f>VLOOKUP(A578,[2]Sheet5!$A$2:$O$163,7, FALSE)</f>
        <v>FL</v>
      </c>
      <c r="T578" t="str">
        <f>VLOOKUP(A578,[2]Sheet5!$A$2:$O$163,8, FALSE)</f>
        <v>Florida</v>
      </c>
      <c r="U578" t="str">
        <f>VLOOKUP(A578,[2]Sheet5!$A$2:$O$163,9, FALSE)</f>
        <v>Southeast</v>
      </c>
      <c r="V578" t="str">
        <f>VLOOKUP(A578,[2]Sheet5!$A$2:$O$163,10, FALSE)</f>
        <v>gainesville-fl</v>
      </c>
      <c r="W578">
        <f>VLOOKUP(A578,[2]Sheet5!$A$2:$O$163,11, FALSE)</f>
        <v>90</v>
      </c>
      <c r="X578">
        <f>VLOOKUP(A578,[2]Sheet5!$A$2:$O$163,12, FALSE)</f>
        <v>29</v>
      </c>
      <c r="Y578">
        <f>VLOOKUP(A578,[2]Sheet5!$A$2:$O$163,13, FALSE)</f>
        <v>40937</v>
      </c>
      <c r="Z578">
        <f>VLOOKUP(A578,[2]Sheet5!$A$2:$O$163,14, FALSE)</f>
        <v>40.936999999999998</v>
      </c>
      <c r="AA578">
        <f>VLOOKUP(A578,[2]Sheet5!$A$2:$O$163,15, FALSE)</f>
        <v>3.7120342995804241</v>
      </c>
      <c r="AC578" t="e">
        <f>VLOOKUP(C578, [2]Sheet5!$C$2:$O$163, 3, FALSE)</f>
        <v>#N/A</v>
      </c>
    </row>
    <row r="579" spans="1:29" x14ac:dyDescent="0.2">
      <c r="A579" t="s">
        <v>2567</v>
      </c>
      <c r="B579" t="s">
        <v>1616</v>
      </c>
      <c r="C579" t="str">
        <f t="shared" ref="C579:C642" si="9">_xlfn.CONCAT(A579,B579)</f>
        <v>FSUWomensSoccer</v>
      </c>
      <c r="D579" t="s">
        <v>2669</v>
      </c>
      <c r="E579" t="s">
        <v>2670</v>
      </c>
      <c r="F579" t="s">
        <v>2671</v>
      </c>
      <c r="G579" t="s">
        <v>3021</v>
      </c>
      <c r="H579" t="s">
        <v>3012</v>
      </c>
      <c r="I579" t="s">
        <v>3022</v>
      </c>
      <c r="J579">
        <v>90.6</v>
      </c>
      <c r="K579">
        <v>55</v>
      </c>
      <c r="L579">
        <v>49077</v>
      </c>
      <c r="M579">
        <v>49.076999999999998</v>
      </c>
      <c r="N579">
        <v>3.893390493280144</v>
      </c>
      <c r="Q579" t="str">
        <f>VLOOKUP(A579,[2]Sheet5!$A$2:$O$163,4, FALSE)</f>
        <v>Florida State University</v>
      </c>
      <c r="R579" t="str">
        <f>VLOOKUP(A579,[2]Sheet5!$A$2:$O$163,6, FALSE)</f>
        <v>Tallahassee</v>
      </c>
      <c r="S579" t="str">
        <f>VLOOKUP(A579,[2]Sheet5!$A$2:$O$163,7, FALSE)</f>
        <v>FL</v>
      </c>
      <c r="T579" t="str">
        <f>VLOOKUP(A579,[2]Sheet5!$A$2:$O$163,8, FALSE)</f>
        <v>Florida</v>
      </c>
      <c r="U579" t="str">
        <f>VLOOKUP(A579,[2]Sheet5!$A$2:$O$163,9, FALSE)</f>
        <v>Southeast</v>
      </c>
      <c r="V579" t="str">
        <f>VLOOKUP(A579,[2]Sheet5!$A$2:$O$163,10, FALSE)</f>
        <v>tallahassee-fl</v>
      </c>
      <c r="W579">
        <f>VLOOKUP(A579,[2]Sheet5!$A$2:$O$163,11, FALSE)</f>
        <v>90.6</v>
      </c>
      <c r="X579">
        <f>VLOOKUP(A579,[2]Sheet5!$A$2:$O$163,12, FALSE)</f>
        <v>55</v>
      </c>
      <c r="Y579">
        <f>VLOOKUP(A579,[2]Sheet5!$A$2:$O$163,13, FALSE)</f>
        <v>49077</v>
      </c>
      <c r="Z579">
        <f>VLOOKUP(A579,[2]Sheet5!$A$2:$O$163,14, FALSE)</f>
        <v>49.076999999999998</v>
      </c>
      <c r="AA579">
        <f>VLOOKUP(A579,[2]Sheet5!$A$2:$O$163,15, FALSE)</f>
        <v>3.893390493280144</v>
      </c>
      <c r="AC579" t="e">
        <f>VLOOKUP(C579, [2]Sheet5!$C$2:$O$163, 3, FALSE)</f>
        <v>#N/A</v>
      </c>
    </row>
    <row r="580" spans="1:29" x14ac:dyDescent="0.2">
      <c r="A580" t="s">
        <v>2621</v>
      </c>
      <c r="B580" t="s">
        <v>1616</v>
      </c>
      <c r="C580" t="str">
        <f t="shared" si="9"/>
        <v>UVAWomensSoccer</v>
      </c>
      <c r="D580" t="s">
        <v>2795</v>
      </c>
      <c r="E580" t="s">
        <v>2796</v>
      </c>
      <c r="F580" t="s">
        <v>2728</v>
      </c>
      <c r="G580" t="s">
        <v>3135</v>
      </c>
      <c r="H580" t="s">
        <v>3012</v>
      </c>
      <c r="I580" t="s">
        <v>3136</v>
      </c>
      <c r="J580">
        <v>107.3</v>
      </c>
      <c r="K580">
        <v>25</v>
      </c>
      <c r="L580">
        <v>63470</v>
      </c>
      <c r="M580">
        <v>63.47</v>
      </c>
      <c r="N580">
        <v>4.1505673533183787</v>
      </c>
      <c r="Q580" t="str">
        <f>VLOOKUP(A580,[2]Sheet5!$A$2:$O$163,4, FALSE)</f>
        <v>University of Virginia</v>
      </c>
      <c r="R580" t="str">
        <f>VLOOKUP(A580,[2]Sheet5!$A$2:$O$163,6, FALSE)</f>
        <v>Charlottesville</v>
      </c>
      <c r="S580" t="str">
        <f>VLOOKUP(A580,[2]Sheet5!$A$2:$O$163,7, FALSE)</f>
        <v>VA</v>
      </c>
      <c r="T580" t="str">
        <f>VLOOKUP(A580,[2]Sheet5!$A$2:$O$163,8, FALSE)</f>
        <v>Virginia</v>
      </c>
      <c r="U580" t="str">
        <f>VLOOKUP(A580,[2]Sheet5!$A$2:$O$163,9, FALSE)</f>
        <v>Southeast</v>
      </c>
      <c r="V580" t="str">
        <f>VLOOKUP(A580,[2]Sheet5!$A$2:$O$163,10, FALSE)</f>
        <v>charlottesville-va</v>
      </c>
      <c r="W580">
        <f>VLOOKUP(A580,[2]Sheet5!$A$2:$O$163,11, FALSE)</f>
        <v>107.3</v>
      </c>
      <c r="X580">
        <f>VLOOKUP(A580,[2]Sheet5!$A$2:$O$163,12, FALSE)</f>
        <v>25</v>
      </c>
      <c r="Y580">
        <f>VLOOKUP(A580,[2]Sheet5!$A$2:$O$163,13, FALSE)</f>
        <v>63470</v>
      </c>
      <c r="Z580">
        <f>VLOOKUP(A580,[2]Sheet5!$A$2:$O$163,14, FALSE)</f>
        <v>63.47</v>
      </c>
      <c r="AA580">
        <f>VLOOKUP(A580,[2]Sheet5!$A$2:$O$163,15, FALSE)</f>
        <v>4.1505673533183787</v>
      </c>
      <c r="AC580" t="e">
        <f>VLOOKUP(C580, [2]Sheet5!$C$2:$O$163, 3, FALSE)</f>
        <v>#N/A</v>
      </c>
    </row>
    <row r="581" spans="1:29" x14ac:dyDescent="0.2">
      <c r="A581" t="s">
        <v>2635</v>
      </c>
      <c r="B581" t="s">
        <v>1616</v>
      </c>
      <c r="C581" t="str">
        <f t="shared" si="9"/>
        <v>SELAWomensSoccer</v>
      </c>
      <c r="D581" t="s">
        <v>2828</v>
      </c>
      <c r="E581" t="s">
        <v>2829</v>
      </c>
      <c r="F581" t="s">
        <v>2633</v>
      </c>
      <c r="G581" t="s">
        <v>3036</v>
      </c>
      <c r="H581" t="s">
        <v>3012</v>
      </c>
      <c r="I581" t="s">
        <v>3173</v>
      </c>
      <c r="J581">
        <v>87.8</v>
      </c>
      <c r="L581">
        <v>37302</v>
      </c>
      <c r="M581">
        <v>37.302</v>
      </c>
      <c r="N581">
        <v>3.6190469445152553</v>
      </c>
      <c r="O581">
        <v>4</v>
      </c>
      <c r="Q581" t="str">
        <f>VLOOKUP(A581,[2]Sheet5!$A$2:$O$163,4, FALSE)</f>
        <v>Southeastern Louisiana University</v>
      </c>
      <c r="R581" t="str">
        <f>VLOOKUP(A581,[2]Sheet5!$A$2:$O$163,6, FALSE)</f>
        <v>Hammond</v>
      </c>
      <c r="S581" t="str">
        <f>VLOOKUP(A581,[2]Sheet5!$A$2:$O$163,7, FALSE)</f>
        <v>LA</v>
      </c>
      <c r="T581" t="str">
        <f>VLOOKUP(A581,[2]Sheet5!$A$2:$O$163,8, FALSE)</f>
        <v>Louisiana</v>
      </c>
      <c r="U581" t="str">
        <f>VLOOKUP(A581,[2]Sheet5!$A$2:$O$163,9, FALSE)</f>
        <v>Southeast</v>
      </c>
      <c r="V581" t="str">
        <f>VLOOKUP(A581,[2]Sheet5!$A$2:$O$163,10, FALSE)</f>
        <v>hammond-la</v>
      </c>
      <c r="W581">
        <f>VLOOKUP(A581,[2]Sheet5!$A$2:$O$163,11, FALSE)</f>
        <v>87.8</v>
      </c>
      <c r="X581" t="e">
        <f>VLOOKUP(A581,[2]Sheet5!$A$2:$O$163,12, FALSE)</f>
        <v>#N/A</v>
      </c>
      <c r="Y581">
        <f>VLOOKUP(A581,[2]Sheet5!$A$2:$O$163,13, FALSE)</f>
        <v>37302</v>
      </c>
      <c r="Z581">
        <f>VLOOKUP(A581,[2]Sheet5!$A$2:$O$163,14, FALSE)</f>
        <v>37.302</v>
      </c>
      <c r="AA581">
        <f>VLOOKUP(A581,[2]Sheet5!$A$2:$O$163,15, FALSE)</f>
        <v>3.6190469445152553</v>
      </c>
      <c r="AC581">
        <f>VLOOKUP(C581, [2]Sheet5!$C$2:$O$163, 3, FALSE)</f>
        <v>4</v>
      </c>
    </row>
    <row r="582" spans="1:29" x14ac:dyDescent="0.2">
      <c r="A582" t="s">
        <v>2588</v>
      </c>
      <c r="B582" t="s">
        <v>1789</v>
      </c>
      <c r="C582" t="str">
        <f t="shared" si="9"/>
        <v>BAMASoftball</v>
      </c>
      <c r="D582" t="s">
        <v>2720</v>
      </c>
      <c r="E582" t="s">
        <v>2721</v>
      </c>
      <c r="F582" t="s">
        <v>2722</v>
      </c>
      <c r="G582" t="s">
        <v>3042</v>
      </c>
      <c r="H582" t="s">
        <v>3012</v>
      </c>
      <c r="I582" t="s">
        <v>3043</v>
      </c>
      <c r="J582">
        <v>87.5</v>
      </c>
      <c r="K582">
        <v>137</v>
      </c>
      <c r="L582">
        <v>44880</v>
      </c>
      <c r="M582">
        <v>44.88</v>
      </c>
      <c r="N582">
        <v>3.8039922612144408</v>
      </c>
      <c r="Q582" t="str">
        <f>VLOOKUP(A582,[2]Sheet5!$A$2:$O$163,4, FALSE)</f>
        <v>The University of Alabama</v>
      </c>
      <c r="R582" t="str">
        <f>VLOOKUP(A582,[2]Sheet5!$A$2:$O$163,6, FALSE)</f>
        <v>Tuscaloosa</v>
      </c>
      <c r="S582" t="str">
        <f>VLOOKUP(A582,[2]Sheet5!$A$2:$O$163,7, FALSE)</f>
        <v>AL</v>
      </c>
      <c r="T582" t="str">
        <f>VLOOKUP(A582,[2]Sheet5!$A$2:$O$163,8, FALSE)</f>
        <v>Alabama</v>
      </c>
      <c r="U582" t="str">
        <f>VLOOKUP(A582,[2]Sheet5!$A$2:$O$163,9, FALSE)</f>
        <v>Southeast</v>
      </c>
      <c r="V582" t="str">
        <f>VLOOKUP(A582,[2]Sheet5!$A$2:$O$163,10, FALSE)</f>
        <v>tuscaloosa-al</v>
      </c>
      <c r="W582">
        <f>VLOOKUP(A582,[2]Sheet5!$A$2:$O$163,11, FALSE)</f>
        <v>87.5</v>
      </c>
      <c r="X582">
        <f>VLOOKUP(A582,[2]Sheet5!$A$2:$O$163,12, FALSE)</f>
        <v>137</v>
      </c>
      <c r="Y582">
        <f>VLOOKUP(A582,[2]Sheet5!$A$2:$O$163,13, FALSE)</f>
        <v>44880</v>
      </c>
      <c r="Z582">
        <f>VLOOKUP(A582,[2]Sheet5!$A$2:$O$163,14, FALSE)</f>
        <v>44.88</v>
      </c>
      <c r="AA582">
        <f>VLOOKUP(A582,[2]Sheet5!$A$2:$O$163,15, FALSE)</f>
        <v>3.8039922612144408</v>
      </c>
      <c r="AC582" t="e">
        <f>VLOOKUP(C582, [2]Sheet5!$C$2:$O$163, 3, FALSE)</f>
        <v>#N/A</v>
      </c>
    </row>
    <row r="583" spans="1:29" x14ac:dyDescent="0.2">
      <c r="A583" t="s">
        <v>2583</v>
      </c>
      <c r="B583" t="s">
        <v>1789</v>
      </c>
      <c r="C583" t="str">
        <f t="shared" si="9"/>
        <v>UCLASoftball</v>
      </c>
      <c r="D583" t="s">
        <v>2710</v>
      </c>
      <c r="E583" t="s">
        <v>2711</v>
      </c>
      <c r="F583" t="s">
        <v>2697</v>
      </c>
      <c r="G583" t="s">
        <v>3005</v>
      </c>
      <c r="H583" t="s">
        <v>3006</v>
      </c>
      <c r="I583" t="s">
        <v>3007</v>
      </c>
      <c r="J583">
        <v>176.2</v>
      </c>
      <c r="K583">
        <v>20</v>
      </c>
      <c r="L583">
        <v>76367</v>
      </c>
      <c r="M583">
        <v>76.367000000000004</v>
      </c>
      <c r="N583">
        <v>4.3355506656879683</v>
      </c>
      <c r="Q583" t="str">
        <f>VLOOKUP(A583,[2]Sheet5!$A$2:$O$163,4, FALSE)</f>
        <v>The University of California, Los Angeles</v>
      </c>
      <c r="R583" t="str">
        <f>VLOOKUP(A583,[2]Sheet5!$A$2:$O$163,6, FALSE)</f>
        <v>Los Angeles</v>
      </c>
      <c r="S583" t="str">
        <f>VLOOKUP(A583,[2]Sheet5!$A$2:$O$163,7, FALSE)</f>
        <v>CA</v>
      </c>
      <c r="T583" t="str">
        <f>VLOOKUP(A583,[2]Sheet5!$A$2:$O$163,8, FALSE)</f>
        <v>California</v>
      </c>
      <c r="U583" t="str">
        <f>VLOOKUP(A583,[2]Sheet5!$A$2:$O$163,9, FALSE)</f>
        <v>West</v>
      </c>
      <c r="V583" t="str">
        <f>VLOOKUP(A583,[2]Sheet5!$A$2:$O$163,10, FALSE)</f>
        <v>los angeles-ca</v>
      </c>
      <c r="W583">
        <f>VLOOKUP(A583,[2]Sheet5!$A$2:$O$163,11, FALSE)</f>
        <v>176.2</v>
      </c>
      <c r="X583">
        <f>VLOOKUP(A583,[2]Sheet5!$A$2:$O$163,12, FALSE)</f>
        <v>20</v>
      </c>
      <c r="Y583">
        <f>VLOOKUP(A583,[2]Sheet5!$A$2:$O$163,13, FALSE)</f>
        <v>76367</v>
      </c>
      <c r="Z583">
        <f>VLOOKUP(A583,[2]Sheet5!$A$2:$O$163,14, FALSE)</f>
        <v>76.367000000000004</v>
      </c>
      <c r="AA583">
        <f>VLOOKUP(A583,[2]Sheet5!$A$2:$O$163,15, FALSE)</f>
        <v>4.3355506656879683</v>
      </c>
      <c r="AC583" t="e">
        <f>VLOOKUP(C583, [2]Sheet5!$C$2:$O$163, 3, FALSE)</f>
        <v>#N/A</v>
      </c>
    </row>
    <row r="584" spans="1:29" x14ac:dyDescent="0.2">
      <c r="A584" t="s">
        <v>2564</v>
      </c>
      <c r="B584" t="s">
        <v>1789</v>
      </c>
      <c r="C584" t="str">
        <f t="shared" si="9"/>
        <v>OKLASoftball</v>
      </c>
      <c r="D584" t="s">
        <v>2661</v>
      </c>
      <c r="E584" t="s">
        <v>2662</v>
      </c>
      <c r="F584" t="s">
        <v>2663</v>
      </c>
      <c r="G584" t="s">
        <v>3039</v>
      </c>
      <c r="H584" t="s">
        <v>3003</v>
      </c>
      <c r="I584" t="s">
        <v>3040</v>
      </c>
      <c r="J584">
        <v>87</v>
      </c>
      <c r="K584">
        <v>127</v>
      </c>
      <c r="L584">
        <v>59866</v>
      </c>
      <c r="M584">
        <v>59.866</v>
      </c>
      <c r="N584">
        <v>4.0921087312805247</v>
      </c>
      <c r="Q584" t="str">
        <f>VLOOKUP(A584,[2]Sheet5!$A$2:$O$163,4, FALSE)</f>
        <v>The University of Oklahoma</v>
      </c>
      <c r="R584" t="str">
        <f>VLOOKUP(A584,[2]Sheet5!$A$2:$O$163,6, FALSE)</f>
        <v>Norman</v>
      </c>
      <c r="S584" t="str">
        <f>VLOOKUP(A584,[2]Sheet5!$A$2:$O$163,7, FALSE)</f>
        <v>OK</v>
      </c>
      <c r="T584" t="str">
        <f>VLOOKUP(A584,[2]Sheet5!$A$2:$O$163,8, FALSE)</f>
        <v>Oklahoma</v>
      </c>
      <c r="U584" t="str">
        <f>VLOOKUP(A584,[2]Sheet5!$A$2:$O$163,9, FALSE)</f>
        <v>Southwest</v>
      </c>
      <c r="V584" t="str">
        <f>VLOOKUP(A584,[2]Sheet5!$A$2:$O$163,10, FALSE)</f>
        <v>norman-ok</v>
      </c>
      <c r="W584">
        <f>VLOOKUP(A584,[2]Sheet5!$A$2:$O$163,11, FALSE)</f>
        <v>87</v>
      </c>
      <c r="X584">
        <f>VLOOKUP(A584,[2]Sheet5!$A$2:$O$163,12, FALSE)</f>
        <v>127</v>
      </c>
      <c r="Y584">
        <f>VLOOKUP(A584,[2]Sheet5!$A$2:$O$163,13, FALSE)</f>
        <v>59866</v>
      </c>
      <c r="Z584">
        <f>VLOOKUP(A584,[2]Sheet5!$A$2:$O$163,14, FALSE)</f>
        <v>59.866</v>
      </c>
      <c r="AA584">
        <f>VLOOKUP(A584,[2]Sheet5!$A$2:$O$163,15, FALSE)</f>
        <v>4.0921087312805247</v>
      </c>
      <c r="AC584" t="e">
        <f>VLOOKUP(C584, [2]Sheet5!$C$2:$O$163, 3, FALSE)</f>
        <v>#N/A</v>
      </c>
    </row>
    <row r="585" spans="1:29" x14ac:dyDescent="0.2">
      <c r="A585" t="s">
        <v>2564</v>
      </c>
      <c r="B585" t="s">
        <v>1789</v>
      </c>
      <c r="C585" t="str">
        <f t="shared" si="9"/>
        <v>OKLASoftball</v>
      </c>
      <c r="D585" t="s">
        <v>2661</v>
      </c>
      <c r="E585" t="s">
        <v>2662</v>
      </c>
      <c r="F585" t="s">
        <v>2663</v>
      </c>
      <c r="G585" t="s">
        <v>3039</v>
      </c>
      <c r="H585" t="s">
        <v>3003</v>
      </c>
      <c r="I585" t="s">
        <v>3040</v>
      </c>
      <c r="J585">
        <v>87</v>
      </c>
      <c r="K585">
        <v>127</v>
      </c>
      <c r="L585">
        <v>59866</v>
      </c>
      <c r="M585">
        <v>59.866</v>
      </c>
      <c r="N585">
        <v>4.0921087312805247</v>
      </c>
      <c r="Q585" t="str">
        <f>VLOOKUP(A585,[2]Sheet5!$A$2:$O$163,4, FALSE)</f>
        <v>The University of Oklahoma</v>
      </c>
      <c r="R585" t="str">
        <f>VLOOKUP(A585,[2]Sheet5!$A$2:$O$163,6, FALSE)</f>
        <v>Norman</v>
      </c>
      <c r="S585" t="str">
        <f>VLOOKUP(A585,[2]Sheet5!$A$2:$O$163,7, FALSE)</f>
        <v>OK</v>
      </c>
      <c r="T585" t="str">
        <f>VLOOKUP(A585,[2]Sheet5!$A$2:$O$163,8, FALSE)</f>
        <v>Oklahoma</v>
      </c>
      <c r="U585" t="str">
        <f>VLOOKUP(A585,[2]Sheet5!$A$2:$O$163,9, FALSE)</f>
        <v>Southwest</v>
      </c>
      <c r="V585" t="str">
        <f>VLOOKUP(A585,[2]Sheet5!$A$2:$O$163,10, FALSE)</f>
        <v>norman-ok</v>
      </c>
      <c r="W585">
        <f>VLOOKUP(A585,[2]Sheet5!$A$2:$O$163,11, FALSE)</f>
        <v>87</v>
      </c>
      <c r="X585">
        <f>VLOOKUP(A585,[2]Sheet5!$A$2:$O$163,12, FALSE)</f>
        <v>127</v>
      </c>
      <c r="Y585">
        <f>VLOOKUP(A585,[2]Sheet5!$A$2:$O$163,13, FALSE)</f>
        <v>59866</v>
      </c>
      <c r="Z585">
        <f>VLOOKUP(A585,[2]Sheet5!$A$2:$O$163,14, FALSE)</f>
        <v>59.866</v>
      </c>
      <c r="AA585">
        <f>VLOOKUP(A585,[2]Sheet5!$A$2:$O$163,15, FALSE)</f>
        <v>4.0921087312805247</v>
      </c>
      <c r="AC585" t="e">
        <f>VLOOKUP(C585, [2]Sheet5!$C$2:$O$163, 3, FALSE)</f>
        <v>#N/A</v>
      </c>
    </row>
    <row r="586" spans="1:29" x14ac:dyDescent="0.2">
      <c r="A586" t="s">
        <v>2564</v>
      </c>
      <c r="B586" t="s">
        <v>1789</v>
      </c>
      <c r="C586" t="str">
        <f t="shared" si="9"/>
        <v>OKLASoftball</v>
      </c>
      <c r="D586" t="s">
        <v>2661</v>
      </c>
      <c r="E586" t="s">
        <v>2662</v>
      </c>
      <c r="F586" t="s">
        <v>2663</v>
      </c>
      <c r="G586" t="s">
        <v>3039</v>
      </c>
      <c r="H586" t="s">
        <v>3003</v>
      </c>
      <c r="I586" t="s">
        <v>3040</v>
      </c>
      <c r="J586">
        <v>87</v>
      </c>
      <c r="K586">
        <v>127</v>
      </c>
      <c r="L586">
        <v>59866</v>
      </c>
      <c r="M586">
        <v>59.866</v>
      </c>
      <c r="N586">
        <v>4.0921087312805247</v>
      </c>
      <c r="Q586" t="str">
        <f>VLOOKUP(A586,[2]Sheet5!$A$2:$O$163,4, FALSE)</f>
        <v>The University of Oklahoma</v>
      </c>
      <c r="R586" t="str">
        <f>VLOOKUP(A586,[2]Sheet5!$A$2:$O$163,6, FALSE)</f>
        <v>Norman</v>
      </c>
      <c r="S586" t="str">
        <f>VLOOKUP(A586,[2]Sheet5!$A$2:$O$163,7, FALSE)</f>
        <v>OK</v>
      </c>
      <c r="T586" t="str">
        <f>VLOOKUP(A586,[2]Sheet5!$A$2:$O$163,8, FALSE)</f>
        <v>Oklahoma</v>
      </c>
      <c r="U586" t="str">
        <f>VLOOKUP(A586,[2]Sheet5!$A$2:$O$163,9, FALSE)</f>
        <v>Southwest</v>
      </c>
      <c r="V586" t="str">
        <f>VLOOKUP(A586,[2]Sheet5!$A$2:$O$163,10, FALSE)</f>
        <v>norman-ok</v>
      </c>
      <c r="W586">
        <f>VLOOKUP(A586,[2]Sheet5!$A$2:$O$163,11, FALSE)</f>
        <v>87</v>
      </c>
      <c r="X586">
        <f>VLOOKUP(A586,[2]Sheet5!$A$2:$O$163,12, FALSE)</f>
        <v>127</v>
      </c>
      <c r="Y586">
        <f>VLOOKUP(A586,[2]Sheet5!$A$2:$O$163,13, FALSE)</f>
        <v>59866</v>
      </c>
      <c r="Z586">
        <f>VLOOKUP(A586,[2]Sheet5!$A$2:$O$163,14, FALSE)</f>
        <v>59.866</v>
      </c>
      <c r="AA586">
        <f>VLOOKUP(A586,[2]Sheet5!$A$2:$O$163,15, FALSE)</f>
        <v>4.0921087312805247</v>
      </c>
      <c r="AC586" t="e">
        <f>VLOOKUP(C586, [2]Sheet5!$C$2:$O$163, 3, FALSE)</f>
        <v>#N/A</v>
      </c>
    </row>
    <row r="587" spans="1:29" x14ac:dyDescent="0.2">
      <c r="A587" t="s">
        <v>2636</v>
      </c>
      <c r="B587" t="s">
        <v>1789</v>
      </c>
      <c r="C587" t="str">
        <f t="shared" si="9"/>
        <v>WASHSoftball</v>
      </c>
      <c r="D587" t="s">
        <v>2830</v>
      </c>
      <c r="E587" t="s">
        <v>2831</v>
      </c>
      <c r="F587" t="s">
        <v>2799</v>
      </c>
      <c r="G587" t="s">
        <v>3019</v>
      </c>
      <c r="H587" t="s">
        <v>3006</v>
      </c>
      <c r="I587" t="s">
        <v>3020</v>
      </c>
      <c r="J587">
        <v>167.8</v>
      </c>
      <c r="K587">
        <v>55</v>
      </c>
      <c r="L587">
        <v>105391</v>
      </c>
      <c r="M587">
        <v>105.39100000000001</v>
      </c>
      <c r="N587">
        <v>4.6576772434671065</v>
      </c>
      <c r="O587">
        <v>3</v>
      </c>
      <c r="Q587" t="str">
        <f>VLOOKUP(A587,[2]Sheet5!$A$2:$O$163,4, FALSE)</f>
        <v>University of Washington</v>
      </c>
      <c r="R587" t="str">
        <f>VLOOKUP(A587,[2]Sheet5!$A$2:$O$163,6, FALSE)</f>
        <v>Seattle</v>
      </c>
      <c r="S587" t="str">
        <f>VLOOKUP(A587,[2]Sheet5!$A$2:$O$163,7, FALSE)</f>
        <v>WA</v>
      </c>
      <c r="T587" t="str">
        <f>VLOOKUP(A587,[2]Sheet5!$A$2:$O$163,8, FALSE)</f>
        <v>Washington</v>
      </c>
      <c r="U587" t="str">
        <f>VLOOKUP(A587,[2]Sheet5!$A$2:$O$163,9, FALSE)</f>
        <v>West</v>
      </c>
      <c r="V587" t="str">
        <f>VLOOKUP(A587,[2]Sheet5!$A$2:$O$163,10, FALSE)</f>
        <v>seattle-wa</v>
      </c>
      <c r="W587">
        <f>VLOOKUP(A587,[2]Sheet5!$A$2:$O$163,11, FALSE)</f>
        <v>167.8</v>
      </c>
      <c r="X587">
        <f>VLOOKUP(A587,[2]Sheet5!$A$2:$O$163,12, FALSE)</f>
        <v>55</v>
      </c>
      <c r="Y587">
        <f>VLOOKUP(A587,[2]Sheet5!$A$2:$O$163,13, FALSE)</f>
        <v>105391</v>
      </c>
      <c r="Z587">
        <f>VLOOKUP(A587,[2]Sheet5!$A$2:$O$163,14, FALSE)</f>
        <v>105.39100000000001</v>
      </c>
      <c r="AA587">
        <f>VLOOKUP(A587,[2]Sheet5!$A$2:$O$163,15, FALSE)</f>
        <v>4.6576772434671065</v>
      </c>
      <c r="AC587">
        <f>VLOOKUP(C587, [2]Sheet5!$C$2:$O$163, 3, FALSE)</f>
        <v>3</v>
      </c>
    </row>
    <row r="588" spans="1:29" x14ac:dyDescent="0.2">
      <c r="A588" t="s">
        <v>2637</v>
      </c>
      <c r="B588" t="s">
        <v>1789</v>
      </c>
      <c r="C588" t="str">
        <f t="shared" si="9"/>
        <v>UGASoftball</v>
      </c>
      <c r="D588" t="s">
        <v>2832</v>
      </c>
      <c r="E588" t="s">
        <v>2833</v>
      </c>
      <c r="F588" t="s">
        <v>2750</v>
      </c>
      <c r="G588" t="s">
        <v>3047</v>
      </c>
      <c r="H588" t="s">
        <v>3012</v>
      </c>
      <c r="I588" t="s">
        <v>3048</v>
      </c>
      <c r="J588">
        <v>88.1</v>
      </c>
      <c r="K588">
        <v>49</v>
      </c>
      <c r="L588">
        <v>43466</v>
      </c>
      <c r="M588">
        <v>43.466000000000001</v>
      </c>
      <c r="N588">
        <v>3.7719790232835106</v>
      </c>
      <c r="O588">
        <v>2</v>
      </c>
      <c r="Q588" t="str">
        <f>VLOOKUP(A588,[2]Sheet5!$A$2:$O$163,4, FALSE)</f>
        <v>University of Georgia</v>
      </c>
      <c r="R588" t="str">
        <f>VLOOKUP(A588,[2]Sheet5!$A$2:$O$163,6, FALSE)</f>
        <v>Athens</v>
      </c>
      <c r="S588" t="str">
        <f>VLOOKUP(A588,[2]Sheet5!$A$2:$O$163,7, FALSE)</f>
        <v>GA</v>
      </c>
      <c r="T588" t="str">
        <f>VLOOKUP(A588,[2]Sheet5!$A$2:$O$163,8, FALSE)</f>
        <v>Georgia</v>
      </c>
      <c r="U588" t="str">
        <f>VLOOKUP(A588,[2]Sheet5!$A$2:$O$163,9, FALSE)</f>
        <v>Southeast</v>
      </c>
      <c r="V588" t="str">
        <f>VLOOKUP(A588,[2]Sheet5!$A$2:$O$163,10, FALSE)</f>
        <v>athens-ga</v>
      </c>
      <c r="W588">
        <f>VLOOKUP(A588,[2]Sheet5!$A$2:$O$163,11, FALSE)</f>
        <v>88.1</v>
      </c>
      <c r="X588">
        <f>VLOOKUP(A588,[2]Sheet5!$A$2:$O$163,12, FALSE)</f>
        <v>49</v>
      </c>
      <c r="Y588">
        <f>VLOOKUP(A588,[2]Sheet5!$A$2:$O$163,13, FALSE)</f>
        <v>43466</v>
      </c>
      <c r="Z588">
        <f>VLOOKUP(A588,[2]Sheet5!$A$2:$O$163,14, FALSE)</f>
        <v>43.466000000000001</v>
      </c>
      <c r="AA588">
        <f>VLOOKUP(A588,[2]Sheet5!$A$2:$O$163,15, FALSE)</f>
        <v>3.7719790232835106</v>
      </c>
      <c r="AC588">
        <f>VLOOKUP(C588, [2]Sheet5!$C$2:$O$163, 3, FALSE)</f>
        <v>2</v>
      </c>
    </row>
    <row r="589" spans="1:29" x14ac:dyDescent="0.2">
      <c r="A589" t="s">
        <v>2564</v>
      </c>
      <c r="B589" t="s">
        <v>1789</v>
      </c>
      <c r="C589" t="str">
        <f t="shared" si="9"/>
        <v>OKLASoftball</v>
      </c>
      <c r="D589" t="s">
        <v>2661</v>
      </c>
      <c r="E589" t="s">
        <v>2662</v>
      </c>
      <c r="F589" t="s">
        <v>2663</v>
      </c>
      <c r="G589" t="s">
        <v>3039</v>
      </c>
      <c r="H589" t="s">
        <v>3003</v>
      </c>
      <c r="I589" t="s">
        <v>3040</v>
      </c>
      <c r="J589">
        <v>87</v>
      </c>
      <c r="K589">
        <v>127</v>
      </c>
      <c r="L589">
        <v>59866</v>
      </c>
      <c r="M589">
        <v>59.866</v>
      </c>
      <c r="N589">
        <v>4.0921087312805247</v>
      </c>
      <c r="Q589" t="str">
        <f>VLOOKUP(A589,[2]Sheet5!$A$2:$O$163,4, FALSE)</f>
        <v>The University of Oklahoma</v>
      </c>
      <c r="R589" t="str">
        <f>VLOOKUP(A589,[2]Sheet5!$A$2:$O$163,6, FALSE)</f>
        <v>Norman</v>
      </c>
      <c r="S589" t="str">
        <f>VLOOKUP(A589,[2]Sheet5!$A$2:$O$163,7, FALSE)</f>
        <v>OK</v>
      </c>
      <c r="T589" t="str">
        <f>VLOOKUP(A589,[2]Sheet5!$A$2:$O$163,8, FALSE)</f>
        <v>Oklahoma</v>
      </c>
      <c r="U589" t="str">
        <f>VLOOKUP(A589,[2]Sheet5!$A$2:$O$163,9, FALSE)</f>
        <v>Southwest</v>
      </c>
      <c r="V589" t="str">
        <f>VLOOKUP(A589,[2]Sheet5!$A$2:$O$163,10, FALSE)</f>
        <v>norman-ok</v>
      </c>
      <c r="W589">
        <f>VLOOKUP(A589,[2]Sheet5!$A$2:$O$163,11, FALSE)</f>
        <v>87</v>
      </c>
      <c r="X589">
        <f>VLOOKUP(A589,[2]Sheet5!$A$2:$O$163,12, FALSE)</f>
        <v>127</v>
      </c>
      <c r="Y589">
        <f>VLOOKUP(A589,[2]Sheet5!$A$2:$O$163,13, FALSE)</f>
        <v>59866</v>
      </c>
      <c r="Z589">
        <f>VLOOKUP(A589,[2]Sheet5!$A$2:$O$163,14, FALSE)</f>
        <v>59.866</v>
      </c>
      <c r="AA589">
        <f>VLOOKUP(A589,[2]Sheet5!$A$2:$O$163,15, FALSE)</f>
        <v>4.0921087312805247</v>
      </c>
      <c r="AC589" t="e">
        <f>VLOOKUP(C589, [2]Sheet5!$C$2:$O$163, 3, FALSE)</f>
        <v>#N/A</v>
      </c>
    </row>
    <row r="590" spans="1:29" x14ac:dyDescent="0.2">
      <c r="A590" t="s">
        <v>2567</v>
      </c>
      <c r="B590" t="s">
        <v>1789</v>
      </c>
      <c r="C590" t="str">
        <f t="shared" si="9"/>
        <v>FSUSoftball</v>
      </c>
      <c r="D590" t="s">
        <v>2669</v>
      </c>
      <c r="E590" t="s">
        <v>2670</v>
      </c>
      <c r="F590" t="s">
        <v>2671</v>
      </c>
      <c r="G590" t="s">
        <v>3021</v>
      </c>
      <c r="H590" t="s">
        <v>3012</v>
      </c>
      <c r="I590" t="s">
        <v>3022</v>
      </c>
      <c r="J590">
        <v>90.6</v>
      </c>
      <c r="K590">
        <v>55</v>
      </c>
      <c r="L590">
        <v>49077</v>
      </c>
      <c r="M590">
        <v>49.076999999999998</v>
      </c>
      <c r="N590">
        <v>3.893390493280144</v>
      </c>
      <c r="Q590" t="str">
        <f>VLOOKUP(A590,[2]Sheet5!$A$2:$O$163,4, FALSE)</f>
        <v>Florida State University</v>
      </c>
      <c r="R590" t="str">
        <f>VLOOKUP(A590,[2]Sheet5!$A$2:$O$163,6, FALSE)</f>
        <v>Tallahassee</v>
      </c>
      <c r="S590" t="str">
        <f>VLOOKUP(A590,[2]Sheet5!$A$2:$O$163,7, FALSE)</f>
        <v>FL</v>
      </c>
      <c r="T590" t="str">
        <f>VLOOKUP(A590,[2]Sheet5!$A$2:$O$163,8, FALSE)</f>
        <v>Florida</v>
      </c>
      <c r="U590" t="str">
        <f>VLOOKUP(A590,[2]Sheet5!$A$2:$O$163,9, FALSE)</f>
        <v>Southeast</v>
      </c>
      <c r="V590" t="str">
        <f>VLOOKUP(A590,[2]Sheet5!$A$2:$O$163,10, FALSE)</f>
        <v>tallahassee-fl</v>
      </c>
      <c r="W590">
        <f>VLOOKUP(A590,[2]Sheet5!$A$2:$O$163,11, FALSE)</f>
        <v>90.6</v>
      </c>
      <c r="X590">
        <f>VLOOKUP(A590,[2]Sheet5!$A$2:$O$163,12, FALSE)</f>
        <v>55</v>
      </c>
      <c r="Y590">
        <f>VLOOKUP(A590,[2]Sheet5!$A$2:$O$163,13, FALSE)</f>
        <v>49077</v>
      </c>
      <c r="Z590">
        <f>VLOOKUP(A590,[2]Sheet5!$A$2:$O$163,14, FALSE)</f>
        <v>49.076999999999998</v>
      </c>
      <c r="AA590">
        <f>VLOOKUP(A590,[2]Sheet5!$A$2:$O$163,15, FALSE)</f>
        <v>3.893390493280144</v>
      </c>
      <c r="AC590" t="e">
        <f>VLOOKUP(C590, [2]Sheet5!$C$2:$O$163, 3, FALSE)</f>
        <v>#N/A</v>
      </c>
    </row>
    <row r="591" spans="1:29" x14ac:dyDescent="0.2">
      <c r="A591" t="s">
        <v>2564</v>
      </c>
      <c r="B591" t="s">
        <v>1789</v>
      </c>
      <c r="C591" t="str">
        <f t="shared" si="9"/>
        <v>OKLASoftball</v>
      </c>
      <c r="D591" t="s">
        <v>2661</v>
      </c>
      <c r="E591" t="s">
        <v>2662</v>
      </c>
      <c r="F591" t="s">
        <v>2663</v>
      </c>
      <c r="G591" t="s">
        <v>3039</v>
      </c>
      <c r="H591" t="s">
        <v>3003</v>
      </c>
      <c r="I591" t="s">
        <v>3040</v>
      </c>
      <c r="J591">
        <v>87</v>
      </c>
      <c r="K591">
        <v>127</v>
      </c>
      <c r="L591">
        <v>59866</v>
      </c>
      <c r="M591">
        <v>59.866</v>
      </c>
      <c r="N591">
        <v>4.0921087312805247</v>
      </c>
      <c r="Q591" t="str">
        <f>VLOOKUP(A591,[2]Sheet5!$A$2:$O$163,4, FALSE)</f>
        <v>The University of Oklahoma</v>
      </c>
      <c r="R591" t="str">
        <f>VLOOKUP(A591,[2]Sheet5!$A$2:$O$163,6, FALSE)</f>
        <v>Norman</v>
      </c>
      <c r="S591" t="str">
        <f>VLOOKUP(A591,[2]Sheet5!$A$2:$O$163,7, FALSE)</f>
        <v>OK</v>
      </c>
      <c r="T591" t="str">
        <f>VLOOKUP(A591,[2]Sheet5!$A$2:$O$163,8, FALSE)</f>
        <v>Oklahoma</v>
      </c>
      <c r="U591" t="str">
        <f>VLOOKUP(A591,[2]Sheet5!$A$2:$O$163,9, FALSE)</f>
        <v>Southwest</v>
      </c>
      <c r="V591" t="str">
        <f>VLOOKUP(A591,[2]Sheet5!$A$2:$O$163,10, FALSE)</f>
        <v>norman-ok</v>
      </c>
      <c r="W591">
        <f>VLOOKUP(A591,[2]Sheet5!$A$2:$O$163,11, FALSE)</f>
        <v>87</v>
      </c>
      <c r="X591">
        <f>VLOOKUP(A591,[2]Sheet5!$A$2:$O$163,12, FALSE)</f>
        <v>127</v>
      </c>
      <c r="Y591">
        <f>VLOOKUP(A591,[2]Sheet5!$A$2:$O$163,13, FALSE)</f>
        <v>59866</v>
      </c>
      <c r="Z591">
        <f>VLOOKUP(A591,[2]Sheet5!$A$2:$O$163,14, FALSE)</f>
        <v>59.866</v>
      </c>
      <c r="AA591">
        <f>VLOOKUP(A591,[2]Sheet5!$A$2:$O$163,15, FALSE)</f>
        <v>4.0921087312805247</v>
      </c>
      <c r="AC591" t="e">
        <f>VLOOKUP(C591, [2]Sheet5!$C$2:$O$163, 3, FALSE)</f>
        <v>#N/A</v>
      </c>
    </row>
    <row r="592" spans="1:29" x14ac:dyDescent="0.2">
      <c r="A592" t="s">
        <v>2583</v>
      </c>
      <c r="B592" t="s">
        <v>1789</v>
      </c>
      <c r="C592" t="str">
        <f t="shared" si="9"/>
        <v>UCLASoftball</v>
      </c>
      <c r="D592" t="s">
        <v>2710</v>
      </c>
      <c r="E592" t="s">
        <v>2711</v>
      </c>
      <c r="F592" t="s">
        <v>2697</v>
      </c>
      <c r="G592" t="s">
        <v>3005</v>
      </c>
      <c r="H592" t="s">
        <v>3006</v>
      </c>
      <c r="I592" t="s">
        <v>3007</v>
      </c>
      <c r="J592">
        <v>176.2</v>
      </c>
      <c r="K592">
        <v>20</v>
      </c>
      <c r="L592">
        <v>76367</v>
      </c>
      <c r="M592">
        <v>76.367000000000004</v>
      </c>
      <c r="N592">
        <v>4.3355506656879683</v>
      </c>
      <c r="Q592" t="str">
        <f>VLOOKUP(A592,[2]Sheet5!$A$2:$O$163,4, FALSE)</f>
        <v>The University of California, Los Angeles</v>
      </c>
      <c r="R592" t="str">
        <f>VLOOKUP(A592,[2]Sheet5!$A$2:$O$163,6, FALSE)</f>
        <v>Los Angeles</v>
      </c>
      <c r="S592" t="str">
        <f>VLOOKUP(A592,[2]Sheet5!$A$2:$O$163,7, FALSE)</f>
        <v>CA</v>
      </c>
      <c r="T592" t="str">
        <f>VLOOKUP(A592,[2]Sheet5!$A$2:$O$163,8, FALSE)</f>
        <v>California</v>
      </c>
      <c r="U592" t="str">
        <f>VLOOKUP(A592,[2]Sheet5!$A$2:$O$163,9, FALSE)</f>
        <v>West</v>
      </c>
      <c r="V592" t="str">
        <f>VLOOKUP(A592,[2]Sheet5!$A$2:$O$163,10, FALSE)</f>
        <v>los angeles-ca</v>
      </c>
      <c r="W592">
        <f>VLOOKUP(A592,[2]Sheet5!$A$2:$O$163,11, FALSE)</f>
        <v>176.2</v>
      </c>
      <c r="X592">
        <f>VLOOKUP(A592,[2]Sheet5!$A$2:$O$163,12, FALSE)</f>
        <v>20</v>
      </c>
      <c r="Y592">
        <f>VLOOKUP(A592,[2]Sheet5!$A$2:$O$163,13, FALSE)</f>
        <v>76367</v>
      </c>
      <c r="Z592">
        <f>VLOOKUP(A592,[2]Sheet5!$A$2:$O$163,14, FALSE)</f>
        <v>76.367000000000004</v>
      </c>
      <c r="AA592">
        <f>VLOOKUP(A592,[2]Sheet5!$A$2:$O$163,15, FALSE)</f>
        <v>4.3355506656879683</v>
      </c>
      <c r="AC592" t="e">
        <f>VLOOKUP(C592, [2]Sheet5!$C$2:$O$163, 3, FALSE)</f>
        <v>#N/A</v>
      </c>
    </row>
    <row r="593" spans="1:29" x14ac:dyDescent="0.2">
      <c r="A593" t="s">
        <v>2567</v>
      </c>
      <c r="B593" t="s">
        <v>1789</v>
      </c>
      <c r="C593" t="str">
        <f t="shared" si="9"/>
        <v>FSUSoftball</v>
      </c>
      <c r="D593" t="s">
        <v>2669</v>
      </c>
      <c r="E593" t="s">
        <v>2670</v>
      </c>
      <c r="F593" t="s">
        <v>2671</v>
      </c>
      <c r="G593" t="s">
        <v>3021</v>
      </c>
      <c r="H593" t="s">
        <v>3012</v>
      </c>
      <c r="I593" t="s">
        <v>3022</v>
      </c>
      <c r="J593">
        <v>90.6</v>
      </c>
      <c r="K593">
        <v>55</v>
      </c>
      <c r="L593">
        <v>49077</v>
      </c>
      <c r="M593">
        <v>49.076999999999998</v>
      </c>
      <c r="N593">
        <v>3.893390493280144</v>
      </c>
      <c r="Q593" t="str">
        <f>VLOOKUP(A593,[2]Sheet5!$A$2:$O$163,4, FALSE)</f>
        <v>Florida State University</v>
      </c>
      <c r="R593" t="str">
        <f>VLOOKUP(A593,[2]Sheet5!$A$2:$O$163,6, FALSE)</f>
        <v>Tallahassee</v>
      </c>
      <c r="S593" t="str">
        <f>VLOOKUP(A593,[2]Sheet5!$A$2:$O$163,7, FALSE)</f>
        <v>FL</v>
      </c>
      <c r="T593" t="str">
        <f>VLOOKUP(A593,[2]Sheet5!$A$2:$O$163,8, FALSE)</f>
        <v>Florida</v>
      </c>
      <c r="U593" t="str">
        <f>VLOOKUP(A593,[2]Sheet5!$A$2:$O$163,9, FALSE)</f>
        <v>Southeast</v>
      </c>
      <c r="V593" t="str">
        <f>VLOOKUP(A593,[2]Sheet5!$A$2:$O$163,10, FALSE)</f>
        <v>tallahassee-fl</v>
      </c>
      <c r="W593">
        <f>VLOOKUP(A593,[2]Sheet5!$A$2:$O$163,11, FALSE)</f>
        <v>90.6</v>
      </c>
      <c r="X593">
        <f>VLOOKUP(A593,[2]Sheet5!$A$2:$O$163,12, FALSE)</f>
        <v>55</v>
      </c>
      <c r="Y593">
        <f>VLOOKUP(A593,[2]Sheet5!$A$2:$O$163,13, FALSE)</f>
        <v>49077</v>
      </c>
      <c r="Z593">
        <f>VLOOKUP(A593,[2]Sheet5!$A$2:$O$163,14, FALSE)</f>
        <v>49.076999999999998</v>
      </c>
      <c r="AA593">
        <f>VLOOKUP(A593,[2]Sheet5!$A$2:$O$163,15, FALSE)</f>
        <v>3.893390493280144</v>
      </c>
      <c r="AC593" t="e">
        <f>VLOOKUP(C593, [2]Sheet5!$C$2:$O$163, 3, FALSE)</f>
        <v>#N/A</v>
      </c>
    </row>
    <row r="594" spans="1:29" x14ac:dyDescent="0.2">
      <c r="A594" t="s">
        <v>2564</v>
      </c>
      <c r="B594" t="s">
        <v>1789</v>
      </c>
      <c r="C594" t="str">
        <f t="shared" si="9"/>
        <v>OKLASoftball</v>
      </c>
      <c r="D594" t="s">
        <v>2661</v>
      </c>
      <c r="E594" t="s">
        <v>2662</v>
      </c>
      <c r="F594" t="s">
        <v>2663</v>
      </c>
      <c r="G594" t="s">
        <v>3039</v>
      </c>
      <c r="H594" t="s">
        <v>3003</v>
      </c>
      <c r="I594" t="s">
        <v>3040</v>
      </c>
      <c r="J594">
        <v>87</v>
      </c>
      <c r="K594">
        <v>127</v>
      </c>
      <c r="L594">
        <v>59866</v>
      </c>
      <c r="M594">
        <v>59.866</v>
      </c>
      <c r="N594">
        <v>4.0921087312805247</v>
      </c>
      <c r="Q594" t="str">
        <f>VLOOKUP(A594,[2]Sheet5!$A$2:$O$163,4, FALSE)</f>
        <v>The University of Oklahoma</v>
      </c>
      <c r="R594" t="str">
        <f>VLOOKUP(A594,[2]Sheet5!$A$2:$O$163,6, FALSE)</f>
        <v>Norman</v>
      </c>
      <c r="S594" t="str">
        <f>VLOOKUP(A594,[2]Sheet5!$A$2:$O$163,7, FALSE)</f>
        <v>OK</v>
      </c>
      <c r="T594" t="str">
        <f>VLOOKUP(A594,[2]Sheet5!$A$2:$O$163,8, FALSE)</f>
        <v>Oklahoma</v>
      </c>
      <c r="U594" t="str">
        <f>VLOOKUP(A594,[2]Sheet5!$A$2:$O$163,9, FALSE)</f>
        <v>Southwest</v>
      </c>
      <c r="V594" t="str">
        <f>VLOOKUP(A594,[2]Sheet5!$A$2:$O$163,10, FALSE)</f>
        <v>norman-ok</v>
      </c>
      <c r="W594">
        <f>VLOOKUP(A594,[2]Sheet5!$A$2:$O$163,11, FALSE)</f>
        <v>87</v>
      </c>
      <c r="X594">
        <f>VLOOKUP(A594,[2]Sheet5!$A$2:$O$163,12, FALSE)</f>
        <v>127</v>
      </c>
      <c r="Y594">
        <f>VLOOKUP(A594,[2]Sheet5!$A$2:$O$163,13, FALSE)</f>
        <v>59866</v>
      </c>
      <c r="Z594">
        <f>VLOOKUP(A594,[2]Sheet5!$A$2:$O$163,14, FALSE)</f>
        <v>59.866</v>
      </c>
      <c r="AA594">
        <f>VLOOKUP(A594,[2]Sheet5!$A$2:$O$163,15, FALSE)</f>
        <v>4.0921087312805247</v>
      </c>
      <c r="AC594" t="e">
        <f>VLOOKUP(C594, [2]Sheet5!$C$2:$O$163, 3, FALSE)</f>
        <v>#N/A</v>
      </c>
    </row>
    <row r="595" spans="1:29" x14ac:dyDescent="0.2">
      <c r="A595" t="s">
        <v>2567</v>
      </c>
      <c r="B595" t="s">
        <v>1789</v>
      </c>
      <c r="C595" t="str">
        <f t="shared" si="9"/>
        <v>FSUSoftball</v>
      </c>
      <c r="D595" t="s">
        <v>2669</v>
      </c>
      <c r="E595" t="s">
        <v>2670</v>
      </c>
      <c r="F595" t="s">
        <v>2671</v>
      </c>
      <c r="G595" t="s">
        <v>3021</v>
      </c>
      <c r="H595" t="s">
        <v>3012</v>
      </c>
      <c r="I595" t="s">
        <v>3022</v>
      </c>
      <c r="J595">
        <v>90.6</v>
      </c>
      <c r="K595">
        <v>55</v>
      </c>
      <c r="L595">
        <v>49077</v>
      </c>
      <c r="M595">
        <v>49.076999999999998</v>
      </c>
      <c r="N595">
        <v>3.893390493280144</v>
      </c>
      <c r="Q595" t="str">
        <f>VLOOKUP(A595,[2]Sheet5!$A$2:$O$163,4, FALSE)</f>
        <v>Florida State University</v>
      </c>
      <c r="R595" t="str">
        <f>VLOOKUP(A595,[2]Sheet5!$A$2:$O$163,6, FALSE)</f>
        <v>Tallahassee</v>
      </c>
      <c r="S595" t="str">
        <f>VLOOKUP(A595,[2]Sheet5!$A$2:$O$163,7, FALSE)</f>
        <v>FL</v>
      </c>
      <c r="T595" t="str">
        <f>VLOOKUP(A595,[2]Sheet5!$A$2:$O$163,8, FALSE)</f>
        <v>Florida</v>
      </c>
      <c r="U595" t="str">
        <f>VLOOKUP(A595,[2]Sheet5!$A$2:$O$163,9, FALSE)</f>
        <v>Southeast</v>
      </c>
      <c r="V595" t="str">
        <f>VLOOKUP(A595,[2]Sheet5!$A$2:$O$163,10, FALSE)</f>
        <v>tallahassee-fl</v>
      </c>
      <c r="W595">
        <f>VLOOKUP(A595,[2]Sheet5!$A$2:$O$163,11, FALSE)</f>
        <v>90.6</v>
      </c>
      <c r="X595">
        <f>VLOOKUP(A595,[2]Sheet5!$A$2:$O$163,12, FALSE)</f>
        <v>55</v>
      </c>
      <c r="Y595">
        <f>VLOOKUP(A595,[2]Sheet5!$A$2:$O$163,13, FALSE)</f>
        <v>49077</v>
      </c>
      <c r="Z595">
        <f>VLOOKUP(A595,[2]Sheet5!$A$2:$O$163,14, FALSE)</f>
        <v>49.076999999999998</v>
      </c>
      <c r="AA595">
        <f>VLOOKUP(A595,[2]Sheet5!$A$2:$O$163,15, FALSE)</f>
        <v>3.893390493280144</v>
      </c>
      <c r="AC595" t="e">
        <f>VLOOKUP(C595, [2]Sheet5!$C$2:$O$163, 3, FALSE)</f>
        <v>#N/A</v>
      </c>
    </row>
    <row r="596" spans="1:29" x14ac:dyDescent="0.2">
      <c r="A596" t="s">
        <v>2593</v>
      </c>
      <c r="B596" t="s">
        <v>1789</v>
      </c>
      <c r="C596" t="str">
        <f t="shared" si="9"/>
        <v>OHSTSoftball</v>
      </c>
      <c r="D596" t="s">
        <v>2733</v>
      </c>
      <c r="E596" t="s">
        <v>2734</v>
      </c>
      <c r="F596" t="s">
        <v>1117</v>
      </c>
      <c r="G596" t="s">
        <v>3016</v>
      </c>
      <c r="H596" t="s">
        <v>3017</v>
      </c>
      <c r="I596" t="s">
        <v>3018</v>
      </c>
      <c r="J596">
        <v>86.4</v>
      </c>
      <c r="K596">
        <v>49</v>
      </c>
      <c r="L596">
        <v>58575</v>
      </c>
      <c r="M596">
        <v>58.575000000000003</v>
      </c>
      <c r="N596">
        <v>4.0703079843938594</v>
      </c>
      <c r="Q596" t="str">
        <f>VLOOKUP(A596,[2]Sheet5!$A$2:$O$163,4, FALSE)</f>
        <v>Ohio State University</v>
      </c>
      <c r="R596" t="str">
        <f>VLOOKUP(A596,[2]Sheet5!$A$2:$O$163,6, FALSE)</f>
        <v>Columbus</v>
      </c>
      <c r="S596" t="str">
        <f>VLOOKUP(A596,[2]Sheet5!$A$2:$O$163,7, FALSE)</f>
        <v>OH</v>
      </c>
      <c r="T596" t="str">
        <f>VLOOKUP(A596,[2]Sheet5!$A$2:$O$163,8, FALSE)</f>
        <v>Ohio</v>
      </c>
      <c r="U596" t="str">
        <f>VLOOKUP(A596,[2]Sheet5!$A$2:$O$163,9, FALSE)</f>
        <v>Midwest</v>
      </c>
      <c r="V596" t="str">
        <f>VLOOKUP(A596,[2]Sheet5!$A$2:$O$163,10, FALSE)</f>
        <v>columbus-oh</v>
      </c>
      <c r="W596">
        <f>VLOOKUP(A596,[2]Sheet5!$A$2:$O$163,11, FALSE)</f>
        <v>86.4</v>
      </c>
      <c r="X596">
        <f>VLOOKUP(A596,[2]Sheet5!$A$2:$O$163,12, FALSE)</f>
        <v>49</v>
      </c>
      <c r="Y596">
        <f>VLOOKUP(A596,[2]Sheet5!$A$2:$O$163,13, FALSE)</f>
        <v>58575</v>
      </c>
      <c r="Z596">
        <f>VLOOKUP(A596,[2]Sheet5!$A$2:$O$163,14, FALSE)</f>
        <v>58.575000000000003</v>
      </c>
      <c r="AA596">
        <f>VLOOKUP(A596,[2]Sheet5!$A$2:$O$163,15, FALSE)</f>
        <v>4.0703079843938594</v>
      </c>
      <c r="AC596" t="e">
        <f>VLOOKUP(C596, [2]Sheet5!$C$2:$O$163, 3, FALSE)</f>
        <v>#N/A</v>
      </c>
    </row>
    <row r="597" spans="1:29" x14ac:dyDescent="0.2">
      <c r="A597" t="s">
        <v>2638</v>
      </c>
      <c r="B597" t="s">
        <v>1789</v>
      </c>
      <c r="C597" t="str">
        <f t="shared" si="9"/>
        <v>OKSTSoftball</v>
      </c>
      <c r="D597" t="s">
        <v>2834</v>
      </c>
      <c r="E597" t="s">
        <v>2835</v>
      </c>
      <c r="F597" t="s">
        <v>2663</v>
      </c>
      <c r="G597" t="s">
        <v>3039</v>
      </c>
      <c r="H597" t="s">
        <v>3003</v>
      </c>
      <c r="I597" t="s">
        <v>3174</v>
      </c>
      <c r="J597">
        <v>84.4</v>
      </c>
      <c r="K597">
        <v>182</v>
      </c>
      <c r="L597">
        <v>59679</v>
      </c>
      <c r="M597">
        <v>59.679000000000002</v>
      </c>
      <c r="N597">
        <v>4.0889801997229496</v>
      </c>
      <c r="O597">
        <v>22</v>
      </c>
      <c r="Q597" t="str">
        <f>VLOOKUP(A597,[2]Sheet5!$A$2:$O$163,4, FALSE)</f>
        <v>Oklahoma State University</v>
      </c>
      <c r="R597" t="str">
        <f>VLOOKUP(A597,[2]Sheet5!$A$2:$O$163,6, FALSE)</f>
        <v>Oklahoma City</v>
      </c>
      <c r="S597" t="str">
        <f>VLOOKUP(A597,[2]Sheet5!$A$2:$O$163,7, FALSE)</f>
        <v>OK</v>
      </c>
      <c r="T597" t="str">
        <f>VLOOKUP(A597,[2]Sheet5!$A$2:$O$163,8, FALSE)</f>
        <v>Oklahoma</v>
      </c>
      <c r="U597" t="str">
        <f>VLOOKUP(A597,[2]Sheet5!$A$2:$O$163,9, FALSE)</f>
        <v>Southwest</v>
      </c>
      <c r="V597" t="str">
        <f>VLOOKUP(A597,[2]Sheet5!$A$2:$O$163,10, FALSE)</f>
        <v>oklahoma city-ok</v>
      </c>
      <c r="W597">
        <f>VLOOKUP(A597,[2]Sheet5!$A$2:$O$163,11, FALSE)</f>
        <v>84.4</v>
      </c>
      <c r="X597">
        <f>VLOOKUP(A597,[2]Sheet5!$A$2:$O$163,12, FALSE)</f>
        <v>182</v>
      </c>
      <c r="Y597">
        <f>VLOOKUP(A597,[2]Sheet5!$A$2:$O$163,13, FALSE)</f>
        <v>59679</v>
      </c>
      <c r="Z597">
        <f>VLOOKUP(A597,[2]Sheet5!$A$2:$O$163,14, FALSE)</f>
        <v>59.679000000000002</v>
      </c>
      <c r="AA597">
        <f>VLOOKUP(A597,[2]Sheet5!$A$2:$O$163,15, FALSE)</f>
        <v>4.0889801997229496</v>
      </c>
      <c r="AC597">
        <f>VLOOKUP(C597, [2]Sheet5!$C$2:$O$163, 3, FALSE)</f>
        <v>22</v>
      </c>
    </row>
    <row r="598" spans="1:29" x14ac:dyDescent="0.2">
      <c r="A598" t="s">
        <v>2638</v>
      </c>
      <c r="B598" t="s">
        <v>1789</v>
      </c>
      <c r="C598" t="str">
        <f t="shared" si="9"/>
        <v>OKSTSoftball</v>
      </c>
      <c r="D598" t="s">
        <v>2834</v>
      </c>
      <c r="E598" t="s">
        <v>2835</v>
      </c>
      <c r="F598" t="s">
        <v>2663</v>
      </c>
      <c r="G598" t="s">
        <v>3039</v>
      </c>
      <c r="H598" t="s">
        <v>3003</v>
      </c>
      <c r="I598" t="s">
        <v>3174</v>
      </c>
      <c r="J598">
        <v>84.4</v>
      </c>
      <c r="K598">
        <v>182</v>
      </c>
      <c r="L598">
        <v>59679</v>
      </c>
      <c r="M598">
        <v>59.679000000000002</v>
      </c>
      <c r="N598">
        <v>4.0889801997229496</v>
      </c>
      <c r="O598">
        <v>22</v>
      </c>
      <c r="Q598" t="str">
        <f>VLOOKUP(A598,[2]Sheet5!$A$2:$O$163,4, FALSE)</f>
        <v>Oklahoma State University</v>
      </c>
      <c r="R598" t="str">
        <f>VLOOKUP(A598,[2]Sheet5!$A$2:$O$163,6, FALSE)</f>
        <v>Oklahoma City</v>
      </c>
      <c r="S598" t="str">
        <f>VLOOKUP(A598,[2]Sheet5!$A$2:$O$163,7, FALSE)</f>
        <v>OK</v>
      </c>
      <c r="T598" t="str">
        <f>VLOOKUP(A598,[2]Sheet5!$A$2:$O$163,8, FALSE)</f>
        <v>Oklahoma</v>
      </c>
      <c r="U598" t="str">
        <f>VLOOKUP(A598,[2]Sheet5!$A$2:$O$163,9, FALSE)</f>
        <v>Southwest</v>
      </c>
      <c r="V598" t="str">
        <f>VLOOKUP(A598,[2]Sheet5!$A$2:$O$163,10, FALSE)</f>
        <v>oklahoma city-ok</v>
      </c>
      <c r="W598">
        <f>VLOOKUP(A598,[2]Sheet5!$A$2:$O$163,11, FALSE)</f>
        <v>84.4</v>
      </c>
      <c r="X598">
        <f>VLOOKUP(A598,[2]Sheet5!$A$2:$O$163,12, FALSE)</f>
        <v>182</v>
      </c>
      <c r="Y598">
        <f>VLOOKUP(A598,[2]Sheet5!$A$2:$O$163,13, FALSE)</f>
        <v>59679</v>
      </c>
      <c r="Z598">
        <f>VLOOKUP(A598,[2]Sheet5!$A$2:$O$163,14, FALSE)</f>
        <v>59.679000000000002</v>
      </c>
      <c r="AA598">
        <f>VLOOKUP(A598,[2]Sheet5!$A$2:$O$163,15, FALSE)</f>
        <v>4.0889801997229496</v>
      </c>
      <c r="AC598">
        <f>VLOOKUP(C598, [2]Sheet5!$C$2:$O$163, 3, FALSE)</f>
        <v>22</v>
      </c>
    </row>
    <row r="599" spans="1:29" x14ac:dyDescent="0.2">
      <c r="A599" t="s">
        <v>2564</v>
      </c>
      <c r="B599" t="s">
        <v>1789</v>
      </c>
      <c r="C599" t="str">
        <f t="shared" si="9"/>
        <v>OKLASoftball</v>
      </c>
      <c r="D599" t="s">
        <v>2661</v>
      </c>
      <c r="E599" t="s">
        <v>2662</v>
      </c>
      <c r="F599" t="s">
        <v>2663</v>
      </c>
      <c r="G599" t="s">
        <v>3039</v>
      </c>
      <c r="H599" t="s">
        <v>3003</v>
      </c>
      <c r="I599" t="s">
        <v>3040</v>
      </c>
      <c r="J599">
        <v>87</v>
      </c>
      <c r="K599">
        <v>127</v>
      </c>
      <c r="L599">
        <v>59866</v>
      </c>
      <c r="M599">
        <v>59.866</v>
      </c>
      <c r="N599">
        <v>4.0921087312805247</v>
      </c>
      <c r="Q599" t="str">
        <f>VLOOKUP(A599,[2]Sheet5!$A$2:$O$163,4, FALSE)</f>
        <v>The University of Oklahoma</v>
      </c>
      <c r="R599" t="str">
        <f>VLOOKUP(A599,[2]Sheet5!$A$2:$O$163,6, FALSE)</f>
        <v>Norman</v>
      </c>
      <c r="S599" t="str">
        <f>VLOOKUP(A599,[2]Sheet5!$A$2:$O$163,7, FALSE)</f>
        <v>OK</v>
      </c>
      <c r="T599" t="str">
        <f>VLOOKUP(A599,[2]Sheet5!$A$2:$O$163,8, FALSE)</f>
        <v>Oklahoma</v>
      </c>
      <c r="U599" t="str">
        <f>VLOOKUP(A599,[2]Sheet5!$A$2:$O$163,9, FALSE)</f>
        <v>Southwest</v>
      </c>
      <c r="V599" t="str">
        <f>VLOOKUP(A599,[2]Sheet5!$A$2:$O$163,10, FALSE)</f>
        <v>norman-ok</v>
      </c>
      <c r="W599">
        <f>VLOOKUP(A599,[2]Sheet5!$A$2:$O$163,11, FALSE)</f>
        <v>87</v>
      </c>
      <c r="X599">
        <f>VLOOKUP(A599,[2]Sheet5!$A$2:$O$163,12, FALSE)</f>
        <v>127</v>
      </c>
      <c r="Y599">
        <f>VLOOKUP(A599,[2]Sheet5!$A$2:$O$163,13, FALSE)</f>
        <v>59866</v>
      </c>
      <c r="Z599">
        <f>VLOOKUP(A599,[2]Sheet5!$A$2:$O$163,14, FALSE)</f>
        <v>59.866</v>
      </c>
      <c r="AA599">
        <f>VLOOKUP(A599,[2]Sheet5!$A$2:$O$163,15, FALSE)</f>
        <v>4.0921087312805247</v>
      </c>
      <c r="AC599" t="e">
        <f>VLOOKUP(C599, [2]Sheet5!$C$2:$O$163, 3, FALSE)</f>
        <v>#N/A</v>
      </c>
    </row>
    <row r="600" spans="1:29" x14ac:dyDescent="0.2">
      <c r="A600" t="s">
        <v>2567</v>
      </c>
      <c r="B600" t="s">
        <v>1789</v>
      </c>
      <c r="C600" t="str">
        <f t="shared" si="9"/>
        <v>FSUSoftball</v>
      </c>
      <c r="D600" t="s">
        <v>2669</v>
      </c>
      <c r="E600" t="s">
        <v>2670</v>
      </c>
      <c r="F600" t="s">
        <v>2671</v>
      </c>
      <c r="G600" t="s">
        <v>3021</v>
      </c>
      <c r="H600" t="s">
        <v>3012</v>
      </c>
      <c r="I600" t="s">
        <v>3022</v>
      </c>
      <c r="J600">
        <v>90.6</v>
      </c>
      <c r="K600">
        <v>55</v>
      </c>
      <c r="L600">
        <v>49077</v>
      </c>
      <c r="M600">
        <v>49.076999999999998</v>
      </c>
      <c r="N600">
        <v>3.893390493280144</v>
      </c>
      <c r="Q600" t="str">
        <f>VLOOKUP(A600,[2]Sheet5!$A$2:$O$163,4, FALSE)</f>
        <v>Florida State University</v>
      </c>
      <c r="R600" t="str">
        <f>VLOOKUP(A600,[2]Sheet5!$A$2:$O$163,6, FALSE)</f>
        <v>Tallahassee</v>
      </c>
      <c r="S600" t="str">
        <f>VLOOKUP(A600,[2]Sheet5!$A$2:$O$163,7, FALSE)</f>
        <v>FL</v>
      </c>
      <c r="T600" t="str">
        <f>VLOOKUP(A600,[2]Sheet5!$A$2:$O$163,8, FALSE)</f>
        <v>Florida</v>
      </c>
      <c r="U600" t="str">
        <f>VLOOKUP(A600,[2]Sheet5!$A$2:$O$163,9, FALSE)</f>
        <v>Southeast</v>
      </c>
      <c r="V600" t="str">
        <f>VLOOKUP(A600,[2]Sheet5!$A$2:$O$163,10, FALSE)</f>
        <v>tallahassee-fl</v>
      </c>
      <c r="W600">
        <f>VLOOKUP(A600,[2]Sheet5!$A$2:$O$163,11, FALSE)</f>
        <v>90.6</v>
      </c>
      <c r="X600">
        <f>VLOOKUP(A600,[2]Sheet5!$A$2:$O$163,12, FALSE)</f>
        <v>55</v>
      </c>
      <c r="Y600">
        <f>VLOOKUP(A600,[2]Sheet5!$A$2:$O$163,13, FALSE)</f>
        <v>49077</v>
      </c>
      <c r="Z600">
        <f>VLOOKUP(A600,[2]Sheet5!$A$2:$O$163,14, FALSE)</f>
        <v>49.076999999999998</v>
      </c>
      <c r="AA600">
        <f>VLOOKUP(A600,[2]Sheet5!$A$2:$O$163,15, FALSE)</f>
        <v>3.893390493280144</v>
      </c>
      <c r="AC600" t="e">
        <f>VLOOKUP(C600, [2]Sheet5!$C$2:$O$163, 3, FALSE)</f>
        <v>#N/A</v>
      </c>
    </row>
    <row r="601" spans="1:29" x14ac:dyDescent="0.2">
      <c r="A601" t="s">
        <v>2569</v>
      </c>
      <c r="B601" t="s">
        <v>1789</v>
      </c>
      <c r="C601" t="str">
        <f t="shared" si="9"/>
        <v>TENNSoftball</v>
      </c>
      <c r="D601" t="s">
        <v>2674</v>
      </c>
      <c r="E601" t="s">
        <v>2675</v>
      </c>
      <c r="F601" t="s">
        <v>2655</v>
      </c>
      <c r="G601" t="s">
        <v>3062</v>
      </c>
      <c r="H601" t="s">
        <v>3012</v>
      </c>
      <c r="I601" t="s">
        <v>3063</v>
      </c>
      <c r="J601">
        <v>89.6</v>
      </c>
      <c r="K601">
        <v>115</v>
      </c>
      <c r="L601">
        <v>44308</v>
      </c>
      <c r="M601">
        <v>44.308</v>
      </c>
      <c r="N601">
        <v>3.7911652476546864</v>
      </c>
      <c r="Q601" t="str">
        <f>VLOOKUP(A601,[2]Sheet5!$A$2:$O$163,4, FALSE)</f>
        <v>University of Tennessee</v>
      </c>
      <c r="R601" t="str">
        <f>VLOOKUP(A601,[2]Sheet5!$A$2:$O$163,6, FALSE)</f>
        <v>Knoxville</v>
      </c>
      <c r="S601" t="str">
        <f>VLOOKUP(A601,[2]Sheet5!$A$2:$O$163,7, FALSE)</f>
        <v>TN</v>
      </c>
      <c r="T601" t="str">
        <f>VLOOKUP(A601,[2]Sheet5!$A$2:$O$163,8, FALSE)</f>
        <v>Tennessee</v>
      </c>
      <c r="U601" t="str">
        <f>VLOOKUP(A601,[2]Sheet5!$A$2:$O$163,9, FALSE)</f>
        <v>Southeast</v>
      </c>
      <c r="V601" t="str">
        <f>VLOOKUP(A601,[2]Sheet5!$A$2:$O$163,10, FALSE)</f>
        <v>knoxville-tn</v>
      </c>
      <c r="W601">
        <f>VLOOKUP(A601,[2]Sheet5!$A$2:$O$163,11, FALSE)</f>
        <v>89.6</v>
      </c>
      <c r="X601">
        <f>VLOOKUP(A601,[2]Sheet5!$A$2:$O$163,12, FALSE)</f>
        <v>115</v>
      </c>
      <c r="Y601">
        <f>VLOOKUP(A601,[2]Sheet5!$A$2:$O$163,13, FALSE)</f>
        <v>44308</v>
      </c>
      <c r="Z601">
        <f>VLOOKUP(A601,[2]Sheet5!$A$2:$O$163,14, FALSE)</f>
        <v>44.308</v>
      </c>
      <c r="AA601">
        <f>VLOOKUP(A601,[2]Sheet5!$A$2:$O$163,15, FALSE)</f>
        <v>3.7911652476546864</v>
      </c>
      <c r="AC601" t="e">
        <f>VLOOKUP(C601, [2]Sheet5!$C$2:$O$163, 3, FALSE)</f>
        <v>#N/A</v>
      </c>
    </row>
    <row r="602" spans="1:29" x14ac:dyDescent="0.2">
      <c r="A602" t="s">
        <v>2589</v>
      </c>
      <c r="B602" t="s">
        <v>1789</v>
      </c>
      <c r="C602" t="str">
        <f t="shared" si="9"/>
        <v>ARIZSoftball</v>
      </c>
      <c r="D602" t="s">
        <v>2723</v>
      </c>
      <c r="E602" t="s">
        <v>2724</v>
      </c>
      <c r="F602" t="s">
        <v>2725</v>
      </c>
      <c r="G602" t="s">
        <v>3054</v>
      </c>
      <c r="H602" t="s">
        <v>3003</v>
      </c>
      <c r="I602" t="s">
        <v>3055</v>
      </c>
      <c r="J602">
        <v>95.7</v>
      </c>
      <c r="K602">
        <v>105</v>
      </c>
      <c r="L602">
        <v>48058</v>
      </c>
      <c r="M602">
        <v>48.058</v>
      </c>
      <c r="N602">
        <v>3.8724086147940531</v>
      </c>
      <c r="Q602" t="str">
        <f>VLOOKUP(A602,[2]Sheet5!$A$2:$O$163,4, FALSE)</f>
        <v>University of Arizona</v>
      </c>
      <c r="R602" t="str">
        <f>VLOOKUP(A602,[2]Sheet5!$A$2:$O$163,6, FALSE)</f>
        <v>Tucson</v>
      </c>
      <c r="S602" t="str">
        <f>VLOOKUP(A602,[2]Sheet5!$A$2:$O$163,7, FALSE)</f>
        <v>AZ</v>
      </c>
      <c r="T602" t="str">
        <f>VLOOKUP(A602,[2]Sheet5!$A$2:$O$163,8, FALSE)</f>
        <v>Arizona</v>
      </c>
      <c r="U602" t="str">
        <f>VLOOKUP(A602,[2]Sheet5!$A$2:$O$163,9, FALSE)</f>
        <v>Southwest</v>
      </c>
      <c r="V602" t="str">
        <f>VLOOKUP(A602,[2]Sheet5!$A$2:$O$163,10, FALSE)</f>
        <v>tucson-az</v>
      </c>
      <c r="W602">
        <f>VLOOKUP(A602,[2]Sheet5!$A$2:$O$163,11, FALSE)</f>
        <v>95.7</v>
      </c>
      <c r="X602">
        <f>VLOOKUP(A602,[2]Sheet5!$A$2:$O$163,12, FALSE)</f>
        <v>105</v>
      </c>
      <c r="Y602">
        <f>VLOOKUP(A602,[2]Sheet5!$A$2:$O$163,13, FALSE)</f>
        <v>48058</v>
      </c>
      <c r="Z602">
        <f>VLOOKUP(A602,[2]Sheet5!$A$2:$O$163,14, FALSE)</f>
        <v>48.058</v>
      </c>
      <c r="AA602">
        <f>VLOOKUP(A602,[2]Sheet5!$A$2:$O$163,15, FALSE)</f>
        <v>3.8724086147940531</v>
      </c>
      <c r="AC602" t="e">
        <f>VLOOKUP(C602, [2]Sheet5!$C$2:$O$163, 3, FALSE)</f>
        <v>#N/A</v>
      </c>
    </row>
    <row r="603" spans="1:29" x14ac:dyDescent="0.2">
      <c r="A603" t="s">
        <v>2590</v>
      </c>
      <c r="B603" t="s">
        <v>1789</v>
      </c>
      <c r="C603" t="str">
        <f t="shared" si="9"/>
        <v>VTECHSoftball</v>
      </c>
      <c r="D603" t="s">
        <v>2726</v>
      </c>
      <c r="E603" t="s">
        <v>2727</v>
      </c>
      <c r="F603" t="s">
        <v>2728</v>
      </c>
      <c r="G603" t="s">
        <v>3135</v>
      </c>
      <c r="H603" t="s">
        <v>3012</v>
      </c>
      <c r="I603" t="s">
        <v>3152</v>
      </c>
      <c r="J603">
        <v>95.5</v>
      </c>
      <c r="K603">
        <v>62</v>
      </c>
      <c r="L603">
        <v>43804</v>
      </c>
      <c r="M603">
        <v>43.804000000000002</v>
      </c>
      <c r="N603">
        <v>3.7797251374135126</v>
      </c>
      <c r="Q603" t="str">
        <f>VLOOKUP(A603,[2]Sheet5!$A$2:$O$163,4, FALSE)</f>
        <v>Virginia Tech</v>
      </c>
      <c r="R603" t="str">
        <f>VLOOKUP(A603,[2]Sheet5!$A$2:$O$163,6, FALSE)</f>
        <v>Blacksburg</v>
      </c>
      <c r="S603" t="str">
        <f>VLOOKUP(A603,[2]Sheet5!$A$2:$O$163,7, FALSE)</f>
        <v>VA</v>
      </c>
      <c r="T603" t="str">
        <f>VLOOKUP(A603,[2]Sheet5!$A$2:$O$163,8, FALSE)</f>
        <v>Virginia</v>
      </c>
      <c r="U603" t="str">
        <f>VLOOKUP(A603,[2]Sheet5!$A$2:$O$163,9, FALSE)</f>
        <v>Southeast</v>
      </c>
      <c r="V603" t="str">
        <f>VLOOKUP(A603,[2]Sheet5!$A$2:$O$163,10, FALSE)</f>
        <v>blacksburg-va</v>
      </c>
      <c r="W603">
        <f>VLOOKUP(A603,[2]Sheet5!$A$2:$O$163,11, FALSE)</f>
        <v>95.5</v>
      </c>
      <c r="X603">
        <f>VLOOKUP(A603,[2]Sheet5!$A$2:$O$163,12, FALSE)</f>
        <v>62</v>
      </c>
      <c r="Y603">
        <f>VLOOKUP(A603,[2]Sheet5!$A$2:$O$163,13, FALSE)</f>
        <v>43804</v>
      </c>
      <c r="Z603">
        <f>VLOOKUP(A603,[2]Sheet5!$A$2:$O$163,14, FALSE)</f>
        <v>43.804000000000002</v>
      </c>
      <c r="AA603">
        <f>VLOOKUP(A603,[2]Sheet5!$A$2:$O$163,15, FALSE)</f>
        <v>3.7797251374135126</v>
      </c>
      <c r="AC603" t="e">
        <f>VLOOKUP(C603, [2]Sheet5!$C$2:$O$163, 3, FALSE)</f>
        <v>#N/A</v>
      </c>
    </row>
    <row r="604" spans="1:29" x14ac:dyDescent="0.2">
      <c r="A604" t="s">
        <v>2560</v>
      </c>
      <c r="B604" t="s">
        <v>1789</v>
      </c>
      <c r="C604" t="str">
        <f t="shared" si="9"/>
        <v>NoURLSoftball</v>
      </c>
      <c r="Q604" t="e">
        <f>VLOOKUP(A604,[2]Sheet5!$A$2:$O$163,4, FALSE)</f>
        <v>#N/A</v>
      </c>
      <c r="R604" t="e">
        <f>VLOOKUP(A604,[2]Sheet5!$A$2:$O$163,6, FALSE)</f>
        <v>#N/A</v>
      </c>
      <c r="S604" t="e">
        <f>VLOOKUP(A604,[2]Sheet5!$A$2:$O$163,7, FALSE)</f>
        <v>#N/A</v>
      </c>
      <c r="T604" t="e">
        <f>VLOOKUP(A604,[2]Sheet5!$A$2:$O$163,8, FALSE)</f>
        <v>#N/A</v>
      </c>
      <c r="U604" t="e">
        <f>VLOOKUP(A604,[2]Sheet5!$A$2:$O$163,9, FALSE)</f>
        <v>#N/A</v>
      </c>
      <c r="V604" t="e">
        <f>VLOOKUP(A604,[2]Sheet5!$A$2:$O$163,10, FALSE)</f>
        <v>#N/A</v>
      </c>
      <c r="W604" t="e">
        <f>VLOOKUP(A604,[2]Sheet5!$A$2:$O$163,11, FALSE)</f>
        <v>#N/A</v>
      </c>
      <c r="X604" t="e">
        <f>VLOOKUP(A604,[2]Sheet5!$A$2:$O$163,12, FALSE)</f>
        <v>#N/A</v>
      </c>
      <c r="Y604" t="e">
        <f>VLOOKUP(A604,[2]Sheet5!$A$2:$O$163,13, FALSE)</f>
        <v>#N/A</v>
      </c>
      <c r="Z604" t="e">
        <f>VLOOKUP(A604,[2]Sheet5!$A$2:$O$163,14, FALSE)</f>
        <v>#N/A</v>
      </c>
      <c r="AA604" t="e">
        <f>VLOOKUP(A604,[2]Sheet5!$A$2:$O$163,15, FALSE)</f>
        <v>#N/A</v>
      </c>
      <c r="AC604" t="e">
        <f>VLOOKUP(C604, [2]Sheet5!$C$2:$O$163, 3, FALSE)</f>
        <v>#N/A</v>
      </c>
    </row>
    <row r="605" spans="1:29" x14ac:dyDescent="0.2">
      <c r="A605" t="s">
        <v>2590</v>
      </c>
      <c r="B605" t="s">
        <v>1789</v>
      </c>
      <c r="C605" t="str">
        <f t="shared" si="9"/>
        <v>VTECHSoftball</v>
      </c>
      <c r="D605" t="s">
        <v>2726</v>
      </c>
      <c r="E605" t="s">
        <v>2727</v>
      </c>
      <c r="F605" t="s">
        <v>2728</v>
      </c>
      <c r="G605" t="s">
        <v>3135</v>
      </c>
      <c r="H605" t="s">
        <v>3012</v>
      </c>
      <c r="I605" t="s">
        <v>3152</v>
      </c>
      <c r="J605">
        <v>95.5</v>
      </c>
      <c r="K605">
        <v>62</v>
      </c>
      <c r="L605">
        <v>43804</v>
      </c>
      <c r="M605">
        <v>43.804000000000002</v>
      </c>
      <c r="N605">
        <v>3.7797251374135126</v>
      </c>
      <c r="Q605" t="str">
        <f>VLOOKUP(A605,[2]Sheet5!$A$2:$O$163,4, FALSE)</f>
        <v>Virginia Tech</v>
      </c>
      <c r="R605" t="str">
        <f>VLOOKUP(A605,[2]Sheet5!$A$2:$O$163,6, FALSE)</f>
        <v>Blacksburg</v>
      </c>
      <c r="S605" t="str">
        <f>VLOOKUP(A605,[2]Sheet5!$A$2:$O$163,7, FALSE)</f>
        <v>VA</v>
      </c>
      <c r="T605" t="str">
        <f>VLOOKUP(A605,[2]Sheet5!$A$2:$O$163,8, FALSE)</f>
        <v>Virginia</v>
      </c>
      <c r="U605" t="str">
        <f>VLOOKUP(A605,[2]Sheet5!$A$2:$O$163,9, FALSE)</f>
        <v>Southeast</v>
      </c>
      <c r="V605" t="str">
        <f>VLOOKUP(A605,[2]Sheet5!$A$2:$O$163,10, FALSE)</f>
        <v>blacksburg-va</v>
      </c>
      <c r="W605">
        <f>VLOOKUP(A605,[2]Sheet5!$A$2:$O$163,11, FALSE)</f>
        <v>95.5</v>
      </c>
      <c r="X605">
        <f>VLOOKUP(A605,[2]Sheet5!$A$2:$O$163,12, FALSE)</f>
        <v>62</v>
      </c>
      <c r="Y605">
        <f>VLOOKUP(A605,[2]Sheet5!$A$2:$O$163,13, FALSE)</f>
        <v>43804</v>
      </c>
      <c r="Z605">
        <f>VLOOKUP(A605,[2]Sheet5!$A$2:$O$163,14, FALSE)</f>
        <v>43.804000000000002</v>
      </c>
      <c r="AA605">
        <f>VLOOKUP(A605,[2]Sheet5!$A$2:$O$163,15, FALSE)</f>
        <v>3.7797251374135126</v>
      </c>
      <c r="AC605" t="e">
        <f>VLOOKUP(C605, [2]Sheet5!$C$2:$O$163, 3, FALSE)</f>
        <v>#N/A</v>
      </c>
    </row>
    <row r="606" spans="1:29" x14ac:dyDescent="0.2">
      <c r="A606" t="s">
        <v>2590</v>
      </c>
      <c r="B606" t="s">
        <v>1789</v>
      </c>
      <c r="C606" t="str">
        <f t="shared" si="9"/>
        <v>VTECHSoftball</v>
      </c>
      <c r="D606" t="s">
        <v>2726</v>
      </c>
      <c r="E606" t="s">
        <v>2727</v>
      </c>
      <c r="F606" t="s">
        <v>2728</v>
      </c>
      <c r="G606" t="s">
        <v>3135</v>
      </c>
      <c r="H606" t="s">
        <v>3012</v>
      </c>
      <c r="I606" t="s">
        <v>3152</v>
      </c>
      <c r="J606">
        <v>95.5</v>
      </c>
      <c r="K606">
        <v>62</v>
      </c>
      <c r="L606">
        <v>43804</v>
      </c>
      <c r="M606">
        <v>43.804000000000002</v>
      </c>
      <c r="N606">
        <v>3.7797251374135126</v>
      </c>
      <c r="Q606" t="str">
        <f>VLOOKUP(A606,[2]Sheet5!$A$2:$O$163,4, FALSE)</f>
        <v>Virginia Tech</v>
      </c>
      <c r="R606" t="str">
        <f>VLOOKUP(A606,[2]Sheet5!$A$2:$O$163,6, FALSE)</f>
        <v>Blacksburg</v>
      </c>
      <c r="S606" t="str">
        <f>VLOOKUP(A606,[2]Sheet5!$A$2:$O$163,7, FALSE)</f>
        <v>VA</v>
      </c>
      <c r="T606" t="str">
        <f>VLOOKUP(A606,[2]Sheet5!$A$2:$O$163,8, FALSE)</f>
        <v>Virginia</v>
      </c>
      <c r="U606" t="str">
        <f>VLOOKUP(A606,[2]Sheet5!$A$2:$O$163,9, FALSE)</f>
        <v>Southeast</v>
      </c>
      <c r="V606" t="str">
        <f>VLOOKUP(A606,[2]Sheet5!$A$2:$O$163,10, FALSE)</f>
        <v>blacksburg-va</v>
      </c>
      <c r="W606">
        <f>VLOOKUP(A606,[2]Sheet5!$A$2:$O$163,11, FALSE)</f>
        <v>95.5</v>
      </c>
      <c r="X606">
        <f>VLOOKUP(A606,[2]Sheet5!$A$2:$O$163,12, FALSE)</f>
        <v>62</v>
      </c>
      <c r="Y606">
        <f>VLOOKUP(A606,[2]Sheet5!$A$2:$O$163,13, FALSE)</f>
        <v>43804</v>
      </c>
      <c r="Z606">
        <f>VLOOKUP(A606,[2]Sheet5!$A$2:$O$163,14, FALSE)</f>
        <v>43.804000000000002</v>
      </c>
      <c r="AA606">
        <f>VLOOKUP(A606,[2]Sheet5!$A$2:$O$163,15, FALSE)</f>
        <v>3.7797251374135126</v>
      </c>
      <c r="AC606" t="e">
        <f>VLOOKUP(C606, [2]Sheet5!$C$2:$O$163, 3, FALSE)</f>
        <v>#N/A</v>
      </c>
    </row>
    <row r="607" spans="1:29" x14ac:dyDescent="0.2">
      <c r="A607" t="s">
        <v>2609</v>
      </c>
      <c r="B607" t="s">
        <v>1789</v>
      </c>
      <c r="C607" t="str">
        <f t="shared" si="9"/>
        <v>HOUSoftball</v>
      </c>
      <c r="D607" t="s">
        <v>2769</v>
      </c>
      <c r="E607" t="s">
        <v>2770</v>
      </c>
      <c r="F607" t="s">
        <v>2688</v>
      </c>
      <c r="G607" t="s">
        <v>3002</v>
      </c>
      <c r="H607" t="s">
        <v>3003</v>
      </c>
      <c r="I607" t="s">
        <v>3090</v>
      </c>
      <c r="J607">
        <v>95.5</v>
      </c>
      <c r="K607">
        <v>182</v>
      </c>
      <c r="L607">
        <v>56019</v>
      </c>
      <c r="M607">
        <v>56.018999999999998</v>
      </c>
      <c r="N607">
        <v>4.0256909189050525</v>
      </c>
      <c r="Q607" t="str">
        <f>VLOOKUP(A607,[2]Sheet5!$A$2:$O$163,4, FALSE)</f>
        <v xml:space="preserve">University of Houston </v>
      </c>
      <c r="R607" t="str">
        <f>VLOOKUP(A607,[2]Sheet5!$A$2:$O$163,6, FALSE)</f>
        <v>Houston</v>
      </c>
      <c r="S607" t="str">
        <f>VLOOKUP(A607,[2]Sheet5!$A$2:$O$163,7, FALSE)</f>
        <v>TX</v>
      </c>
      <c r="T607" t="str">
        <f>VLOOKUP(A607,[2]Sheet5!$A$2:$O$163,8, FALSE)</f>
        <v>Texas</v>
      </c>
      <c r="U607" t="str">
        <f>VLOOKUP(A607,[2]Sheet5!$A$2:$O$163,9, FALSE)</f>
        <v>Southwest</v>
      </c>
      <c r="V607" t="str">
        <f>VLOOKUP(A607,[2]Sheet5!$A$2:$O$163,10, FALSE)</f>
        <v>houston-tx</v>
      </c>
      <c r="W607">
        <f>VLOOKUP(A607,[2]Sheet5!$A$2:$O$163,11, FALSE)</f>
        <v>95.5</v>
      </c>
      <c r="X607">
        <f>VLOOKUP(A607,[2]Sheet5!$A$2:$O$163,12, FALSE)</f>
        <v>182</v>
      </c>
      <c r="Y607">
        <f>VLOOKUP(A607,[2]Sheet5!$A$2:$O$163,13, FALSE)</f>
        <v>56019</v>
      </c>
      <c r="Z607">
        <f>VLOOKUP(A607,[2]Sheet5!$A$2:$O$163,14, FALSE)</f>
        <v>56.018999999999998</v>
      </c>
      <c r="AA607">
        <f>VLOOKUP(A607,[2]Sheet5!$A$2:$O$163,15, FALSE)</f>
        <v>4.0256909189050525</v>
      </c>
      <c r="AC607" t="e">
        <f>VLOOKUP(C607, [2]Sheet5!$C$2:$O$163, 3, FALSE)</f>
        <v>#N/A</v>
      </c>
    </row>
    <row r="608" spans="1:29" x14ac:dyDescent="0.2">
      <c r="A608" t="s">
        <v>2597</v>
      </c>
      <c r="B608" t="s">
        <v>1789</v>
      </c>
      <c r="C608" t="str">
        <f t="shared" si="9"/>
        <v>PITTSoftball</v>
      </c>
      <c r="D608" t="s">
        <v>2743</v>
      </c>
      <c r="E608" t="s">
        <v>2713</v>
      </c>
      <c r="F608" t="s">
        <v>2709</v>
      </c>
      <c r="G608" t="s">
        <v>3033</v>
      </c>
      <c r="H608" t="s">
        <v>3034</v>
      </c>
      <c r="I608" t="s">
        <v>3148</v>
      </c>
      <c r="J608">
        <v>91.9</v>
      </c>
      <c r="K608">
        <v>62</v>
      </c>
      <c r="L608">
        <v>54306</v>
      </c>
      <c r="M608">
        <v>54.305999999999997</v>
      </c>
      <c r="N608">
        <v>3.9946347180730886</v>
      </c>
      <c r="Q608" t="str">
        <f>VLOOKUP(A608,[2]Sheet5!$A$2:$O$163,4, FALSE)</f>
        <v>University of Pittsburgh</v>
      </c>
      <c r="R608" t="str">
        <f>VLOOKUP(A608,[2]Sheet5!$A$2:$O$163,6, FALSE)</f>
        <v>Pittsburgh</v>
      </c>
      <c r="S608" t="str">
        <f>VLOOKUP(A608,[2]Sheet5!$A$2:$O$163,7, FALSE)</f>
        <v>PA</v>
      </c>
      <c r="T608" t="str">
        <f>VLOOKUP(A608,[2]Sheet5!$A$2:$O$163,8, FALSE)</f>
        <v>Pennsylvania</v>
      </c>
      <c r="U608" t="str">
        <f>VLOOKUP(A608,[2]Sheet5!$A$2:$O$163,9, FALSE)</f>
        <v>Northeast</v>
      </c>
      <c r="V608" t="str">
        <f>VLOOKUP(A608,[2]Sheet5!$A$2:$O$163,10, FALSE)</f>
        <v>pittsburgh-pa</v>
      </c>
      <c r="W608">
        <f>VLOOKUP(A608,[2]Sheet5!$A$2:$O$163,11, FALSE)</f>
        <v>91.9</v>
      </c>
      <c r="X608">
        <f>VLOOKUP(A608,[2]Sheet5!$A$2:$O$163,12, FALSE)</f>
        <v>62</v>
      </c>
      <c r="Y608">
        <f>VLOOKUP(A608,[2]Sheet5!$A$2:$O$163,13, FALSE)</f>
        <v>54306</v>
      </c>
      <c r="Z608">
        <f>VLOOKUP(A608,[2]Sheet5!$A$2:$O$163,14, FALSE)</f>
        <v>54.305999999999997</v>
      </c>
      <c r="AA608">
        <f>VLOOKUP(A608,[2]Sheet5!$A$2:$O$163,15, FALSE)</f>
        <v>3.9946347180730886</v>
      </c>
      <c r="AC608" t="e">
        <f>VLOOKUP(C608, [2]Sheet5!$C$2:$O$163, 3, FALSE)</f>
        <v>#N/A</v>
      </c>
    </row>
    <row r="609" spans="1:29" x14ac:dyDescent="0.2">
      <c r="A609" t="s">
        <v>2612</v>
      </c>
      <c r="B609" t="s">
        <v>1789</v>
      </c>
      <c r="C609" t="str">
        <f t="shared" si="9"/>
        <v>Wichita StateSoftball</v>
      </c>
      <c r="D609" t="s">
        <v>2774</v>
      </c>
      <c r="E609" t="s">
        <v>2775</v>
      </c>
      <c r="F609" t="s">
        <v>2762</v>
      </c>
      <c r="G609" t="s">
        <v>3074</v>
      </c>
      <c r="H609" t="s">
        <v>3017</v>
      </c>
      <c r="I609" t="s">
        <v>3159</v>
      </c>
      <c r="J609">
        <v>81.599999999999994</v>
      </c>
      <c r="L609">
        <v>56374</v>
      </c>
      <c r="M609">
        <v>56.374000000000002</v>
      </c>
      <c r="N609">
        <v>4.0320080593063139</v>
      </c>
      <c r="Q609" t="str">
        <f>VLOOKUP(A609,[2]Sheet5!$A$2:$O$163,4, FALSE)</f>
        <v>Wichita State University</v>
      </c>
      <c r="R609" t="str">
        <f>VLOOKUP(A609,[2]Sheet5!$A$2:$O$163,6, FALSE)</f>
        <v>Wichita</v>
      </c>
      <c r="S609" t="str">
        <f>VLOOKUP(A609,[2]Sheet5!$A$2:$O$163,7, FALSE)</f>
        <v>KS</v>
      </c>
      <c r="T609" t="str">
        <f>VLOOKUP(A609,[2]Sheet5!$A$2:$O$163,8, FALSE)</f>
        <v>Kansas</v>
      </c>
      <c r="U609" t="str">
        <f>VLOOKUP(A609,[2]Sheet5!$A$2:$O$163,9, FALSE)</f>
        <v>Midwest</v>
      </c>
      <c r="V609" t="str">
        <f>VLOOKUP(A609,[2]Sheet5!$A$2:$O$163,10, FALSE)</f>
        <v>wichita-ks</v>
      </c>
      <c r="W609">
        <f>VLOOKUP(A609,[2]Sheet5!$A$2:$O$163,11, FALSE)</f>
        <v>81.599999999999994</v>
      </c>
      <c r="X609" t="e">
        <f>VLOOKUP(A609,[2]Sheet5!$A$2:$O$163,12, FALSE)</f>
        <v>#N/A</v>
      </c>
      <c r="Y609">
        <f>VLOOKUP(A609,[2]Sheet5!$A$2:$O$163,13, FALSE)</f>
        <v>56374</v>
      </c>
      <c r="Z609">
        <f>VLOOKUP(A609,[2]Sheet5!$A$2:$O$163,14, FALSE)</f>
        <v>56.374000000000002</v>
      </c>
      <c r="AA609">
        <f>VLOOKUP(A609,[2]Sheet5!$A$2:$O$163,15, FALSE)</f>
        <v>4.0320080593063139</v>
      </c>
      <c r="AC609" t="e">
        <f>VLOOKUP(C609, [2]Sheet5!$C$2:$O$163, 3, FALSE)</f>
        <v>#N/A</v>
      </c>
    </row>
    <row r="610" spans="1:29" x14ac:dyDescent="0.2">
      <c r="A610" t="s">
        <v>2612</v>
      </c>
      <c r="B610" t="s">
        <v>1789</v>
      </c>
      <c r="C610" t="str">
        <f t="shared" si="9"/>
        <v>Wichita StateSoftball</v>
      </c>
      <c r="D610" t="s">
        <v>2774</v>
      </c>
      <c r="E610" t="s">
        <v>2775</v>
      </c>
      <c r="F610" t="s">
        <v>2762</v>
      </c>
      <c r="G610" t="s">
        <v>3074</v>
      </c>
      <c r="H610" t="s">
        <v>3017</v>
      </c>
      <c r="I610" t="s">
        <v>3159</v>
      </c>
      <c r="J610">
        <v>81.599999999999994</v>
      </c>
      <c r="L610">
        <v>56374</v>
      </c>
      <c r="M610">
        <v>56.374000000000002</v>
      </c>
      <c r="N610">
        <v>4.0320080593063139</v>
      </c>
      <c r="Q610" t="str">
        <f>VLOOKUP(A610,[2]Sheet5!$A$2:$O$163,4, FALSE)</f>
        <v>Wichita State University</v>
      </c>
      <c r="R610" t="str">
        <f>VLOOKUP(A610,[2]Sheet5!$A$2:$O$163,6, FALSE)</f>
        <v>Wichita</v>
      </c>
      <c r="S610" t="str">
        <f>VLOOKUP(A610,[2]Sheet5!$A$2:$O$163,7, FALSE)</f>
        <v>KS</v>
      </c>
      <c r="T610" t="str">
        <f>VLOOKUP(A610,[2]Sheet5!$A$2:$O$163,8, FALSE)</f>
        <v>Kansas</v>
      </c>
      <c r="U610" t="str">
        <f>VLOOKUP(A610,[2]Sheet5!$A$2:$O$163,9, FALSE)</f>
        <v>Midwest</v>
      </c>
      <c r="V610" t="str">
        <f>VLOOKUP(A610,[2]Sheet5!$A$2:$O$163,10, FALSE)</f>
        <v>wichita-ks</v>
      </c>
      <c r="W610">
        <f>VLOOKUP(A610,[2]Sheet5!$A$2:$O$163,11, FALSE)</f>
        <v>81.599999999999994</v>
      </c>
      <c r="X610" t="e">
        <f>VLOOKUP(A610,[2]Sheet5!$A$2:$O$163,12, FALSE)</f>
        <v>#N/A</v>
      </c>
      <c r="Y610">
        <f>VLOOKUP(A610,[2]Sheet5!$A$2:$O$163,13, FALSE)</f>
        <v>56374</v>
      </c>
      <c r="Z610">
        <f>VLOOKUP(A610,[2]Sheet5!$A$2:$O$163,14, FALSE)</f>
        <v>56.374000000000002</v>
      </c>
      <c r="AA610">
        <f>VLOOKUP(A610,[2]Sheet5!$A$2:$O$163,15, FALSE)</f>
        <v>4.0320080593063139</v>
      </c>
      <c r="AC610" t="e">
        <f>VLOOKUP(C610, [2]Sheet5!$C$2:$O$163, 3, FALSE)</f>
        <v>#N/A</v>
      </c>
    </row>
    <row r="611" spans="1:29" x14ac:dyDescent="0.2">
      <c r="A611" t="s">
        <v>2612</v>
      </c>
      <c r="B611" t="s">
        <v>1789</v>
      </c>
      <c r="C611" t="str">
        <f t="shared" si="9"/>
        <v>Wichita StateSoftball</v>
      </c>
      <c r="D611" t="s">
        <v>2774</v>
      </c>
      <c r="E611" t="s">
        <v>2775</v>
      </c>
      <c r="F611" t="s">
        <v>2762</v>
      </c>
      <c r="G611" t="s">
        <v>3074</v>
      </c>
      <c r="H611" t="s">
        <v>3017</v>
      </c>
      <c r="I611" t="s">
        <v>3159</v>
      </c>
      <c r="J611">
        <v>81.599999999999994</v>
      </c>
      <c r="L611">
        <v>56374</v>
      </c>
      <c r="M611">
        <v>56.374000000000002</v>
      </c>
      <c r="N611">
        <v>4.0320080593063139</v>
      </c>
      <c r="Q611" t="str">
        <f>VLOOKUP(A611,[2]Sheet5!$A$2:$O$163,4, FALSE)</f>
        <v>Wichita State University</v>
      </c>
      <c r="R611" t="str">
        <f>VLOOKUP(A611,[2]Sheet5!$A$2:$O$163,6, FALSE)</f>
        <v>Wichita</v>
      </c>
      <c r="S611" t="str">
        <f>VLOOKUP(A611,[2]Sheet5!$A$2:$O$163,7, FALSE)</f>
        <v>KS</v>
      </c>
      <c r="T611" t="str">
        <f>VLOOKUP(A611,[2]Sheet5!$A$2:$O$163,8, FALSE)</f>
        <v>Kansas</v>
      </c>
      <c r="U611" t="str">
        <f>VLOOKUP(A611,[2]Sheet5!$A$2:$O$163,9, FALSE)</f>
        <v>Midwest</v>
      </c>
      <c r="V611" t="str">
        <f>VLOOKUP(A611,[2]Sheet5!$A$2:$O$163,10, FALSE)</f>
        <v>wichita-ks</v>
      </c>
      <c r="W611">
        <f>VLOOKUP(A611,[2]Sheet5!$A$2:$O$163,11, FALSE)</f>
        <v>81.599999999999994</v>
      </c>
      <c r="X611" t="e">
        <f>VLOOKUP(A611,[2]Sheet5!$A$2:$O$163,12, FALSE)</f>
        <v>#N/A</v>
      </c>
      <c r="Y611">
        <f>VLOOKUP(A611,[2]Sheet5!$A$2:$O$163,13, FALSE)</f>
        <v>56374</v>
      </c>
      <c r="Z611">
        <f>VLOOKUP(A611,[2]Sheet5!$A$2:$O$163,14, FALSE)</f>
        <v>56.374000000000002</v>
      </c>
      <c r="AA611">
        <f>VLOOKUP(A611,[2]Sheet5!$A$2:$O$163,15, FALSE)</f>
        <v>4.0320080593063139</v>
      </c>
      <c r="AC611" t="e">
        <f>VLOOKUP(C611, [2]Sheet5!$C$2:$O$163, 3, FALSE)</f>
        <v>#N/A</v>
      </c>
    </row>
    <row r="612" spans="1:29" x14ac:dyDescent="0.2">
      <c r="A612" t="s">
        <v>2612</v>
      </c>
      <c r="B612" t="s">
        <v>1789</v>
      </c>
      <c r="C612" t="str">
        <f t="shared" si="9"/>
        <v>Wichita StateSoftball</v>
      </c>
      <c r="D612" t="s">
        <v>2774</v>
      </c>
      <c r="E612" t="s">
        <v>2775</v>
      </c>
      <c r="F612" t="s">
        <v>2762</v>
      </c>
      <c r="G612" t="s">
        <v>3074</v>
      </c>
      <c r="H612" t="s">
        <v>3017</v>
      </c>
      <c r="I612" t="s">
        <v>3159</v>
      </c>
      <c r="J612">
        <v>81.599999999999994</v>
      </c>
      <c r="L612">
        <v>56374</v>
      </c>
      <c r="M612">
        <v>56.374000000000002</v>
      </c>
      <c r="N612">
        <v>4.0320080593063139</v>
      </c>
      <c r="Q612" t="str">
        <f>VLOOKUP(A612,[2]Sheet5!$A$2:$O$163,4, FALSE)</f>
        <v>Wichita State University</v>
      </c>
      <c r="R612" t="str">
        <f>VLOOKUP(A612,[2]Sheet5!$A$2:$O$163,6, FALSE)</f>
        <v>Wichita</v>
      </c>
      <c r="S612" t="str">
        <f>VLOOKUP(A612,[2]Sheet5!$A$2:$O$163,7, FALSE)</f>
        <v>KS</v>
      </c>
      <c r="T612" t="str">
        <f>VLOOKUP(A612,[2]Sheet5!$A$2:$O$163,8, FALSE)</f>
        <v>Kansas</v>
      </c>
      <c r="U612" t="str">
        <f>VLOOKUP(A612,[2]Sheet5!$A$2:$O$163,9, FALSE)</f>
        <v>Midwest</v>
      </c>
      <c r="V612" t="str">
        <f>VLOOKUP(A612,[2]Sheet5!$A$2:$O$163,10, FALSE)</f>
        <v>wichita-ks</v>
      </c>
      <c r="W612">
        <f>VLOOKUP(A612,[2]Sheet5!$A$2:$O$163,11, FALSE)</f>
        <v>81.599999999999994</v>
      </c>
      <c r="X612" t="e">
        <f>VLOOKUP(A612,[2]Sheet5!$A$2:$O$163,12, FALSE)</f>
        <v>#N/A</v>
      </c>
      <c r="Y612">
        <f>VLOOKUP(A612,[2]Sheet5!$A$2:$O$163,13, FALSE)</f>
        <v>56374</v>
      </c>
      <c r="Z612">
        <f>VLOOKUP(A612,[2]Sheet5!$A$2:$O$163,14, FALSE)</f>
        <v>56.374000000000002</v>
      </c>
      <c r="AA612">
        <f>VLOOKUP(A612,[2]Sheet5!$A$2:$O$163,15, FALSE)</f>
        <v>4.0320080593063139</v>
      </c>
      <c r="AC612" t="e">
        <f>VLOOKUP(C612, [2]Sheet5!$C$2:$O$163, 3, FALSE)</f>
        <v>#N/A</v>
      </c>
    </row>
    <row r="613" spans="1:29" x14ac:dyDescent="0.2">
      <c r="A613" t="s">
        <v>2639</v>
      </c>
      <c r="B613" t="s">
        <v>1789</v>
      </c>
      <c r="C613" t="str">
        <f t="shared" si="9"/>
        <v>UCFSoftball</v>
      </c>
      <c r="D613" t="s">
        <v>2836</v>
      </c>
      <c r="E613" t="s">
        <v>2837</v>
      </c>
      <c r="F613" t="s">
        <v>2671</v>
      </c>
      <c r="G613" t="s">
        <v>3021</v>
      </c>
      <c r="H613" t="s">
        <v>3012</v>
      </c>
      <c r="I613" t="s">
        <v>3123</v>
      </c>
      <c r="J613">
        <v>103.3</v>
      </c>
      <c r="K613">
        <v>137</v>
      </c>
      <c r="L613">
        <v>58968</v>
      </c>
      <c r="M613">
        <v>58.968000000000004</v>
      </c>
      <c r="N613">
        <v>4.0769949238869874</v>
      </c>
      <c r="O613">
        <v>21</v>
      </c>
      <c r="Q613" t="str">
        <f>VLOOKUP(A613,[2]Sheet5!$A$2:$O$163,4, FALSE)</f>
        <v>University of Central Florida</v>
      </c>
      <c r="R613" t="str">
        <f>VLOOKUP(A613,[2]Sheet5!$A$2:$O$163,6, FALSE)</f>
        <v>Orlando</v>
      </c>
      <c r="S613" t="str">
        <f>VLOOKUP(A613,[2]Sheet5!$A$2:$O$163,7, FALSE)</f>
        <v>FL</v>
      </c>
      <c r="T613" t="str">
        <f>VLOOKUP(A613,[2]Sheet5!$A$2:$O$163,8, FALSE)</f>
        <v>Florida</v>
      </c>
      <c r="U613" t="str">
        <f>VLOOKUP(A613,[2]Sheet5!$A$2:$O$163,9, FALSE)</f>
        <v>Southeast</v>
      </c>
      <c r="V613" t="str">
        <f>VLOOKUP(A613,[2]Sheet5!$A$2:$O$163,10, FALSE)</f>
        <v>orlando-fl</v>
      </c>
      <c r="W613">
        <f>VLOOKUP(A613,[2]Sheet5!$A$2:$O$163,11, FALSE)</f>
        <v>103.3</v>
      </c>
      <c r="X613">
        <f>VLOOKUP(A613,[2]Sheet5!$A$2:$O$163,12, FALSE)</f>
        <v>137</v>
      </c>
      <c r="Y613">
        <f>VLOOKUP(A613,[2]Sheet5!$A$2:$O$163,13, FALSE)</f>
        <v>58968</v>
      </c>
      <c r="Z613">
        <f>VLOOKUP(A613,[2]Sheet5!$A$2:$O$163,14, FALSE)</f>
        <v>58.968000000000004</v>
      </c>
      <c r="AA613">
        <f>VLOOKUP(A613,[2]Sheet5!$A$2:$O$163,15, FALSE)</f>
        <v>4.0769949238869874</v>
      </c>
      <c r="AC613">
        <f>VLOOKUP(C613, [2]Sheet5!$C$2:$O$163, 3, FALSE)</f>
        <v>21</v>
      </c>
    </row>
    <row r="614" spans="1:29" x14ac:dyDescent="0.2">
      <c r="A614" t="s">
        <v>2597</v>
      </c>
      <c r="B614" t="s">
        <v>1789</v>
      </c>
      <c r="C614" t="str">
        <f t="shared" si="9"/>
        <v>PITTSoftball</v>
      </c>
      <c r="D614" t="s">
        <v>2743</v>
      </c>
      <c r="E614" t="s">
        <v>2713</v>
      </c>
      <c r="F614" t="s">
        <v>2709</v>
      </c>
      <c r="G614" t="s">
        <v>3033</v>
      </c>
      <c r="H614" t="s">
        <v>3034</v>
      </c>
      <c r="I614" t="s">
        <v>3148</v>
      </c>
      <c r="J614">
        <v>91.9</v>
      </c>
      <c r="K614">
        <v>62</v>
      </c>
      <c r="L614">
        <v>54306</v>
      </c>
      <c r="M614">
        <v>54.305999999999997</v>
      </c>
      <c r="N614">
        <v>3.9946347180730886</v>
      </c>
      <c r="Q614" t="str">
        <f>VLOOKUP(A614,[2]Sheet5!$A$2:$O$163,4, FALSE)</f>
        <v>University of Pittsburgh</v>
      </c>
      <c r="R614" t="str">
        <f>VLOOKUP(A614,[2]Sheet5!$A$2:$O$163,6, FALSE)</f>
        <v>Pittsburgh</v>
      </c>
      <c r="S614" t="str">
        <f>VLOOKUP(A614,[2]Sheet5!$A$2:$O$163,7, FALSE)</f>
        <v>PA</v>
      </c>
      <c r="T614" t="str">
        <f>VLOOKUP(A614,[2]Sheet5!$A$2:$O$163,8, FALSE)</f>
        <v>Pennsylvania</v>
      </c>
      <c r="U614" t="str">
        <f>VLOOKUP(A614,[2]Sheet5!$A$2:$O$163,9, FALSE)</f>
        <v>Northeast</v>
      </c>
      <c r="V614" t="str">
        <f>VLOOKUP(A614,[2]Sheet5!$A$2:$O$163,10, FALSE)</f>
        <v>pittsburgh-pa</v>
      </c>
      <c r="W614">
        <f>VLOOKUP(A614,[2]Sheet5!$A$2:$O$163,11, FALSE)</f>
        <v>91.9</v>
      </c>
      <c r="X614">
        <f>VLOOKUP(A614,[2]Sheet5!$A$2:$O$163,12, FALSE)</f>
        <v>62</v>
      </c>
      <c r="Y614">
        <f>VLOOKUP(A614,[2]Sheet5!$A$2:$O$163,13, FALSE)</f>
        <v>54306</v>
      </c>
      <c r="Z614">
        <f>VLOOKUP(A614,[2]Sheet5!$A$2:$O$163,14, FALSE)</f>
        <v>54.305999999999997</v>
      </c>
      <c r="AA614">
        <f>VLOOKUP(A614,[2]Sheet5!$A$2:$O$163,15, FALSE)</f>
        <v>3.9946347180730886</v>
      </c>
      <c r="AC614" t="e">
        <f>VLOOKUP(C614, [2]Sheet5!$C$2:$O$163, 3, FALSE)</f>
        <v>#N/A</v>
      </c>
    </row>
    <row r="615" spans="1:29" x14ac:dyDescent="0.2">
      <c r="A615" t="s">
        <v>2640</v>
      </c>
      <c r="B615" t="s">
        <v>1789</v>
      </c>
      <c r="C615" t="str">
        <f t="shared" si="9"/>
        <v>MGSTSoftball</v>
      </c>
      <c r="D615" t="s">
        <v>2838</v>
      </c>
      <c r="E615" t="s">
        <v>2839</v>
      </c>
      <c r="F615" t="s">
        <v>2840</v>
      </c>
      <c r="G615" t="s">
        <v>3079</v>
      </c>
      <c r="H615" t="s">
        <v>3034</v>
      </c>
      <c r="I615" t="s">
        <v>3175</v>
      </c>
      <c r="J615">
        <v>91.3</v>
      </c>
      <c r="K615">
        <v>317</v>
      </c>
      <c r="L615">
        <v>81846</v>
      </c>
      <c r="M615">
        <v>81.846000000000004</v>
      </c>
      <c r="N615">
        <v>4.4048394327390383</v>
      </c>
      <c r="O615">
        <v>25</v>
      </c>
      <c r="Q615" t="str">
        <f>VLOOKUP(A615,[2]Sheet5!$A$2:$O$163,4, FALSE)</f>
        <v>Morgan State University</v>
      </c>
      <c r="R615" t="str">
        <f>VLOOKUP(A615,[2]Sheet5!$A$2:$O$163,6, FALSE)</f>
        <v>Baltimore</v>
      </c>
      <c r="S615" t="str">
        <f>VLOOKUP(A615,[2]Sheet5!$A$2:$O$163,7, FALSE)</f>
        <v>MD</v>
      </c>
      <c r="T615" t="str">
        <f>VLOOKUP(A615,[2]Sheet5!$A$2:$O$163,8, FALSE)</f>
        <v>Maryland</v>
      </c>
      <c r="U615" t="str">
        <f>VLOOKUP(A615,[2]Sheet5!$A$2:$O$163,9, FALSE)</f>
        <v>Northeast</v>
      </c>
      <c r="V615" t="str">
        <f>VLOOKUP(A615,[2]Sheet5!$A$2:$O$163,10, FALSE)</f>
        <v>baltimore-md</v>
      </c>
      <c r="W615">
        <f>VLOOKUP(A615,[2]Sheet5!$A$2:$O$163,11, FALSE)</f>
        <v>91.3</v>
      </c>
      <c r="X615">
        <f>VLOOKUP(A615,[2]Sheet5!$A$2:$O$163,12, FALSE)</f>
        <v>317</v>
      </c>
      <c r="Y615">
        <f>VLOOKUP(A615,[2]Sheet5!$A$2:$O$163,13, FALSE)</f>
        <v>81846</v>
      </c>
      <c r="Z615">
        <f>VLOOKUP(A615,[2]Sheet5!$A$2:$O$163,14, FALSE)</f>
        <v>81.846000000000004</v>
      </c>
      <c r="AA615">
        <f>VLOOKUP(A615,[2]Sheet5!$A$2:$O$163,15, FALSE)</f>
        <v>4.4048394327390383</v>
      </c>
      <c r="AC615">
        <f>VLOOKUP(C615, [2]Sheet5!$C$2:$O$163, 3, FALSE)</f>
        <v>25</v>
      </c>
    </row>
    <row r="616" spans="1:29" x14ac:dyDescent="0.2">
      <c r="A616" t="s">
        <v>2638</v>
      </c>
      <c r="B616" t="s">
        <v>1789</v>
      </c>
      <c r="C616" t="str">
        <f t="shared" si="9"/>
        <v>OKSTSoftball</v>
      </c>
      <c r="D616" t="s">
        <v>2834</v>
      </c>
      <c r="E616" t="s">
        <v>2835</v>
      </c>
      <c r="F616" t="s">
        <v>2663</v>
      </c>
      <c r="G616" t="s">
        <v>3039</v>
      </c>
      <c r="H616" t="s">
        <v>3003</v>
      </c>
      <c r="I616" t="s">
        <v>3174</v>
      </c>
      <c r="J616">
        <v>84.4</v>
      </c>
      <c r="K616">
        <v>182</v>
      </c>
      <c r="L616">
        <v>59679</v>
      </c>
      <c r="M616">
        <v>59.679000000000002</v>
      </c>
      <c r="N616">
        <v>4.0889801997229496</v>
      </c>
      <c r="O616">
        <v>22</v>
      </c>
      <c r="Q616" t="str">
        <f>VLOOKUP(A616,[2]Sheet5!$A$2:$O$163,4, FALSE)</f>
        <v>Oklahoma State University</v>
      </c>
      <c r="R616" t="str">
        <f>VLOOKUP(A616,[2]Sheet5!$A$2:$O$163,6, FALSE)</f>
        <v>Oklahoma City</v>
      </c>
      <c r="S616" t="str">
        <f>VLOOKUP(A616,[2]Sheet5!$A$2:$O$163,7, FALSE)</f>
        <v>OK</v>
      </c>
      <c r="T616" t="str">
        <f>VLOOKUP(A616,[2]Sheet5!$A$2:$O$163,8, FALSE)</f>
        <v>Oklahoma</v>
      </c>
      <c r="U616" t="str">
        <f>VLOOKUP(A616,[2]Sheet5!$A$2:$O$163,9, FALSE)</f>
        <v>Southwest</v>
      </c>
      <c r="V616" t="str">
        <f>VLOOKUP(A616,[2]Sheet5!$A$2:$O$163,10, FALSE)</f>
        <v>oklahoma city-ok</v>
      </c>
      <c r="W616">
        <f>VLOOKUP(A616,[2]Sheet5!$A$2:$O$163,11, FALSE)</f>
        <v>84.4</v>
      </c>
      <c r="X616">
        <f>VLOOKUP(A616,[2]Sheet5!$A$2:$O$163,12, FALSE)</f>
        <v>182</v>
      </c>
      <c r="Y616">
        <f>VLOOKUP(A616,[2]Sheet5!$A$2:$O$163,13, FALSE)</f>
        <v>59679</v>
      </c>
      <c r="Z616">
        <f>VLOOKUP(A616,[2]Sheet5!$A$2:$O$163,14, FALSE)</f>
        <v>59.679000000000002</v>
      </c>
      <c r="AA616">
        <f>VLOOKUP(A616,[2]Sheet5!$A$2:$O$163,15, FALSE)</f>
        <v>4.0889801997229496</v>
      </c>
      <c r="AC616">
        <f>VLOOKUP(C616, [2]Sheet5!$C$2:$O$163, 3, FALSE)</f>
        <v>22</v>
      </c>
    </row>
    <row r="617" spans="1:29" x14ac:dyDescent="0.2">
      <c r="A617" t="s">
        <v>2607</v>
      </c>
      <c r="B617" t="s">
        <v>1789</v>
      </c>
      <c r="C617" t="str">
        <f t="shared" si="9"/>
        <v>PURSoftball</v>
      </c>
      <c r="D617" t="s">
        <v>2765</v>
      </c>
      <c r="E617" t="s">
        <v>2766</v>
      </c>
      <c r="F617" t="s">
        <v>2704</v>
      </c>
      <c r="G617" t="s">
        <v>3023</v>
      </c>
      <c r="H617" t="s">
        <v>3017</v>
      </c>
      <c r="I617" t="s">
        <v>3157</v>
      </c>
      <c r="J617">
        <v>90.4</v>
      </c>
      <c r="K617">
        <v>202</v>
      </c>
      <c r="L617">
        <v>28744</v>
      </c>
      <c r="M617">
        <v>28.744</v>
      </c>
      <c r="N617">
        <v>3.3584290498112175</v>
      </c>
      <c r="Q617" t="str">
        <f>VLOOKUP(A617,[2]Sheet5!$A$2:$O$163,4, FALSE)</f>
        <v>Purdue University</v>
      </c>
      <c r="R617" t="str">
        <f>VLOOKUP(A617,[2]Sheet5!$A$2:$O$163,6, FALSE)</f>
        <v>West Lafayette</v>
      </c>
      <c r="S617" t="str">
        <f>VLOOKUP(A617,[2]Sheet5!$A$2:$O$163,7, FALSE)</f>
        <v>IN</v>
      </c>
      <c r="T617" t="str">
        <f>VLOOKUP(A617,[2]Sheet5!$A$2:$O$163,8, FALSE)</f>
        <v>Indiana</v>
      </c>
      <c r="U617" t="str">
        <f>VLOOKUP(A617,[2]Sheet5!$A$2:$O$163,9, FALSE)</f>
        <v>Midwest</v>
      </c>
      <c r="V617" t="str">
        <f>VLOOKUP(A617,[2]Sheet5!$A$2:$O$163,10, FALSE)</f>
        <v>west lafayette-in</v>
      </c>
      <c r="W617">
        <f>VLOOKUP(A617,[2]Sheet5!$A$2:$O$163,11, FALSE)</f>
        <v>90.4</v>
      </c>
      <c r="X617">
        <f>VLOOKUP(A617,[2]Sheet5!$A$2:$O$163,12, FALSE)</f>
        <v>202</v>
      </c>
      <c r="Y617">
        <f>VLOOKUP(A617,[2]Sheet5!$A$2:$O$163,13, FALSE)</f>
        <v>28744</v>
      </c>
      <c r="Z617">
        <f>VLOOKUP(A617,[2]Sheet5!$A$2:$O$163,14, FALSE)</f>
        <v>28.744</v>
      </c>
      <c r="AA617">
        <f>VLOOKUP(A617,[2]Sheet5!$A$2:$O$163,15, FALSE)</f>
        <v>3.3584290498112175</v>
      </c>
      <c r="AC617" t="e">
        <f>VLOOKUP(C617, [2]Sheet5!$C$2:$O$163, 3, FALSE)</f>
        <v>#N/A</v>
      </c>
    </row>
    <row r="618" spans="1:29" x14ac:dyDescent="0.2">
      <c r="A618" t="s">
        <v>2638</v>
      </c>
      <c r="B618" t="s">
        <v>1789</v>
      </c>
      <c r="C618" t="str">
        <f t="shared" si="9"/>
        <v>OKSTSoftball</v>
      </c>
      <c r="D618" t="s">
        <v>2834</v>
      </c>
      <c r="E618" t="s">
        <v>2835</v>
      </c>
      <c r="F618" t="s">
        <v>2663</v>
      </c>
      <c r="G618" t="s">
        <v>3039</v>
      </c>
      <c r="H618" t="s">
        <v>3003</v>
      </c>
      <c r="I618" t="s">
        <v>3174</v>
      </c>
      <c r="J618">
        <v>84.4</v>
      </c>
      <c r="K618">
        <v>182</v>
      </c>
      <c r="L618">
        <v>59679</v>
      </c>
      <c r="M618">
        <v>59.679000000000002</v>
      </c>
      <c r="N618">
        <v>4.0889801997229496</v>
      </c>
      <c r="O618">
        <v>22</v>
      </c>
      <c r="Q618" t="str">
        <f>VLOOKUP(A618,[2]Sheet5!$A$2:$O$163,4, FALSE)</f>
        <v>Oklahoma State University</v>
      </c>
      <c r="R618" t="str">
        <f>VLOOKUP(A618,[2]Sheet5!$A$2:$O$163,6, FALSE)</f>
        <v>Oklahoma City</v>
      </c>
      <c r="S618" t="str">
        <f>VLOOKUP(A618,[2]Sheet5!$A$2:$O$163,7, FALSE)</f>
        <v>OK</v>
      </c>
      <c r="T618" t="str">
        <f>VLOOKUP(A618,[2]Sheet5!$A$2:$O$163,8, FALSE)</f>
        <v>Oklahoma</v>
      </c>
      <c r="U618" t="str">
        <f>VLOOKUP(A618,[2]Sheet5!$A$2:$O$163,9, FALSE)</f>
        <v>Southwest</v>
      </c>
      <c r="V618" t="str">
        <f>VLOOKUP(A618,[2]Sheet5!$A$2:$O$163,10, FALSE)</f>
        <v>oklahoma city-ok</v>
      </c>
      <c r="W618">
        <f>VLOOKUP(A618,[2]Sheet5!$A$2:$O$163,11, FALSE)</f>
        <v>84.4</v>
      </c>
      <c r="X618">
        <f>VLOOKUP(A618,[2]Sheet5!$A$2:$O$163,12, FALSE)</f>
        <v>182</v>
      </c>
      <c r="Y618">
        <f>VLOOKUP(A618,[2]Sheet5!$A$2:$O$163,13, FALSE)</f>
        <v>59679</v>
      </c>
      <c r="Z618">
        <f>VLOOKUP(A618,[2]Sheet5!$A$2:$O$163,14, FALSE)</f>
        <v>59.679000000000002</v>
      </c>
      <c r="AA618">
        <f>VLOOKUP(A618,[2]Sheet5!$A$2:$O$163,15, FALSE)</f>
        <v>4.0889801997229496</v>
      </c>
      <c r="AC618">
        <f>VLOOKUP(C618, [2]Sheet5!$C$2:$O$163, 3, FALSE)</f>
        <v>22</v>
      </c>
    </row>
    <row r="619" spans="1:29" x14ac:dyDescent="0.2">
      <c r="A619" t="s">
        <v>2627</v>
      </c>
      <c r="B619" t="s">
        <v>1789</v>
      </c>
      <c r="C619" t="str">
        <f t="shared" si="9"/>
        <v>NWESTSoftball</v>
      </c>
      <c r="D619" t="s">
        <v>2810</v>
      </c>
      <c r="E619" t="s">
        <v>2811</v>
      </c>
      <c r="F619" t="s">
        <v>2812</v>
      </c>
      <c r="G619" t="s">
        <v>3065</v>
      </c>
      <c r="H619" t="s">
        <v>3017</v>
      </c>
      <c r="I619" t="s">
        <v>3166</v>
      </c>
      <c r="J619">
        <v>123.2</v>
      </c>
      <c r="K619">
        <v>10</v>
      </c>
      <c r="L619">
        <v>87345</v>
      </c>
      <c r="M619">
        <v>87.344999999999999</v>
      </c>
      <c r="N619">
        <v>4.4698657939571929</v>
      </c>
      <c r="Q619" t="str">
        <f>VLOOKUP(A619,[2]Sheet5!$A$2:$O$163,4, FALSE)</f>
        <v>Northwestern University</v>
      </c>
      <c r="R619" t="str">
        <f>VLOOKUP(A619,[2]Sheet5!$A$2:$O$163,6, FALSE)</f>
        <v>Evanston</v>
      </c>
      <c r="S619" t="str">
        <f>VLOOKUP(A619,[2]Sheet5!$A$2:$O$163,7, FALSE)</f>
        <v>IL</v>
      </c>
      <c r="T619" t="str">
        <f>VLOOKUP(A619,[2]Sheet5!$A$2:$O$163,8, FALSE)</f>
        <v>Illinois</v>
      </c>
      <c r="U619" t="str">
        <f>VLOOKUP(A619,[2]Sheet5!$A$2:$O$163,9, FALSE)</f>
        <v>Midwest</v>
      </c>
      <c r="V619" t="str">
        <f>VLOOKUP(A619,[2]Sheet5!$A$2:$O$163,10, FALSE)</f>
        <v>evanston-il</v>
      </c>
      <c r="W619">
        <f>VLOOKUP(A619,[2]Sheet5!$A$2:$O$163,11, FALSE)</f>
        <v>123.2</v>
      </c>
      <c r="X619">
        <f>VLOOKUP(A619,[2]Sheet5!$A$2:$O$163,12, FALSE)</f>
        <v>10</v>
      </c>
      <c r="Y619">
        <f>VLOOKUP(A619,[2]Sheet5!$A$2:$O$163,13, FALSE)</f>
        <v>87345</v>
      </c>
      <c r="Z619">
        <f>VLOOKUP(A619,[2]Sheet5!$A$2:$O$163,14, FALSE)</f>
        <v>87.344999999999999</v>
      </c>
      <c r="AA619">
        <f>VLOOKUP(A619,[2]Sheet5!$A$2:$O$163,15, FALSE)</f>
        <v>4.4698657939571929</v>
      </c>
      <c r="AC619" t="e">
        <f>VLOOKUP(C619, [2]Sheet5!$C$2:$O$163, 3, FALSE)</f>
        <v>#N/A</v>
      </c>
    </row>
    <row r="620" spans="1:29" x14ac:dyDescent="0.2">
      <c r="A620" t="s">
        <v>2638</v>
      </c>
      <c r="B620" t="s">
        <v>1875</v>
      </c>
      <c r="C620" t="str">
        <f t="shared" si="9"/>
        <v>OKSTWomensTrack</v>
      </c>
      <c r="D620" t="s">
        <v>2834</v>
      </c>
      <c r="E620" t="s">
        <v>2835</v>
      </c>
      <c r="F620" t="s">
        <v>2663</v>
      </c>
      <c r="G620" t="s">
        <v>3039</v>
      </c>
      <c r="H620" t="s">
        <v>3003</v>
      </c>
      <c r="I620" t="s">
        <v>3174</v>
      </c>
      <c r="J620">
        <v>84.4</v>
      </c>
      <c r="K620">
        <v>182</v>
      </c>
      <c r="L620">
        <v>59679</v>
      </c>
      <c r="M620">
        <v>59.679000000000002</v>
      </c>
      <c r="N620">
        <v>4.0889801997229496</v>
      </c>
      <c r="Q620" t="str">
        <f>VLOOKUP(A620,[2]Sheet5!$A$2:$O$163,4, FALSE)</f>
        <v>Oklahoma State University</v>
      </c>
      <c r="R620" t="str">
        <f>VLOOKUP(A620,[2]Sheet5!$A$2:$O$163,6, FALSE)</f>
        <v>Oklahoma City</v>
      </c>
      <c r="S620" t="str">
        <f>VLOOKUP(A620,[2]Sheet5!$A$2:$O$163,7, FALSE)</f>
        <v>OK</v>
      </c>
      <c r="T620" t="str">
        <f>VLOOKUP(A620,[2]Sheet5!$A$2:$O$163,8, FALSE)</f>
        <v>Oklahoma</v>
      </c>
      <c r="U620" t="str">
        <f>VLOOKUP(A620,[2]Sheet5!$A$2:$O$163,9, FALSE)</f>
        <v>Southwest</v>
      </c>
      <c r="V620" t="str">
        <f>VLOOKUP(A620,[2]Sheet5!$A$2:$O$163,10, FALSE)</f>
        <v>oklahoma city-ok</v>
      </c>
      <c r="W620">
        <f>VLOOKUP(A620,[2]Sheet5!$A$2:$O$163,11, FALSE)</f>
        <v>84.4</v>
      </c>
      <c r="X620">
        <f>VLOOKUP(A620,[2]Sheet5!$A$2:$O$163,12, FALSE)</f>
        <v>182</v>
      </c>
      <c r="Y620">
        <f>VLOOKUP(A620,[2]Sheet5!$A$2:$O$163,13, FALSE)</f>
        <v>59679</v>
      </c>
      <c r="Z620">
        <f>VLOOKUP(A620,[2]Sheet5!$A$2:$O$163,14, FALSE)</f>
        <v>59.679000000000002</v>
      </c>
      <c r="AA620">
        <f>VLOOKUP(A620,[2]Sheet5!$A$2:$O$163,15, FALSE)</f>
        <v>4.0889801997229496</v>
      </c>
      <c r="AC620" t="e">
        <f>VLOOKUP(C620, [2]Sheet5!$C$2:$O$163, 3, FALSE)</f>
        <v>#N/A</v>
      </c>
    </row>
    <row r="621" spans="1:29" x14ac:dyDescent="0.2">
      <c r="A621" t="s">
        <v>2560</v>
      </c>
      <c r="B621" t="s">
        <v>1875</v>
      </c>
      <c r="C621" t="str">
        <f t="shared" si="9"/>
        <v>NoURLWomensTrack</v>
      </c>
      <c r="Q621" t="e">
        <f>VLOOKUP(A621,[2]Sheet5!$A$2:$O$163,4, FALSE)</f>
        <v>#N/A</v>
      </c>
      <c r="R621" t="e">
        <f>VLOOKUP(A621,[2]Sheet5!$A$2:$O$163,6, FALSE)</f>
        <v>#N/A</v>
      </c>
      <c r="S621" t="e">
        <f>VLOOKUP(A621,[2]Sheet5!$A$2:$O$163,7, FALSE)</f>
        <v>#N/A</v>
      </c>
      <c r="T621" t="e">
        <f>VLOOKUP(A621,[2]Sheet5!$A$2:$O$163,8, FALSE)</f>
        <v>#N/A</v>
      </c>
      <c r="U621" t="e">
        <f>VLOOKUP(A621,[2]Sheet5!$A$2:$O$163,9, FALSE)</f>
        <v>#N/A</v>
      </c>
      <c r="V621" t="e">
        <f>VLOOKUP(A621,[2]Sheet5!$A$2:$O$163,10, FALSE)</f>
        <v>#N/A</v>
      </c>
      <c r="W621" t="e">
        <f>VLOOKUP(A621,[2]Sheet5!$A$2:$O$163,11, FALSE)</f>
        <v>#N/A</v>
      </c>
      <c r="X621" t="e">
        <f>VLOOKUP(A621,[2]Sheet5!$A$2:$O$163,12, FALSE)</f>
        <v>#N/A</v>
      </c>
      <c r="Y621" t="e">
        <f>VLOOKUP(A621,[2]Sheet5!$A$2:$O$163,13, FALSE)</f>
        <v>#N/A</v>
      </c>
      <c r="Z621" t="e">
        <f>VLOOKUP(A621,[2]Sheet5!$A$2:$O$163,14, FALSE)</f>
        <v>#N/A</v>
      </c>
      <c r="AA621" t="e">
        <f>VLOOKUP(A621,[2]Sheet5!$A$2:$O$163,15, FALSE)</f>
        <v>#N/A</v>
      </c>
      <c r="AC621" t="e">
        <f>VLOOKUP(C621, [2]Sheet5!$C$2:$O$163, 3, FALSE)</f>
        <v>#N/A</v>
      </c>
    </row>
    <row r="622" spans="1:29" x14ac:dyDescent="0.2">
      <c r="A622" t="s">
        <v>2626</v>
      </c>
      <c r="B622" t="s">
        <v>1875</v>
      </c>
      <c r="C622" t="str">
        <f t="shared" si="9"/>
        <v>DUKEWomensTrack</v>
      </c>
      <c r="D622" t="s">
        <v>2808</v>
      </c>
      <c r="E622" t="s">
        <v>2809</v>
      </c>
      <c r="F622" t="s">
        <v>2685</v>
      </c>
      <c r="G622" t="s">
        <v>3011</v>
      </c>
      <c r="H622" t="s">
        <v>3012</v>
      </c>
      <c r="I622" t="s">
        <v>3061</v>
      </c>
      <c r="J622">
        <v>97.5</v>
      </c>
      <c r="K622">
        <v>10</v>
      </c>
      <c r="L622">
        <v>107000</v>
      </c>
      <c r="M622">
        <v>107</v>
      </c>
      <c r="N622">
        <v>4.6728288344619058</v>
      </c>
      <c r="Q622" t="str">
        <f>VLOOKUP(A622,[2]Sheet5!$A$2:$O$163,4, FALSE)</f>
        <v>Duke University</v>
      </c>
      <c r="R622" t="str">
        <f>VLOOKUP(A622,[2]Sheet5!$A$2:$O$163,6, FALSE)</f>
        <v>Durham</v>
      </c>
      <c r="S622" t="str">
        <f>VLOOKUP(A622,[2]Sheet5!$A$2:$O$163,7, FALSE)</f>
        <v>NC</v>
      </c>
      <c r="T622" t="str">
        <f>VLOOKUP(A622,[2]Sheet5!$A$2:$O$163,8, FALSE)</f>
        <v>North Carolina</v>
      </c>
      <c r="U622" t="str">
        <f>VLOOKUP(A622,[2]Sheet5!$A$2:$O$163,9, FALSE)</f>
        <v>Southeast</v>
      </c>
      <c r="V622" t="str">
        <f>VLOOKUP(A622,[2]Sheet5!$A$2:$O$163,10, FALSE)</f>
        <v>durham-nc</v>
      </c>
      <c r="W622">
        <f>VLOOKUP(A622,[2]Sheet5!$A$2:$O$163,11, FALSE)</f>
        <v>97.5</v>
      </c>
      <c r="X622">
        <f>VLOOKUP(A622,[2]Sheet5!$A$2:$O$163,12, FALSE)</f>
        <v>10</v>
      </c>
      <c r="Y622">
        <f>VLOOKUP(A622,[2]Sheet5!$A$2:$O$163,13, FALSE)</f>
        <v>107000</v>
      </c>
      <c r="Z622">
        <f>VLOOKUP(A622,[2]Sheet5!$A$2:$O$163,14, FALSE)</f>
        <v>107</v>
      </c>
      <c r="AA622">
        <f>VLOOKUP(A622,[2]Sheet5!$A$2:$O$163,15, FALSE)</f>
        <v>4.6728288344619058</v>
      </c>
      <c r="AC622" t="e">
        <f>VLOOKUP(C622, [2]Sheet5!$C$2:$O$163, 3, FALSE)</f>
        <v>#N/A</v>
      </c>
    </row>
    <row r="623" spans="1:29" x14ac:dyDescent="0.2">
      <c r="A623" t="s">
        <v>2596</v>
      </c>
      <c r="B623" t="s">
        <v>1875</v>
      </c>
      <c r="C623" t="str">
        <f t="shared" si="9"/>
        <v>NEBWomensTrack</v>
      </c>
      <c r="D623" t="s">
        <v>2740</v>
      </c>
      <c r="E623" t="s">
        <v>2741</v>
      </c>
      <c r="F623" t="s">
        <v>2742</v>
      </c>
      <c r="G623" t="s">
        <v>3132</v>
      </c>
      <c r="H623" t="s">
        <v>3017</v>
      </c>
      <c r="I623" t="s">
        <v>3154</v>
      </c>
      <c r="J623">
        <v>91.5</v>
      </c>
      <c r="K623">
        <v>151</v>
      </c>
      <c r="L623">
        <v>61309</v>
      </c>
      <c r="M623">
        <v>61.308999999999997</v>
      </c>
      <c r="N623">
        <v>4.1159266510886505</v>
      </c>
      <c r="Q623" t="str">
        <f>VLOOKUP(A623,[2]Sheet5!$A$2:$O$163,4, FALSE)</f>
        <v>The University of Nebraska</v>
      </c>
      <c r="R623" t="str">
        <f>VLOOKUP(A623,[2]Sheet5!$A$2:$O$163,6, FALSE)</f>
        <v>Lincoln</v>
      </c>
      <c r="S623" t="str">
        <f>VLOOKUP(A623,[2]Sheet5!$A$2:$O$163,7, FALSE)</f>
        <v>NE</v>
      </c>
      <c r="T623" t="str">
        <f>VLOOKUP(A623,[2]Sheet5!$A$2:$O$163,8, FALSE)</f>
        <v>Nebraska</v>
      </c>
      <c r="U623" t="str">
        <f>VLOOKUP(A623,[2]Sheet5!$A$2:$O$163,9, FALSE)</f>
        <v>Midwest</v>
      </c>
      <c r="V623" t="str">
        <f>VLOOKUP(A623,[2]Sheet5!$A$2:$O$163,10, FALSE)</f>
        <v>lincoln-ne</v>
      </c>
      <c r="W623">
        <f>VLOOKUP(A623,[2]Sheet5!$A$2:$O$163,11, FALSE)</f>
        <v>91.5</v>
      </c>
      <c r="X623">
        <f>VLOOKUP(A623,[2]Sheet5!$A$2:$O$163,12, FALSE)</f>
        <v>151</v>
      </c>
      <c r="Y623">
        <f>VLOOKUP(A623,[2]Sheet5!$A$2:$O$163,13, FALSE)</f>
        <v>61309</v>
      </c>
      <c r="Z623">
        <f>VLOOKUP(A623,[2]Sheet5!$A$2:$O$163,14, FALSE)</f>
        <v>61.308999999999997</v>
      </c>
      <c r="AA623">
        <f>VLOOKUP(A623,[2]Sheet5!$A$2:$O$163,15, FALSE)</f>
        <v>4.1159266510886505</v>
      </c>
      <c r="AC623" t="e">
        <f>VLOOKUP(C623, [2]Sheet5!$C$2:$O$163, 3, FALSE)</f>
        <v>#N/A</v>
      </c>
    </row>
    <row r="624" spans="1:29" x14ac:dyDescent="0.2">
      <c r="A624" t="s">
        <v>2596</v>
      </c>
      <c r="B624" t="s">
        <v>1875</v>
      </c>
      <c r="C624" t="str">
        <f t="shared" si="9"/>
        <v>NEBWomensTrack</v>
      </c>
      <c r="D624" t="s">
        <v>2740</v>
      </c>
      <c r="E624" t="s">
        <v>2741</v>
      </c>
      <c r="F624" t="s">
        <v>2742</v>
      </c>
      <c r="G624" t="s">
        <v>3132</v>
      </c>
      <c r="H624" t="s">
        <v>3017</v>
      </c>
      <c r="I624" t="s">
        <v>3154</v>
      </c>
      <c r="J624">
        <v>91.5</v>
      </c>
      <c r="K624">
        <v>151</v>
      </c>
      <c r="L624">
        <v>61309</v>
      </c>
      <c r="M624">
        <v>61.308999999999997</v>
      </c>
      <c r="N624">
        <v>4.1159266510886505</v>
      </c>
      <c r="Q624" t="str">
        <f>VLOOKUP(A624,[2]Sheet5!$A$2:$O$163,4, FALSE)</f>
        <v>The University of Nebraska</v>
      </c>
      <c r="R624" t="str">
        <f>VLOOKUP(A624,[2]Sheet5!$A$2:$O$163,6, FALSE)</f>
        <v>Lincoln</v>
      </c>
      <c r="S624" t="str">
        <f>VLOOKUP(A624,[2]Sheet5!$A$2:$O$163,7, FALSE)</f>
        <v>NE</v>
      </c>
      <c r="T624" t="str">
        <f>VLOOKUP(A624,[2]Sheet5!$A$2:$O$163,8, FALSE)</f>
        <v>Nebraska</v>
      </c>
      <c r="U624" t="str">
        <f>VLOOKUP(A624,[2]Sheet5!$A$2:$O$163,9, FALSE)</f>
        <v>Midwest</v>
      </c>
      <c r="V624" t="str">
        <f>VLOOKUP(A624,[2]Sheet5!$A$2:$O$163,10, FALSE)</f>
        <v>lincoln-ne</v>
      </c>
      <c r="W624">
        <f>VLOOKUP(A624,[2]Sheet5!$A$2:$O$163,11, FALSE)</f>
        <v>91.5</v>
      </c>
      <c r="X624">
        <f>VLOOKUP(A624,[2]Sheet5!$A$2:$O$163,12, FALSE)</f>
        <v>151</v>
      </c>
      <c r="Y624">
        <f>VLOOKUP(A624,[2]Sheet5!$A$2:$O$163,13, FALSE)</f>
        <v>61309</v>
      </c>
      <c r="Z624">
        <f>VLOOKUP(A624,[2]Sheet5!$A$2:$O$163,14, FALSE)</f>
        <v>61.308999999999997</v>
      </c>
      <c r="AA624">
        <f>VLOOKUP(A624,[2]Sheet5!$A$2:$O$163,15, FALSE)</f>
        <v>4.1159266510886505</v>
      </c>
      <c r="AC624" t="e">
        <f>VLOOKUP(C624, [2]Sheet5!$C$2:$O$163, 3, FALSE)</f>
        <v>#N/A</v>
      </c>
    </row>
    <row r="625" spans="1:29" x14ac:dyDescent="0.2">
      <c r="A625" t="s">
        <v>2617</v>
      </c>
      <c r="B625" t="s">
        <v>1875</v>
      </c>
      <c r="C625" t="str">
        <f t="shared" si="9"/>
        <v>MICHWomensTrack</v>
      </c>
      <c r="D625" t="s">
        <v>2785</v>
      </c>
      <c r="E625" t="s">
        <v>2786</v>
      </c>
      <c r="F625" t="s">
        <v>2787</v>
      </c>
      <c r="G625" t="s">
        <v>3025</v>
      </c>
      <c r="H625" t="s">
        <v>3017</v>
      </c>
      <c r="I625" t="s">
        <v>3026</v>
      </c>
      <c r="J625">
        <v>110.7</v>
      </c>
      <c r="K625">
        <v>25</v>
      </c>
      <c r="L625">
        <v>73276</v>
      </c>
      <c r="M625">
        <v>73.275999999999996</v>
      </c>
      <c r="N625">
        <v>4.2942331337232122</v>
      </c>
      <c r="Q625" t="str">
        <f>VLOOKUP(A625,[2]Sheet5!$A$2:$O$163,4, FALSE)</f>
        <v>University of Michigan</v>
      </c>
      <c r="R625" t="str">
        <f>VLOOKUP(A625,[2]Sheet5!$A$2:$O$163,6, FALSE)</f>
        <v>Ann Arbor</v>
      </c>
      <c r="S625" t="str">
        <f>VLOOKUP(A625,[2]Sheet5!$A$2:$O$163,7, FALSE)</f>
        <v>MI</v>
      </c>
      <c r="T625" t="str">
        <f>VLOOKUP(A625,[2]Sheet5!$A$2:$O$163,8, FALSE)</f>
        <v>Michigan</v>
      </c>
      <c r="U625" t="str">
        <f>VLOOKUP(A625,[2]Sheet5!$A$2:$O$163,9, FALSE)</f>
        <v>Midwest</v>
      </c>
      <c r="V625" t="str">
        <f>VLOOKUP(A625,[2]Sheet5!$A$2:$O$163,10, FALSE)</f>
        <v>ann arbor-mi</v>
      </c>
      <c r="W625">
        <f>VLOOKUP(A625,[2]Sheet5!$A$2:$O$163,11, FALSE)</f>
        <v>110.7</v>
      </c>
      <c r="X625">
        <f>VLOOKUP(A625,[2]Sheet5!$A$2:$O$163,12, FALSE)</f>
        <v>25</v>
      </c>
      <c r="Y625">
        <f>VLOOKUP(A625,[2]Sheet5!$A$2:$O$163,13, FALSE)</f>
        <v>73276</v>
      </c>
      <c r="Z625">
        <f>VLOOKUP(A625,[2]Sheet5!$A$2:$O$163,14, FALSE)</f>
        <v>73.275999999999996</v>
      </c>
      <c r="AA625">
        <f>VLOOKUP(A625,[2]Sheet5!$A$2:$O$163,15, FALSE)</f>
        <v>4.2942331337232122</v>
      </c>
      <c r="AC625" t="e">
        <f>VLOOKUP(C625, [2]Sheet5!$C$2:$O$163, 3, FALSE)</f>
        <v>#N/A</v>
      </c>
    </row>
    <row r="626" spans="1:29" x14ac:dyDescent="0.2">
      <c r="A626" t="s">
        <v>2573</v>
      </c>
      <c r="B626" t="s">
        <v>1875</v>
      </c>
      <c r="C626" t="str">
        <f t="shared" si="9"/>
        <v>NCSTWomensTrack</v>
      </c>
      <c r="D626" t="s">
        <v>2683</v>
      </c>
      <c r="E626" t="s">
        <v>2684</v>
      </c>
      <c r="F626" t="s">
        <v>2685</v>
      </c>
      <c r="G626" t="s">
        <v>3011</v>
      </c>
      <c r="H626" t="s">
        <v>3012</v>
      </c>
      <c r="I626" t="s">
        <v>3125</v>
      </c>
      <c r="J626">
        <v>102.4</v>
      </c>
      <c r="K626">
        <v>72</v>
      </c>
      <c r="L626">
        <v>72966</v>
      </c>
      <c r="M626">
        <v>72.965999999999994</v>
      </c>
      <c r="N626">
        <v>4.289993579226917</v>
      </c>
      <c r="Q626" t="str">
        <f>VLOOKUP(A626,[2]Sheet5!$A$2:$O$163,4, FALSE)</f>
        <v>North Carolina State University</v>
      </c>
      <c r="R626" t="str">
        <f>VLOOKUP(A626,[2]Sheet5!$A$2:$O$163,6, FALSE)</f>
        <v>Raleigh</v>
      </c>
      <c r="S626" t="str">
        <f>VLOOKUP(A626,[2]Sheet5!$A$2:$O$163,7, FALSE)</f>
        <v>NC</v>
      </c>
      <c r="T626" t="str">
        <f>VLOOKUP(A626,[2]Sheet5!$A$2:$O$163,8, FALSE)</f>
        <v>North Carolina</v>
      </c>
      <c r="U626" t="str">
        <f>VLOOKUP(A626,[2]Sheet5!$A$2:$O$163,9, FALSE)</f>
        <v>Southeast</v>
      </c>
      <c r="V626" t="str">
        <f>VLOOKUP(A626,[2]Sheet5!$A$2:$O$163,10, FALSE)</f>
        <v>raleigh-nc</v>
      </c>
      <c r="W626">
        <f>VLOOKUP(A626,[2]Sheet5!$A$2:$O$163,11, FALSE)</f>
        <v>102.4</v>
      </c>
      <c r="X626">
        <f>VLOOKUP(A626,[2]Sheet5!$A$2:$O$163,12, FALSE)</f>
        <v>72</v>
      </c>
      <c r="Y626">
        <f>VLOOKUP(A626,[2]Sheet5!$A$2:$O$163,13, FALSE)</f>
        <v>72966</v>
      </c>
      <c r="Z626">
        <f>VLOOKUP(A626,[2]Sheet5!$A$2:$O$163,14, FALSE)</f>
        <v>72.965999999999994</v>
      </c>
      <c r="AA626">
        <f>VLOOKUP(A626,[2]Sheet5!$A$2:$O$163,15, FALSE)</f>
        <v>4.289993579226917</v>
      </c>
      <c r="AC626" t="e">
        <f>VLOOKUP(C626, [2]Sheet5!$C$2:$O$163, 3, FALSE)</f>
        <v>#N/A</v>
      </c>
    </row>
    <row r="627" spans="1:29" x14ac:dyDescent="0.2">
      <c r="A627" t="s">
        <v>2616</v>
      </c>
      <c r="B627" t="s">
        <v>1875</v>
      </c>
      <c r="C627" t="str">
        <f t="shared" si="9"/>
        <v>UFWomensTrack</v>
      </c>
      <c r="D627" t="s">
        <v>2783</v>
      </c>
      <c r="E627" t="s">
        <v>2784</v>
      </c>
      <c r="F627" t="s">
        <v>2671</v>
      </c>
      <c r="G627" t="s">
        <v>3021</v>
      </c>
      <c r="H627" t="s">
        <v>3012</v>
      </c>
      <c r="I627" t="s">
        <v>3081</v>
      </c>
      <c r="J627">
        <v>90</v>
      </c>
      <c r="K627">
        <v>29</v>
      </c>
      <c r="L627">
        <v>40937</v>
      </c>
      <c r="M627">
        <v>40.936999999999998</v>
      </c>
      <c r="N627">
        <v>3.7120342995804241</v>
      </c>
      <c r="Q627" t="str">
        <f>VLOOKUP(A627,[2]Sheet5!$A$2:$O$163,4, FALSE)</f>
        <v>University of Florida</v>
      </c>
      <c r="R627" t="str">
        <f>VLOOKUP(A627,[2]Sheet5!$A$2:$O$163,6, FALSE)</f>
        <v>Gainesville</v>
      </c>
      <c r="S627" t="str">
        <f>VLOOKUP(A627,[2]Sheet5!$A$2:$O$163,7, FALSE)</f>
        <v>FL</v>
      </c>
      <c r="T627" t="str">
        <f>VLOOKUP(A627,[2]Sheet5!$A$2:$O$163,8, FALSE)</f>
        <v>Florida</v>
      </c>
      <c r="U627" t="str">
        <f>VLOOKUP(A627,[2]Sheet5!$A$2:$O$163,9, FALSE)</f>
        <v>Southeast</v>
      </c>
      <c r="V627" t="str">
        <f>VLOOKUP(A627,[2]Sheet5!$A$2:$O$163,10, FALSE)</f>
        <v>gainesville-fl</v>
      </c>
      <c r="W627">
        <f>VLOOKUP(A627,[2]Sheet5!$A$2:$O$163,11, FALSE)</f>
        <v>90</v>
      </c>
      <c r="X627">
        <f>VLOOKUP(A627,[2]Sheet5!$A$2:$O$163,12, FALSE)</f>
        <v>29</v>
      </c>
      <c r="Y627">
        <f>VLOOKUP(A627,[2]Sheet5!$A$2:$O$163,13, FALSE)</f>
        <v>40937</v>
      </c>
      <c r="Z627">
        <f>VLOOKUP(A627,[2]Sheet5!$A$2:$O$163,14, FALSE)</f>
        <v>40.936999999999998</v>
      </c>
      <c r="AA627">
        <f>VLOOKUP(A627,[2]Sheet5!$A$2:$O$163,15, FALSE)</f>
        <v>3.7120342995804241</v>
      </c>
      <c r="AC627" t="e">
        <f>VLOOKUP(C627, [2]Sheet5!$C$2:$O$163, 3, FALSE)</f>
        <v>#N/A</v>
      </c>
    </row>
    <row r="628" spans="1:29" x14ac:dyDescent="0.2">
      <c r="A628" t="s">
        <v>2562</v>
      </c>
      <c r="B628" t="s">
        <v>1875</v>
      </c>
      <c r="C628" t="str">
        <f t="shared" si="9"/>
        <v>LSUWomensTrack</v>
      </c>
      <c r="D628" t="s">
        <v>2656</v>
      </c>
      <c r="E628" t="s">
        <v>2657</v>
      </c>
      <c r="F628" t="s">
        <v>2633</v>
      </c>
      <c r="G628" t="s">
        <v>3036</v>
      </c>
      <c r="H628" t="s">
        <v>3012</v>
      </c>
      <c r="I628" t="s">
        <v>3037</v>
      </c>
      <c r="J628">
        <v>91.7</v>
      </c>
      <c r="K628">
        <v>176</v>
      </c>
      <c r="L628">
        <v>46282</v>
      </c>
      <c r="M628">
        <v>46.281999999999996</v>
      </c>
      <c r="N628">
        <v>3.8347531166034798</v>
      </c>
      <c r="Q628" t="str">
        <f>VLOOKUP(A628,[2]Sheet5!$A$2:$O$163,4, FALSE)</f>
        <v>Louisiana State University</v>
      </c>
      <c r="R628" t="str">
        <f>VLOOKUP(A628,[2]Sheet5!$A$2:$O$163,6, FALSE)</f>
        <v>Baton Rouge</v>
      </c>
      <c r="S628" t="str">
        <f>VLOOKUP(A628,[2]Sheet5!$A$2:$O$163,7, FALSE)</f>
        <v>LA</v>
      </c>
      <c r="T628" t="str">
        <f>VLOOKUP(A628,[2]Sheet5!$A$2:$O$163,8, FALSE)</f>
        <v>Louisiana</v>
      </c>
      <c r="U628" t="str">
        <f>VLOOKUP(A628,[2]Sheet5!$A$2:$O$163,9, FALSE)</f>
        <v>Southeast</v>
      </c>
      <c r="V628" t="str">
        <f>VLOOKUP(A628,[2]Sheet5!$A$2:$O$163,10, FALSE)</f>
        <v>baton rouge-la</v>
      </c>
      <c r="W628">
        <f>VLOOKUP(A628,[2]Sheet5!$A$2:$O$163,11, FALSE)</f>
        <v>91.7</v>
      </c>
      <c r="X628">
        <f>VLOOKUP(A628,[2]Sheet5!$A$2:$O$163,12, FALSE)</f>
        <v>176</v>
      </c>
      <c r="Y628">
        <f>VLOOKUP(A628,[2]Sheet5!$A$2:$O$163,13, FALSE)</f>
        <v>46282</v>
      </c>
      <c r="Z628">
        <f>VLOOKUP(A628,[2]Sheet5!$A$2:$O$163,14, FALSE)</f>
        <v>46.281999999999996</v>
      </c>
      <c r="AA628">
        <f>VLOOKUP(A628,[2]Sheet5!$A$2:$O$163,15, FALSE)</f>
        <v>3.8347531166034798</v>
      </c>
      <c r="AC628" t="e">
        <f>VLOOKUP(C628, [2]Sheet5!$C$2:$O$163, 3, FALSE)</f>
        <v>#N/A</v>
      </c>
    </row>
    <row r="629" spans="1:29" x14ac:dyDescent="0.2">
      <c r="A629" t="s">
        <v>2616</v>
      </c>
      <c r="B629" t="s">
        <v>1875</v>
      </c>
      <c r="C629" t="str">
        <f t="shared" si="9"/>
        <v>UFWomensTrack</v>
      </c>
      <c r="D629" t="s">
        <v>2783</v>
      </c>
      <c r="E629" t="s">
        <v>2784</v>
      </c>
      <c r="F629" t="s">
        <v>2671</v>
      </c>
      <c r="G629" t="s">
        <v>3021</v>
      </c>
      <c r="H629" t="s">
        <v>3012</v>
      </c>
      <c r="I629" t="s">
        <v>3081</v>
      </c>
      <c r="J629">
        <v>90</v>
      </c>
      <c r="K629">
        <v>29</v>
      </c>
      <c r="L629">
        <v>40937</v>
      </c>
      <c r="M629">
        <v>40.936999999999998</v>
      </c>
      <c r="N629">
        <v>3.7120342995804241</v>
      </c>
      <c r="Q629" t="str">
        <f>VLOOKUP(A629,[2]Sheet5!$A$2:$O$163,4, FALSE)</f>
        <v>University of Florida</v>
      </c>
      <c r="R629" t="str">
        <f>VLOOKUP(A629,[2]Sheet5!$A$2:$O$163,6, FALSE)</f>
        <v>Gainesville</v>
      </c>
      <c r="S629" t="str">
        <f>VLOOKUP(A629,[2]Sheet5!$A$2:$O$163,7, FALSE)</f>
        <v>FL</v>
      </c>
      <c r="T629" t="str">
        <f>VLOOKUP(A629,[2]Sheet5!$A$2:$O$163,8, FALSE)</f>
        <v>Florida</v>
      </c>
      <c r="U629" t="str">
        <f>VLOOKUP(A629,[2]Sheet5!$A$2:$O$163,9, FALSE)</f>
        <v>Southeast</v>
      </c>
      <c r="V629" t="str">
        <f>VLOOKUP(A629,[2]Sheet5!$A$2:$O$163,10, FALSE)</f>
        <v>gainesville-fl</v>
      </c>
      <c r="W629">
        <f>VLOOKUP(A629,[2]Sheet5!$A$2:$O$163,11, FALSE)</f>
        <v>90</v>
      </c>
      <c r="X629">
        <f>VLOOKUP(A629,[2]Sheet5!$A$2:$O$163,12, FALSE)</f>
        <v>29</v>
      </c>
      <c r="Y629">
        <f>VLOOKUP(A629,[2]Sheet5!$A$2:$O$163,13, FALSE)</f>
        <v>40937</v>
      </c>
      <c r="Z629">
        <f>VLOOKUP(A629,[2]Sheet5!$A$2:$O$163,14, FALSE)</f>
        <v>40.936999999999998</v>
      </c>
      <c r="AA629">
        <f>VLOOKUP(A629,[2]Sheet5!$A$2:$O$163,15, FALSE)</f>
        <v>3.7120342995804241</v>
      </c>
      <c r="AC629" t="e">
        <f>VLOOKUP(C629, [2]Sheet5!$C$2:$O$163, 3, FALSE)</f>
        <v>#N/A</v>
      </c>
    </row>
    <row r="630" spans="1:29" x14ac:dyDescent="0.2">
      <c r="A630" t="s">
        <v>2566</v>
      </c>
      <c r="B630" t="s">
        <v>1875</v>
      </c>
      <c r="C630" t="str">
        <f t="shared" si="9"/>
        <v>ARKWomensTrack</v>
      </c>
      <c r="D630" t="s">
        <v>2666</v>
      </c>
      <c r="E630" t="s">
        <v>2667</v>
      </c>
      <c r="F630" t="s">
        <v>2668</v>
      </c>
      <c r="G630" t="s">
        <v>3044</v>
      </c>
      <c r="H630" t="s">
        <v>3012</v>
      </c>
      <c r="I630" t="s">
        <v>3045</v>
      </c>
      <c r="J630">
        <v>91.8</v>
      </c>
      <c r="K630">
        <v>176</v>
      </c>
      <c r="L630">
        <v>52111</v>
      </c>
      <c r="M630">
        <v>52.110999999999997</v>
      </c>
      <c r="N630">
        <v>3.9533760589116249</v>
      </c>
      <c r="Q630" t="str">
        <f>VLOOKUP(A630,[2]Sheet5!$A$2:$O$163,4, FALSE)</f>
        <v>University of Arkansas</v>
      </c>
      <c r="R630" t="str">
        <f>VLOOKUP(A630,[2]Sheet5!$A$2:$O$163,6, FALSE)</f>
        <v>Fayetteville</v>
      </c>
      <c r="S630" t="str">
        <f>VLOOKUP(A630,[2]Sheet5!$A$2:$O$163,7, FALSE)</f>
        <v>AR</v>
      </c>
      <c r="T630" t="str">
        <f>VLOOKUP(A630,[2]Sheet5!$A$2:$O$163,8, FALSE)</f>
        <v>Arkansas</v>
      </c>
      <c r="U630" t="str">
        <f>VLOOKUP(A630,[2]Sheet5!$A$2:$O$163,9, FALSE)</f>
        <v>Southeast</v>
      </c>
      <c r="V630" t="str">
        <f>VLOOKUP(A630,[2]Sheet5!$A$2:$O$163,10, FALSE)</f>
        <v>fayetteville-ar</v>
      </c>
      <c r="W630">
        <f>VLOOKUP(A630,[2]Sheet5!$A$2:$O$163,11, FALSE)</f>
        <v>91.8</v>
      </c>
      <c r="X630">
        <f>VLOOKUP(A630,[2]Sheet5!$A$2:$O$163,12, FALSE)</f>
        <v>176</v>
      </c>
      <c r="Y630">
        <f>VLOOKUP(A630,[2]Sheet5!$A$2:$O$163,13, FALSE)</f>
        <v>52111</v>
      </c>
      <c r="Z630">
        <f>VLOOKUP(A630,[2]Sheet5!$A$2:$O$163,14, FALSE)</f>
        <v>52.110999999999997</v>
      </c>
      <c r="AA630">
        <f>VLOOKUP(A630,[2]Sheet5!$A$2:$O$163,15, FALSE)</f>
        <v>3.9533760589116249</v>
      </c>
      <c r="AC630" t="e">
        <f>VLOOKUP(C630, [2]Sheet5!$C$2:$O$163, 3, FALSE)</f>
        <v>#N/A</v>
      </c>
    </row>
    <row r="631" spans="1:29" x14ac:dyDescent="0.2">
      <c r="A631" t="s">
        <v>2616</v>
      </c>
      <c r="B631" t="s">
        <v>1875</v>
      </c>
      <c r="C631" t="str">
        <f t="shared" si="9"/>
        <v>UFWomensTrack</v>
      </c>
      <c r="D631" t="s">
        <v>2783</v>
      </c>
      <c r="E631" t="s">
        <v>2784</v>
      </c>
      <c r="F631" t="s">
        <v>2671</v>
      </c>
      <c r="G631" t="s">
        <v>3021</v>
      </c>
      <c r="H631" t="s">
        <v>3012</v>
      </c>
      <c r="I631" t="s">
        <v>3081</v>
      </c>
      <c r="J631">
        <v>90</v>
      </c>
      <c r="K631">
        <v>29</v>
      </c>
      <c r="L631">
        <v>40937</v>
      </c>
      <c r="M631">
        <v>40.936999999999998</v>
      </c>
      <c r="N631">
        <v>3.7120342995804241</v>
      </c>
      <c r="Q631" t="str">
        <f>VLOOKUP(A631,[2]Sheet5!$A$2:$O$163,4, FALSE)</f>
        <v>University of Florida</v>
      </c>
      <c r="R631" t="str">
        <f>VLOOKUP(A631,[2]Sheet5!$A$2:$O$163,6, FALSE)</f>
        <v>Gainesville</v>
      </c>
      <c r="S631" t="str">
        <f>VLOOKUP(A631,[2]Sheet5!$A$2:$O$163,7, FALSE)</f>
        <v>FL</v>
      </c>
      <c r="T631" t="str">
        <f>VLOOKUP(A631,[2]Sheet5!$A$2:$O$163,8, FALSE)</f>
        <v>Florida</v>
      </c>
      <c r="U631" t="str">
        <f>VLOOKUP(A631,[2]Sheet5!$A$2:$O$163,9, FALSE)</f>
        <v>Southeast</v>
      </c>
      <c r="V631" t="str">
        <f>VLOOKUP(A631,[2]Sheet5!$A$2:$O$163,10, FALSE)</f>
        <v>gainesville-fl</v>
      </c>
      <c r="W631">
        <f>VLOOKUP(A631,[2]Sheet5!$A$2:$O$163,11, FALSE)</f>
        <v>90</v>
      </c>
      <c r="X631">
        <f>VLOOKUP(A631,[2]Sheet5!$A$2:$O$163,12, FALSE)</f>
        <v>29</v>
      </c>
      <c r="Y631">
        <f>VLOOKUP(A631,[2]Sheet5!$A$2:$O$163,13, FALSE)</f>
        <v>40937</v>
      </c>
      <c r="Z631">
        <f>VLOOKUP(A631,[2]Sheet5!$A$2:$O$163,14, FALSE)</f>
        <v>40.936999999999998</v>
      </c>
      <c r="AA631">
        <f>VLOOKUP(A631,[2]Sheet5!$A$2:$O$163,15, FALSE)</f>
        <v>3.7120342995804241</v>
      </c>
      <c r="AC631" t="e">
        <f>VLOOKUP(C631, [2]Sheet5!$C$2:$O$163, 3, FALSE)</f>
        <v>#N/A</v>
      </c>
    </row>
    <row r="632" spans="1:29" x14ac:dyDescent="0.2">
      <c r="A632" t="s">
        <v>2616</v>
      </c>
      <c r="B632" t="s">
        <v>1875</v>
      </c>
      <c r="C632" t="str">
        <f t="shared" si="9"/>
        <v>UFWomensTrack</v>
      </c>
      <c r="D632" t="s">
        <v>2783</v>
      </c>
      <c r="E632" t="s">
        <v>2784</v>
      </c>
      <c r="F632" t="s">
        <v>2671</v>
      </c>
      <c r="G632" t="s">
        <v>3021</v>
      </c>
      <c r="H632" t="s">
        <v>3012</v>
      </c>
      <c r="I632" t="s">
        <v>3081</v>
      </c>
      <c r="J632">
        <v>90</v>
      </c>
      <c r="K632">
        <v>29</v>
      </c>
      <c r="L632">
        <v>40937</v>
      </c>
      <c r="M632">
        <v>40.936999999999998</v>
      </c>
      <c r="N632">
        <v>3.7120342995804241</v>
      </c>
      <c r="Q632" t="str">
        <f>VLOOKUP(A632,[2]Sheet5!$A$2:$O$163,4, FALSE)</f>
        <v>University of Florida</v>
      </c>
      <c r="R632" t="str">
        <f>VLOOKUP(A632,[2]Sheet5!$A$2:$O$163,6, FALSE)</f>
        <v>Gainesville</v>
      </c>
      <c r="S632" t="str">
        <f>VLOOKUP(A632,[2]Sheet5!$A$2:$O$163,7, FALSE)</f>
        <v>FL</v>
      </c>
      <c r="T632" t="str">
        <f>VLOOKUP(A632,[2]Sheet5!$A$2:$O$163,8, FALSE)</f>
        <v>Florida</v>
      </c>
      <c r="U632" t="str">
        <f>VLOOKUP(A632,[2]Sheet5!$A$2:$O$163,9, FALSE)</f>
        <v>Southeast</v>
      </c>
      <c r="V632" t="str">
        <f>VLOOKUP(A632,[2]Sheet5!$A$2:$O$163,10, FALSE)</f>
        <v>gainesville-fl</v>
      </c>
      <c r="W632">
        <f>VLOOKUP(A632,[2]Sheet5!$A$2:$O$163,11, FALSE)</f>
        <v>90</v>
      </c>
      <c r="X632">
        <f>VLOOKUP(A632,[2]Sheet5!$A$2:$O$163,12, FALSE)</f>
        <v>29</v>
      </c>
      <c r="Y632">
        <f>VLOOKUP(A632,[2]Sheet5!$A$2:$O$163,13, FALSE)</f>
        <v>40937</v>
      </c>
      <c r="Z632">
        <f>VLOOKUP(A632,[2]Sheet5!$A$2:$O$163,14, FALSE)</f>
        <v>40.936999999999998</v>
      </c>
      <c r="AA632">
        <f>VLOOKUP(A632,[2]Sheet5!$A$2:$O$163,15, FALSE)</f>
        <v>3.7120342995804241</v>
      </c>
      <c r="AC632" t="e">
        <f>VLOOKUP(C632, [2]Sheet5!$C$2:$O$163, 3, FALSE)</f>
        <v>#N/A</v>
      </c>
    </row>
    <row r="633" spans="1:29" x14ac:dyDescent="0.2">
      <c r="A633" t="s">
        <v>2586</v>
      </c>
      <c r="B633" t="s">
        <v>1875</v>
      </c>
      <c r="C633" t="str">
        <f t="shared" si="9"/>
        <v>TAMUWomensTrack</v>
      </c>
      <c r="D633" t="s">
        <v>2716</v>
      </c>
      <c r="E633" t="s">
        <v>2717</v>
      </c>
      <c r="F633" t="s">
        <v>2688</v>
      </c>
      <c r="G633" t="s">
        <v>3002</v>
      </c>
      <c r="H633" t="s">
        <v>3003</v>
      </c>
      <c r="I633" t="s">
        <v>3150</v>
      </c>
      <c r="J633">
        <v>88.5</v>
      </c>
      <c r="K633">
        <v>67</v>
      </c>
      <c r="L633">
        <v>50089</v>
      </c>
      <c r="M633">
        <v>50.088999999999999</v>
      </c>
      <c r="N633">
        <v>3.9138014231055571</v>
      </c>
      <c r="Q633" t="str">
        <f>VLOOKUP(A633,[2]Sheet5!$A$2:$O$163,4, FALSE)</f>
        <v>Texas A&amp;M University</v>
      </c>
      <c r="R633" t="str">
        <f>VLOOKUP(A633,[2]Sheet5!$A$2:$O$163,6, FALSE)</f>
        <v>College Station</v>
      </c>
      <c r="S633" t="str">
        <f>VLOOKUP(A633,[2]Sheet5!$A$2:$O$163,7, FALSE)</f>
        <v>TX</v>
      </c>
      <c r="T633" t="str">
        <f>VLOOKUP(A633,[2]Sheet5!$A$2:$O$163,8, FALSE)</f>
        <v>Texas</v>
      </c>
      <c r="U633" t="str">
        <f>VLOOKUP(A633,[2]Sheet5!$A$2:$O$163,9, FALSE)</f>
        <v>Southwest</v>
      </c>
      <c r="V633" t="str">
        <f>VLOOKUP(A633,[2]Sheet5!$A$2:$O$163,10, FALSE)</f>
        <v>college station-tx</v>
      </c>
      <c r="W633">
        <f>VLOOKUP(A633,[2]Sheet5!$A$2:$O$163,11, FALSE)</f>
        <v>88.5</v>
      </c>
      <c r="X633">
        <f>VLOOKUP(A633,[2]Sheet5!$A$2:$O$163,12, FALSE)</f>
        <v>67</v>
      </c>
      <c r="Y633">
        <f>VLOOKUP(A633,[2]Sheet5!$A$2:$O$163,13, FALSE)</f>
        <v>50089</v>
      </c>
      <c r="Z633">
        <f>VLOOKUP(A633,[2]Sheet5!$A$2:$O$163,14, FALSE)</f>
        <v>50.088999999999999</v>
      </c>
      <c r="AA633">
        <f>VLOOKUP(A633,[2]Sheet5!$A$2:$O$163,15, FALSE)</f>
        <v>3.9138014231055571</v>
      </c>
      <c r="AC633" t="e">
        <f>VLOOKUP(C633, [2]Sheet5!$C$2:$O$163, 3, FALSE)</f>
        <v>#N/A</v>
      </c>
    </row>
    <row r="634" spans="1:29" x14ac:dyDescent="0.2">
      <c r="A634" t="s">
        <v>2593</v>
      </c>
      <c r="B634" t="s">
        <v>1875</v>
      </c>
      <c r="C634" t="str">
        <f t="shared" si="9"/>
        <v>OHSTWomensTrack</v>
      </c>
      <c r="D634" t="s">
        <v>2733</v>
      </c>
      <c r="E634" t="s">
        <v>2734</v>
      </c>
      <c r="F634" t="s">
        <v>1117</v>
      </c>
      <c r="G634" t="s">
        <v>3016</v>
      </c>
      <c r="H634" t="s">
        <v>3017</v>
      </c>
      <c r="I634" t="s">
        <v>3018</v>
      </c>
      <c r="J634">
        <v>86.4</v>
      </c>
      <c r="K634">
        <v>49</v>
      </c>
      <c r="L634">
        <v>58575</v>
      </c>
      <c r="M634">
        <v>58.575000000000003</v>
      </c>
      <c r="N634">
        <v>4.0703079843938594</v>
      </c>
      <c r="Q634" t="str">
        <f>VLOOKUP(A634,[2]Sheet5!$A$2:$O$163,4, FALSE)</f>
        <v>Ohio State University</v>
      </c>
      <c r="R634" t="str">
        <f>VLOOKUP(A634,[2]Sheet5!$A$2:$O$163,6, FALSE)</f>
        <v>Columbus</v>
      </c>
      <c r="S634" t="str">
        <f>VLOOKUP(A634,[2]Sheet5!$A$2:$O$163,7, FALSE)</f>
        <v>OH</v>
      </c>
      <c r="T634" t="str">
        <f>VLOOKUP(A634,[2]Sheet5!$A$2:$O$163,8, FALSE)</f>
        <v>Ohio</v>
      </c>
      <c r="U634" t="str">
        <f>VLOOKUP(A634,[2]Sheet5!$A$2:$O$163,9, FALSE)</f>
        <v>Midwest</v>
      </c>
      <c r="V634" t="str">
        <f>VLOOKUP(A634,[2]Sheet5!$A$2:$O$163,10, FALSE)</f>
        <v>columbus-oh</v>
      </c>
      <c r="W634">
        <f>VLOOKUP(A634,[2]Sheet5!$A$2:$O$163,11, FALSE)</f>
        <v>86.4</v>
      </c>
      <c r="X634">
        <f>VLOOKUP(A634,[2]Sheet5!$A$2:$O$163,12, FALSE)</f>
        <v>49</v>
      </c>
      <c r="Y634">
        <f>VLOOKUP(A634,[2]Sheet5!$A$2:$O$163,13, FALSE)</f>
        <v>58575</v>
      </c>
      <c r="Z634">
        <f>VLOOKUP(A634,[2]Sheet5!$A$2:$O$163,14, FALSE)</f>
        <v>58.575000000000003</v>
      </c>
      <c r="AA634">
        <f>VLOOKUP(A634,[2]Sheet5!$A$2:$O$163,15, FALSE)</f>
        <v>4.0703079843938594</v>
      </c>
      <c r="AC634" t="e">
        <f>VLOOKUP(C634, [2]Sheet5!$C$2:$O$163, 3, FALSE)</f>
        <v>#N/A</v>
      </c>
    </row>
    <row r="635" spans="1:29" x14ac:dyDescent="0.2">
      <c r="A635" t="s">
        <v>2564</v>
      </c>
      <c r="B635" t="s">
        <v>1875</v>
      </c>
      <c r="C635" t="str">
        <f t="shared" si="9"/>
        <v>OKLAWomensTrack</v>
      </c>
      <c r="D635" t="s">
        <v>2661</v>
      </c>
      <c r="E635" t="s">
        <v>2662</v>
      </c>
      <c r="F635" t="s">
        <v>2663</v>
      </c>
      <c r="G635" t="s">
        <v>3039</v>
      </c>
      <c r="H635" t="s">
        <v>3003</v>
      </c>
      <c r="I635" t="s">
        <v>3040</v>
      </c>
      <c r="J635">
        <v>87</v>
      </c>
      <c r="K635">
        <v>127</v>
      </c>
      <c r="L635">
        <v>59866</v>
      </c>
      <c r="M635">
        <v>59.866</v>
      </c>
      <c r="N635">
        <v>4.0921087312805247</v>
      </c>
      <c r="Q635" t="str">
        <f>VLOOKUP(A635,[2]Sheet5!$A$2:$O$163,4, FALSE)</f>
        <v>The University of Oklahoma</v>
      </c>
      <c r="R635" t="str">
        <f>VLOOKUP(A635,[2]Sheet5!$A$2:$O$163,6, FALSE)</f>
        <v>Norman</v>
      </c>
      <c r="S635" t="str">
        <f>VLOOKUP(A635,[2]Sheet5!$A$2:$O$163,7, FALSE)</f>
        <v>OK</v>
      </c>
      <c r="T635" t="str">
        <f>VLOOKUP(A635,[2]Sheet5!$A$2:$O$163,8, FALSE)</f>
        <v>Oklahoma</v>
      </c>
      <c r="U635" t="str">
        <f>VLOOKUP(A635,[2]Sheet5!$A$2:$O$163,9, FALSE)</f>
        <v>Southwest</v>
      </c>
      <c r="V635" t="str">
        <f>VLOOKUP(A635,[2]Sheet5!$A$2:$O$163,10, FALSE)</f>
        <v>norman-ok</v>
      </c>
      <c r="W635">
        <f>VLOOKUP(A635,[2]Sheet5!$A$2:$O$163,11, FALSE)</f>
        <v>87</v>
      </c>
      <c r="X635">
        <f>VLOOKUP(A635,[2]Sheet5!$A$2:$O$163,12, FALSE)</f>
        <v>127</v>
      </c>
      <c r="Y635">
        <f>VLOOKUP(A635,[2]Sheet5!$A$2:$O$163,13, FALSE)</f>
        <v>59866</v>
      </c>
      <c r="Z635">
        <f>VLOOKUP(A635,[2]Sheet5!$A$2:$O$163,14, FALSE)</f>
        <v>59.866</v>
      </c>
      <c r="AA635">
        <f>VLOOKUP(A635,[2]Sheet5!$A$2:$O$163,15, FALSE)</f>
        <v>4.0921087312805247</v>
      </c>
      <c r="AC635" t="e">
        <f>VLOOKUP(C635, [2]Sheet5!$C$2:$O$163, 3, FALSE)</f>
        <v>#N/A</v>
      </c>
    </row>
    <row r="636" spans="1:29" x14ac:dyDescent="0.2">
      <c r="A636" t="s">
        <v>2597</v>
      </c>
      <c r="B636" t="s">
        <v>1875</v>
      </c>
      <c r="C636" t="str">
        <f t="shared" si="9"/>
        <v>PITTWomensTrack</v>
      </c>
      <c r="D636" t="s">
        <v>2743</v>
      </c>
      <c r="E636" t="s">
        <v>2713</v>
      </c>
      <c r="F636" t="s">
        <v>2709</v>
      </c>
      <c r="G636" t="s">
        <v>3033</v>
      </c>
      <c r="H636" t="s">
        <v>3034</v>
      </c>
      <c r="I636" t="s">
        <v>3148</v>
      </c>
      <c r="J636">
        <v>91.9</v>
      </c>
      <c r="K636">
        <v>62</v>
      </c>
      <c r="L636">
        <v>54306</v>
      </c>
      <c r="M636">
        <v>54.305999999999997</v>
      </c>
      <c r="N636">
        <v>3.9946347180730886</v>
      </c>
      <c r="Q636" t="str">
        <f>VLOOKUP(A636,[2]Sheet5!$A$2:$O$163,4, FALSE)</f>
        <v>University of Pittsburgh</v>
      </c>
      <c r="R636" t="str">
        <f>VLOOKUP(A636,[2]Sheet5!$A$2:$O$163,6, FALSE)</f>
        <v>Pittsburgh</v>
      </c>
      <c r="S636" t="str">
        <f>VLOOKUP(A636,[2]Sheet5!$A$2:$O$163,7, FALSE)</f>
        <v>PA</v>
      </c>
      <c r="T636" t="str">
        <f>VLOOKUP(A636,[2]Sheet5!$A$2:$O$163,8, FALSE)</f>
        <v>Pennsylvania</v>
      </c>
      <c r="U636" t="str">
        <f>VLOOKUP(A636,[2]Sheet5!$A$2:$O$163,9, FALSE)</f>
        <v>Northeast</v>
      </c>
      <c r="V636" t="str">
        <f>VLOOKUP(A636,[2]Sheet5!$A$2:$O$163,10, FALSE)</f>
        <v>pittsburgh-pa</v>
      </c>
      <c r="W636">
        <f>VLOOKUP(A636,[2]Sheet5!$A$2:$O$163,11, FALSE)</f>
        <v>91.9</v>
      </c>
      <c r="X636">
        <f>VLOOKUP(A636,[2]Sheet5!$A$2:$O$163,12, FALSE)</f>
        <v>62</v>
      </c>
      <c r="Y636">
        <f>VLOOKUP(A636,[2]Sheet5!$A$2:$O$163,13, FALSE)</f>
        <v>54306</v>
      </c>
      <c r="Z636">
        <f>VLOOKUP(A636,[2]Sheet5!$A$2:$O$163,14, FALSE)</f>
        <v>54.305999999999997</v>
      </c>
      <c r="AA636">
        <f>VLOOKUP(A636,[2]Sheet5!$A$2:$O$163,15, FALSE)</f>
        <v>3.9946347180730886</v>
      </c>
      <c r="AC636" t="e">
        <f>VLOOKUP(C636, [2]Sheet5!$C$2:$O$163, 3, FALSE)</f>
        <v>#N/A</v>
      </c>
    </row>
    <row r="637" spans="1:29" x14ac:dyDescent="0.2">
      <c r="A637" t="s">
        <v>2580</v>
      </c>
      <c r="B637" t="s">
        <v>1875</v>
      </c>
      <c r="C637" t="str">
        <f t="shared" si="9"/>
        <v>INDWomensTrack</v>
      </c>
      <c r="D637" t="s">
        <v>2702</v>
      </c>
      <c r="E637" t="s">
        <v>2703</v>
      </c>
      <c r="F637" t="s">
        <v>2704</v>
      </c>
      <c r="G637" t="s">
        <v>3023</v>
      </c>
      <c r="H637" t="s">
        <v>3017</v>
      </c>
      <c r="I637" t="s">
        <v>3093</v>
      </c>
      <c r="J637">
        <v>88</v>
      </c>
      <c r="K637">
        <v>72</v>
      </c>
      <c r="L637">
        <v>41995</v>
      </c>
      <c r="M637">
        <v>41.994999999999997</v>
      </c>
      <c r="N637">
        <v>3.7375505635775905</v>
      </c>
      <c r="Q637" t="str">
        <f>VLOOKUP(A637,[2]Sheet5!$A$2:$O$163,4, FALSE)</f>
        <v>Indiana University</v>
      </c>
      <c r="R637" t="str">
        <f>VLOOKUP(A637,[2]Sheet5!$A$2:$O$163,6, FALSE)</f>
        <v>Bloomington</v>
      </c>
      <c r="S637" t="str">
        <f>VLOOKUP(A637,[2]Sheet5!$A$2:$O$163,7, FALSE)</f>
        <v>IN</v>
      </c>
      <c r="T637" t="str">
        <f>VLOOKUP(A637,[2]Sheet5!$A$2:$O$163,8, FALSE)</f>
        <v>Indiana</v>
      </c>
      <c r="U637" t="str">
        <f>VLOOKUP(A637,[2]Sheet5!$A$2:$O$163,9, FALSE)</f>
        <v>Midwest</v>
      </c>
      <c r="V637" t="str">
        <f>VLOOKUP(A637,[2]Sheet5!$A$2:$O$163,10, FALSE)</f>
        <v>bloomington-in</v>
      </c>
      <c r="W637">
        <f>VLOOKUP(A637,[2]Sheet5!$A$2:$O$163,11, FALSE)</f>
        <v>88</v>
      </c>
      <c r="X637">
        <f>VLOOKUP(A637,[2]Sheet5!$A$2:$O$163,12, FALSE)</f>
        <v>72</v>
      </c>
      <c r="Y637">
        <f>VLOOKUP(A637,[2]Sheet5!$A$2:$O$163,13, FALSE)</f>
        <v>41995</v>
      </c>
      <c r="Z637">
        <f>VLOOKUP(A637,[2]Sheet5!$A$2:$O$163,14, FALSE)</f>
        <v>41.994999999999997</v>
      </c>
      <c r="AA637">
        <f>VLOOKUP(A637,[2]Sheet5!$A$2:$O$163,15, FALSE)</f>
        <v>3.7375505635775905</v>
      </c>
      <c r="AC637" t="e">
        <f>VLOOKUP(C637, [2]Sheet5!$C$2:$O$163, 3, FALSE)</f>
        <v>#N/A</v>
      </c>
    </row>
    <row r="638" spans="1:29" x14ac:dyDescent="0.2">
      <c r="A638" t="s">
        <v>2568</v>
      </c>
      <c r="B638" t="s">
        <v>1875</v>
      </c>
      <c r="C638" t="str">
        <f t="shared" si="9"/>
        <v>CLEMWomensTrack</v>
      </c>
      <c r="D638" t="s">
        <v>2672</v>
      </c>
      <c r="E638" t="s">
        <v>2673</v>
      </c>
      <c r="F638" t="s">
        <v>2660</v>
      </c>
      <c r="G638" t="s">
        <v>3027</v>
      </c>
      <c r="H638" t="s">
        <v>3012</v>
      </c>
      <c r="I638" t="s">
        <v>3076</v>
      </c>
      <c r="J638">
        <v>93.9</v>
      </c>
      <c r="K638">
        <v>77</v>
      </c>
      <c r="L638">
        <v>48335</v>
      </c>
      <c r="M638">
        <v>48.335000000000001</v>
      </c>
      <c r="N638">
        <v>3.8781559359165687</v>
      </c>
      <c r="Q638" t="str">
        <f>VLOOKUP(A638,[2]Sheet5!$A$2:$O$163,4, FALSE)</f>
        <v>Clemson University</v>
      </c>
      <c r="R638" t="str">
        <f>VLOOKUP(A638,[2]Sheet5!$A$2:$O$163,6, FALSE)</f>
        <v>Clemson</v>
      </c>
      <c r="S638" t="str">
        <f>VLOOKUP(A638,[2]Sheet5!$A$2:$O$163,7, FALSE)</f>
        <v>SC</v>
      </c>
      <c r="T638" t="str">
        <f>VLOOKUP(A638,[2]Sheet5!$A$2:$O$163,8, FALSE)</f>
        <v>South Carolina</v>
      </c>
      <c r="U638" t="str">
        <f>VLOOKUP(A638,[2]Sheet5!$A$2:$O$163,9, FALSE)</f>
        <v>Southeast</v>
      </c>
      <c r="V638" t="str">
        <f>VLOOKUP(A638,[2]Sheet5!$A$2:$O$163,10, FALSE)</f>
        <v>clemson-sc</v>
      </c>
      <c r="W638">
        <f>VLOOKUP(A638,[2]Sheet5!$A$2:$O$163,11, FALSE)</f>
        <v>93.9</v>
      </c>
      <c r="X638">
        <f>VLOOKUP(A638,[2]Sheet5!$A$2:$O$163,12, FALSE)</f>
        <v>77</v>
      </c>
      <c r="Y638">
        <f>VLOOKUP(A638,[2]Sheet5!$A$2:$O$163,13, FALSE)</f>
        <v>48335</v>
      </c>
      <c r="Z638">
        <f>VLOOKUP(A638,[2]Sheet5!$A$2:$O$163,14, FALSE)</f>
        <v>48.335000000000001</v>
      </c>
      <c r="AA638">
        <f>VLOOKUP(A638,[2]Sheet5!$A$2:$O$163,15, FALSE)</f>
        <v>3.8781559359165687</v>
      </c>
      <c r="AC638" t="e">
        <f>VLOOKUP(C638, [2]Sheet5!$C$2:$O$163, 3, FALSE)</f>
        <v>#N/A</v>
      </c>
    </row>
    <row r="639" spans="1:29" x14ac:dyDescent="0.2">
      <c r="A639" t="s">
        <v>2581</v>
      </c>
      <c r="B639" t="s">
        <v>1875</v>
      </c>
      <c r="C639" t="str">
        <f t="shared" si="9"/>
        <v>TEXWomensTrack</v>
      </c>
      <c r="D639" t="s">
        <v>2705</v>
      </c>
      <c r="E639" t="s">
        <v>2706</v>
      </c>
      <c r="F639" t="s">
        <v>2688</v>
      </c>
      <c r="G639" t="s">
        <v>3002</v>
      </c>
      <c r="H639" t="s">
        <v>3003</v>
      </c>
      <c r="I639" t="s">
        <v>3004</v>
      </c>
      <c r="J639">
        <v>129</v>
      </c>
      <c r="K639">
        <v>38</v>
      </c>
      <c r="L639">
        <v>78965</v>
      </c>
      <c r="M639">
        <v>78.965000000000003</v>
      </c>
      <c r="N639">
        <v>4.369004716322018</v>
      </c>
      <c r="Q639" t="str">
        <f>VLOOKUP(A639,[2]Sheet5!$A$2:$O$163,4, FALSE)</f>
        <v>The University of Texas</v>
      </c>
      <c r="R639" t="str">
        <f>VLOOKUP(A639,[2]Sheet5!$A$2:$O$163,6, FALSE)</f>
        <v>Austin</v>
      </c>
      <c r="S639" t="str">
        <f>VLOOKUP(A639,[2]Sheet5!$A$2:$O$163,7, FALSE)</f>
        <v>TX</v>
      </c>
      <c r="T639" t="str">
        <f>VLOOKUP(A639,[2]Sheet5!$A$2:$O$163,8, FALSE)</f>
        <v>Texas</v>
      </c>
      <c r="U639" t="str">
        <f>VLOOKUP(A639,[2]Sheet5!$A$2:$O$163,9, FALSE)</f>
        <v>Southwest</v>
      </c>
      <c r="V639" t="str">
        <f>VLOOKUP(A639,[2]Sheet5!$A$2:$O$163,10, FALSE)</f>
        <v>austin-tx</v>
      </c>
      <c r="W639">
        <f>VLOOKUP(A639,[2]Sheet5!$A$2:$O$163,11, FALSE)</f>
        <v>129</v>
      </c>
      <c r="X639">
        <f>VLOOKUP(A639,[2]Sheet5!$A$2:$O$163,12, FALSE)</f>
        <v>38</v>
      </c>
      <c r="Y639">
        <f>VLOOKUP(A639,[2]Sheet5!$A$2:$O$163,13, FALSE)</f>
        <v>78965</v>
      </c>
      <c r="Z639">
        <f>VLOOKUP(A639,[2]Sheet5!$A$2:$O$163,14, FALSE)</f>
        <v>78.965000000000003</v>
      </c>
      <c r="AA639">
        <f>VLOOKUP(A639,[2]Sheet5!$A$2:$O$163,15, FALSE)</f>
        <v>4.369004716322018</v>
      </c>
      <c r="AC639" t="e">
        <f>VLOOKUP(C639, [2]Sheet5!$C$2:$O$163, 3, FALSE)</f>
        <v>#N/A</v>
      </c>
    </row>
    <row r="640" spans="1:29" x14ac:dyDescent="0.2">
      <c r="A640" t="s">
        <v>2574</v>
      </c>
      <c r="B640" t="s">
        <v>1875</v>
      </c>
      <c r="C640" t="str">
        <f t="shared" si="9"/>
        <v>TCUWomensTrack</v>
      </c>
      <c r="D640" t="s">
        <v>2686</v>
      </c>
      <c r="E640" t="s">
        <v>2687</v>
      </c>
      <c r="F640" t="s">
        <v>2688</v>
      </c>
      <c r="G640" t="s">
        <v>3002</v>
      </c>
      <c r="H640" t="s">
        <v>3003</v>
      </c>
      <c r="I640" t="s">
        <v>3112</v>
      </c>
      <c r="J640">
        <v>100.2</v>
      </c>
      <c r="K640">
        <v>89</v>
      </c>
      <c r="L640">
        <v>67927</v>
      </c>
      <c r="M640">
        <v>67.927000000000007</v>
      </c>
      <c r="N640">
        <v>4.2184335991189092</v>
      </c>
      <c r="Q640" t="str">
        <f>VLOOKUP(A640,[2]Sheet5!$A$2:$O$163,4, FALSE)</f>
        <v>Texas Christian University</v>
      </c>
      <c r="R640" t="str">
        <f>VLOOKUP(A640,[2]Sheet5!$A$2:$O$163,6, FALSE)</f>
        <v>Fort Worth</v>
      </c>
      <c r="S640" t="str">
        <f>VLOOKUP(A640,[2]Sheet5!$A$2:$O$163,7, FALSE)</f>
        <v>TX</v>
      </c>
      <c r="T640" t="str">
        <f>VLOOKUP(A640,[2]Sheet5!$A$2:$O$163,8, FALSE)</f>
        <v>Texas</v>
      </c>
      <c r="U640" t="str">
        <f>VLOOKUP(A640,[2]Sheet5!$A$2:$O$163,9, FALSE)</f>
        <v>Southwest</v>
      </c>
      <c r="V640" t="str">
        <f>VLOOKUP(A640,[2]Sheet5!$A$2:$O$163,10, FALSE)</f>
        <v>fort worth-tx</v>
      </c>
      <c r="W640">
        <f>VLOOKUP(A640,[2]Sheet5!$A$2:$O$163,11, FALSE)</f>
        <v>100.2</v>
      </c>
      <c r="X640">
        <f>VLOOKUP(A640,[2]Sheet5!$A$2:$O$163,12, FALSE)</f>
        <v>89</v>
      </c>
      <c r="Y640">
        <f>VLOOKUP(A640,[2]Sheet5!$A$2:$O$163,13, FALSE)</f>
        <v>67927</v>
      </c>
      <c r="Z640">
        <f>VLOOKUP(A640,[2]Sheet5!$A$2:$O$163,14, FALSE)</f>
        <v>67.927000000000007</v>
      </c>
      <c r="AA640">
        <f>VLOOKUP(A640,[2]Sheet5!$A$2:$O$163,15, FALSE)</f>
        <v>4.2184335991189092</v>
      </c>
      <c r="AC640" t="e">
        <f>VLOOKUP(C640, [2]Sheet5!$C$2:$O$163, 3, FALSE)</f>
        <v>#N/A</v>
      </c>
    </row>
    <row r="641" spans="1:29" x14ac:dyDescent="0.2">
      <c r="A641" t="s">
        <v>2612</v>
      </c>
      <c r="B641" t="s">
        <v>1875</v>
      </c>
      <c r="C641" t="str">
        <f t="shared" si="9"/>
        <v>Wichita StateWomensTrack</v>
      </c>
      <c r="D641" t="s">
        <v>2774</v>
      </c>
      <c r="E641" t="s">
        <v>2775</v>
      </c>
      <c r="F641" t="s">
        <v>2762</v>
      </c>
      <c r="G641" t="s">
        <v>3074</v>
      </c>
      <c r="H641" t="s">
        <v>3017</v>
      </c>
      <c r="I641" t="s">
        <v>3159</v>
      </c>
      <c r="J641">
        <v>81.599999999999994</v>
      </c>
      <c r="L641">
        <v>56374</v>
      </c>
      <c r="M641">
        <v>56.374000000000002</v>
      </c>
      <c r="N641">
        <v>4.0320080593063139</v>
      </c>
      <c r="Q641" t="str">
        <f>VLOOKUP(A641,[2]Sheet5!$A$2:$O$163,4, FALSE)</f>
        <v>Wichita State University</v>
      </c>
      <c r="R641" t="str">
        <f>VLOOKUP(A641,[2]Sheet5!$A$2:$O$163,6, FALSE)</f>
        <v>Wichita</v>
      </c>
      <c r="S641" t="str">
        <f>VLOOKUP(A641,[2]Sheet5!$A$2:$O$163,7, FALSE)</f>
        <v>KS</v>
      </c>
      <c r="T641" t="str">
        <f>VLOOKUP(A641,[2]Sheet5!$A$2:$O$163,8, FALSE)</f>
        <v>Kansas</v>
      </c>
      <c r="U641" t="str">
        <f>VLOOKUP(A641,[2]Sheet5!$A$2:$O$163,9, FALSE)</f>
        <v>Midwest</v>
      </c>
      <c r="V641" t="str">
        <f>VLOOKUP(A641,[2]Sheet5!$A$2:$O$163,10, FALSE)</f>
        <v>wichita-ks</v>
      </c>
      <c r="W641">
        <f>VLOOKUP(A641,[2]Sheet5!$A$2:$O$163,11, FALSE)</f>
        <v>81.599999999999994</v>
      </c>
      <c r="X641" t="e">
        <f>VLOOKUP(A641,[2]Sheet5!$A$2:$O$163,12, FALSE)</f>
        <v>#N/A</v>
      </c>
      <c r="Y641">
        <f>VLOOKUP(A641,[2]Sheet5!$A$2:$O$163,13, FALSE)</f>
        <v>56374</v>
      </c>
      <c r="Z641">
        <f>VLOOKUP(A641,[2]Sheet5!$A$2:$O$163,14, FALSE)</f>
        <v>56.374000000000002</v>
      </c>
      <c r="AA641">
        <f>VLOOKUP(A641,[2]Sheet5!$A$2:$O$163,15, FALSE)</f>
        <v>4.0320080593063139</v>
      </c>
      <c r="AC641" t="e">
        <f>VLOOKUP(C641, [2]Sheet5!$C$2:$O$163, 3, FALSE)</f>
        <v>#N/A</v>
      </c>
    </row>
    <row r="642" spans="1:29" x14ac:dyDescent="0.2">
      <c r="A642" t="s">
        <v>2597</v>
      </c>
      <c r="B642" t="s">
        <v>1875</v>
      </c>
      <c r="C642" t="str">
        <f t="shared" si="9"/>
        <v>PITTWomensTrack</v>
      </c>
      <c r="D642" t="s">
        <v>2743</v>
      </c>
      <c r="E642" t="s">
        <v>2713</v>
      </c>
      <c r="F642" t="s">
        <v>2709</v>
      </c>
      <c r="G642" t="s">
        <v>3033</v>
      </c>
      <c r="H642" t="s">
        <v>3034</v>
      </c>
      <c r="I642" t="s">
        <v>3148</v>
      </c>
      <c r="J642">
        <v>91.9</v>
      </c>
      <c r="K642">
        <v>62</v>
      </c>
      <c r="L642">
        <v>54306</v>
      </c>
      <c r="M642">
        <v>54.305999999999997</v>
      </c>
      <c r="N642">
        <v>3.9946347180730886</v>
      </c>
      <c r="Q642" t="str">
        <f>VLOOKUP(A642,[2]Sheet5!$A$2:$O$163,4, FALSE)</f>
        <v>University of Pittsburgh</v>
      </c>
      <c r="R642" t="str">
        <f>VLOOKUP(A642,[2]Sheet5!$A$2:$O$163,6, FALSE)</f>
        <v>Pittsburgh</v>
      </c>
      <c r="S642" t="str">
        <f>VLOOKUP(A642,[2]Sheet5!$A$2:$O$163,7, FALSE)</f>
        <v>PA</v>
      </c>
      <c r="T642" t="str">
        <f>VLOOKUP(A642,[2]Sheet5!$A$2:$O$163,8, FALSE)</f>
        <v>Pennsylvania</v>
      </c>
      <c r="U642" t="str">
        <f>VLOOKUP(A642,[2]Sheet5!$A$2:$O$163,9, FALSE)</f>
        <v>Northeast</v>
      </c>
      <c r="V642" t="str">
        <f>VLOOKUP(A642,[2]Sheet5!$A$2:$O$163,10, FALSE)</f>
        <v>pittsburgh-pa</v>
      </c>
      <c r="W642">
        <f>VLOOKUP(A642,[2]Sheet5!$A$2:$O$163,11, FALSE)</f>
        <v>91.9</v>
      </c>
      <c r="X642">
        <f>VLOOKUP(A642,[2]Sheet5!$A$2:$O$163,12, FALSE)</f>
        <v>62</v>
      </c>
      <c r="Y642">
        <f>VLOOKUP(A642,[2]Sheet5!$A$2:$O$163,13, FALSE)</f>
        <v>54306</v>
      </c>
      <c r="Z642">
        <f>VLOOKUP(A642,[2]Sheet5!$A$2:$O$163,14, FALSE)</f>
        <v>54.305999999999997</v>
      </c>
      <c r="AA642">
        <f>VLOOKUP(A642,[2]Sheet5!$A$2:$O$163,15, FALSE)</f>
        <v>3.9946347180730886</v>
      </c>
      <c r="AC642" t="e">
        <f>VLOOKUP(C642, [2]Sheet5!$C$2:$O$163, 3, FALSE)</f>
        <v>#N/A</v>
      </c>
    </row>
    <row r="643" spans="1:29" x14ac:dyDescent="0.2">
      <c r="A643" t="s">
        <v>2597</v>
      </c>
      <c r="B643" t="s">
        <v>1875</v>
      </c>
      <c r="C643" t="str">
        <f t="shared" ref="C643:C664" si="10">_xlfn.CONCAT(A643,B643)</f>
        <v>PITTWomensTrack</v>
      </c>
      <c r="D643" t="s">
        <v>2743</v>
      </c>
      <c r="E643" t="s">
        <v>2713</v>
      </c>
      <c r="F643" t="s">
        <v>2709</v>
      </c>
      <c r="G643" t="s">
        <v>3033</v>
      </c>
      <c r="H643" t="s">
        <v>3034</v>
      </c>
      <c r="I643" t="s">
        <v>3148</v>
      </c>
      <c r="J643">
        <v>91.9</v>
      </c>
      <c r="K643">
        <v>62</v>
      </c>
      <c r="L643">
        <v>54306</v>
      </c>
      <c r="M643">
        <v>54.305999999999997</v>
      </c>
      <c r="N643">
        <v>3.9946347180730886</v>
      </c>
      <c r="Q643" t="str">
        <f>VLOOKUP(A643,[2]Sheet5!$A$2:$O$163,4, FALSE)</f>
        <v>University of Pittsburgh</v>
      </c>
      <c r="R643" t="str">
        <f>VLOOKUP(A643,[2]Sheet5!$A$2:$O$163,6, FALSE)</f>
        <v>Pittsburgh</v>
      </c>
      <c r="S643" t="str">
        <f>VLOOKUP(A643,[2]Sheet5!$A$2:$O$163,7, FALSE)</f>
        <v>PA</v>
      </c>
      <c r="T643" t="str">
        <f>VLOOKUP(A643,[2]Sheet5!$A$2:$O$163,8, FALSE)</f>
        <v>Pennsylvania</v>
      </c>
      <c r="U643" t="str">
        <f>VLOOKUP(A643,[2]Sheet5!$A$2:$O$163,9, FALSE)</f>
        <v>Northeast</v>
      </c>
      <c r="V643" t="str">
        <f>VLOOKUP(A643,[2]Sheet5!$A$2:$O$163,10, FALSE)</f>
        <v>pittsburgh-pa</v>
      </c>
      <c r="W643">
        <f>VLOOKUP(A643,[2]Sheet5!$A$2:$O$163,11, FALSE)</f>
        <v>91.9</v>
      </c>
      <c r="X643">
        <f>VLOOKUP(A643,[2]Sheet5!$A$2:$O$163,12, FALSE)</f>
        <v>62</v>
      </c>
      <c r="Y643">
        <f>VLOOKUP(A643,[2]Sheet5!$A$2:$O$163,13, FALSE)</f>
        <v>54306</v>
      </c>
      <c r="Z643">
        <f>VLOOKUP(A643,[2]Sheet5!$A$2:$O$163,14, FALSE)</f>
        <v>54.305999999999997</v>
      </c>
      <c r="AA643">
        <f>VLOOKUP(A643,[2]Sheet5!$A$2:$O$163,15, FALSE)</f>
        <v>3.9946347180730886</v>
      </c>
      <c r="AC643" t="e">
        <f>VLOOKUP(C643, [2]Sheet5!$C$2:$O$163, 3, FALSE)</f>
        <v>#N/A</v>
      </c>
    </row>
    <row r="644" spans="1:29" x14ac:dyDescent="0.2">
      <c r="A644" t="s">
        <v>2612</v>
      </c>
      <c r="B644" t="s">
        <v>1875</v>
      </c>
      <c r="C644" t="str">
        <f t="shared" si="10"/>
        <v>Wichita StateWomensTrack</v>
      </c>
      <c r="D644" t="s">
        <v>2774</v>
      </c>
      <c r="E644" t="s">
        <v>2775</v>
      </c>
      <c r="F644" t="s">
        <v>2762</v>
      </c>
      <c r="G644" t="s">
        <v>3074</v>
      </c>
      <c r="H644" t="s">
        <v>3017</v>
      </c>
      <c r="I644" t="s">
        <v>3159</v>
      </c>
      <c r="J644">
        <v>81.599999999999994</v>
      </c>
      <c r="L644">
        <v>56374</v>
      </c>
      <c r="M644">
        <v>56.374000000000002</v>
      </c>
      <c r="N644">
        <v>4.0320080593063139</v>
      </c>
      <c r="Q644" t="str">
        <f>VLOOKUP(A644,[2]Sheet5!$A$2:$O$163,4, FALSE)</f>
        <v>Wichita State University</v>
      </c>
      <c r="R644" t="str">
        <f>VLOOKUP(A644,[2]Sheet5!$A$2:$O$163,6, FALSE)</f>
        <v>Wichita</v>
      </c>
      <c r="S644" t="str">
        <f>VLOOKUP(A644,[2]Sheet5!$A$2:$O$163,7, FALSE)</f>
        <v>KS</v>
      </c>
      <c r="T644" t="str">
        <f>VLOOKUP(A644,[2]Sheet5!$A$2:$O$163,8, FALSE)</f>
        <v>Kansas</v>
      </c>
      <c r="U644" t="str">
        <f>VLOOKUP(A644,[2]Sheet5!$A$2:$O$163,9, FALSE)</f>
        <v>Midwest</v>
      </c>
      <c r="V644" t="str">
        <f>VLOOKUP(A644,[2]Sheet5!$A$2:$O$163,10, FALSE)</f>
        <v>wichita-ks</v>
      </c>
      <c r="W644">
        <f>VLOOKUP(A644,[2]Sheet5!$A$2:$O$163,11, FALSE)</f>
        <v>81.599999999999994</v>
      </c>
      <c r="X644" t="e">
        <f>VLOOKUP(A644,[2]Sheet5!$A$2:$O$163,12, FALSE)</f>
        <v>#N/A</v>
      </c>
      <c r="Y644">
        <f>VLOOKUP(A644,[2]Sheet5!$A$2:$O$163,13, FALSE)</f>
        <v>56374</v>
      </c>
      <c r="Z644">
        <f>VLOOKUP(A644,[2]Sheet5!$A$2:$O$163,14, FALSE)</f>
        <v>56.374000000000002</v>
      </c>
      <c r="AA644">
        <f>VLOOKUP(A644,[2]Sheet5!$A$2:$O$163,15, FALSE)</f>
        <v>4.0320080593063139</v>
      </c>
      <c r="AC644" t="e">
        <f>VLOOKUP(C644, [2]Sheet5!$C$2:$O$163, 3, FALSE)</f>
        <v>#N/A</v>
      </c>
    </row>
    <row r="645" spans="1:29" x14ac:dyDescent="0.2">
      <c r="A645" t="s">
        <v>2641</v>
      </c>
      <c r="B645" t="s">
        <v>1875</v>
      </c>
      <c r="C645" t="str">
        <f t="shared" si="10"/>
        <v>USFWomensTrack</v>
      </c>
      <c r="D645" t="s">
        <v>2841</v>
      </c>
      <c r="E645" t="s">
        <v>2842</v>
      </c>
      <c r="F645" t="s">
        <v>2671</v>
      </c>
      <c r="G645" t="s">
        <v>3021</v>
      </c>
      <c r="H645" t="s">
        <v>3012</v>
      </c>
      <c r="I645" t="s">
        <v>3176</v>
      </c>
      <c r="J645">
        <v>80.2</v>
      </c>
      <c r="K645">
        <v>97</v>
      </c>
      <c r="L645">
        <v>59893</v>
      </c>
      <c r="M645">
        <v>59.893000000000001</v>
      </c>
      <c r="N645">
        <v>4.0925596368568478</v>
      </c>
      <c r="O645">
        <v>27</v>
      </c>
      <c r="Q645" t="str">
        <f>VLOOKUP(A645,[2]Sheet5!$A$2:$O$163,4, FALSE)</f>
        <v>University of South Florida</v>
      </c>
      <c r="R645" t="str">
        <f>VLOOKUP(A645,[2]Sheet5!$A$2:$O$163,6, FALSE)</f>
        <v>Petersburg/Tampa</v>
      </c>
      <c r="S645" t="str">
        <f>VLOOKUP(A645,[2]Sheet5!$A$2:$O$163,7, FALSE)</f>
        <v>FL</v>
      </c>
      <c r="T645" t="str">
        <f>VLOOKUP(A645,[2]Sheet5!$A$2:$O$163,8, FALSE)</f>
        <v>Florida</v>
      </c>
      <c r="U645" t="str">
        <f>VLOOKUP(A645,[2]Sheet5!$A$2:$O$163,9, FALSE)</f>
        <v>Southeast</v>
      </c>
      <c r="V645" t="str">
        <f>VLOOKUP(A645,[2]Sheet5!$A$2:$O$163,10, FALSE)</f>
        <v>petersburg/tampa-fl</v>
      </c>
      <c r="W645">
        <f>VLOOKUP(A645,[2]Sheet5!$A$2:$O$163,11, FALSE)</f>
        <v>80.2</v>
      </c>
      <c r="X645">
        <f>VLOOKUP(A645,[2]Sheet5!$A$2:$O$163,12, FALSE)</f>
        <v>97</v>
      </c>
      <c r="Y645">
        <f>VLOOKUP(A645,[2]Sheet5!$A$2:$O$163,13, FALSE)</f>
        <v>59893</v>
      </c>
      <c r="Z645">
        <f>VLOOKUP(A645,[2]Sheet5!$A$2:$O$163,14, FALSE)</f>
        <v>59.893000000000001</v>
      </c>
      <c r="AA645">
        <f>VLOOKUP(A645,[2]Sheet5!$A$2:$O$163,15, FALSE)</f>
        <v>4.0925596368568478</v>
      </c>
      <c r="AC645">
        <f>VLOOKUP(C645, [2]Sheet5!$C$2:$O$163, 3, FALSE)</f>
        <v>27</v>
      </c>
    </row>
    <row r="646" spans="1:29" x14ac:dyDescent="0.2">
      <c r="A646" t="s">
        <v>2612</v>
      </c>
      <c r="B646" t="s">
        <v>1875</v>
      </c>
      <c r="C646" t="str">
        <f t="shared" si="10"/>
        <v>Wichita StateWomensTrack</v>
      </c>
      <c r="D646" t="s">
        <v>2774</v>
      </c>
      <c r="E646" t="s">
        <v>2775</v>
      </c>
      <c r="F646" t="s">
        <v>2762</v>
      </c>
      <c r="G646" t="s">
        <v>3074</v>
      </c>
      <c r="H646" t="s">
        <v>3017</v>
      </c>
      <c r="I646" t="s">
        <v>3159</v>
      </c>
      <c r="J646">
        <v>81.599999999999994</v>
      </c>
      <c r="L646">
        <v>56374</v>
      </c>
      <c r="M646">
        <v>56.374000000000002</v>
      </c>
      <c r="N646">
        <v>4.0320080593063139</v>
      </c>
      <c r="Q646" t="str">
        <f>VLOOKUP(A646,[2]Sheet5!$A$2:$O$163,4, FALSE)</f>
        <v>Wichita State University</v>
      </c>
      <c r="R646" t="str">
        <f>VLOOKUP(A646,[2]Sheet5!$A$2:$O$163,6, FALSE)</f>
        <v>Wichita</v>
      </c>
      <c r="S646" t="str">
        <f>VLOOKUP(A646,[2]Sheet5!$A$2:$O$163,7, FALSE)</f>
        <v>KS</v>
      </c>
      <c r="T646" t="str">
        <f>VLOOKUP(A646,[2]Sheet5!$A$2:$O$163,8, FALSE)</f>
        <v>Kansas</v>
      </c>
      <c r="U646" t="str">
        <f>VLOOKUP(A646,[2]Sheet5!$A$2:$O$163,9, FALSE)</f>
        <v>Midwest</v>
      </c>
      <c r="V646" t="str">
        <f>VLOOKUP(A646,[2]Sheet5!$A$2:$O$163,10, FALSE)</f>
        <v>wichita-ks</v>
      </c>
      <c r="W646">
        <f>VLOOKUP(A646,[2]Sheet5!$A$2:$O$163,11, FALSE)</f>
        <v>81.599999999999994</v>
      </c>
      <c r="X646" t="e">
        <f>VLOOKUP(A646,[2]Sheet5!$A$2:$O$163,12, FALSE)</f>
        <v>#N/A</v>
      </c>
      <c r="Y646">
        <f>VLOOKUP(A646,[2]Sheet5!$A$2:$O$163,13, FALSE)</f>
        <v>56374</v>
      </c>
      <c r="Z646">
        <f>VLOOKUP(A646,[2]Sheet5!$A$2:$O$163,14, FALSE)</f>
        <v>56.374000000000002</v>
      </c>
      <c r="AA646">
        <f>VLOOKUP(A646,[2]Sheet5!$A$2:$O$163,15, FALSE)</f>
        <v>4.0320080593063139</v>
      </c>
      <c r="AC646" t="e">
        <f>VLOOKUP(C646, [2]Sheet5!$C$2:$O$163, 3, FALSE)</f>
        <v>#N/A</v>
      </c>
    </row>
    <row r="647" spans="1:29" x14ac:dyDescent="0.2">
      <c r="A647" t="s">
        <v>2564</v>
      </c>
      <c r="B647" t="s">
        <v>1875</v>
      </c>
      <c r="C647" t="str">
        <f t="shared" si="10"/>
        <v>OKLAWomensTrack</v>
      </c>
      <c r="D647" t="s">
        <v>2661</v>
      </c>
      <c r="E647" t="s">
        <v>2662</v>
      </c>
      <c r="F647" t="s">
        <v>2663</v>
      </c>
      <c r="G647" t="s">
        <v>3039</v>
      </c>
      <c r="H647" t="s">
        <v>3003</v>
      </c>
      <c r="I647" t="s">
        <v>3040</v>
      </c>
      <c r="J647">
        <v>87</v>
      </c>
      <c r="K647">
        <v>127</v>
      </c>
      <c r="L647">
        <v>59866</v>
      </c>
      <c r="M647">
        <v>59.866</v>
      </c>
      <c r="N647">
        <v>4.0921087312805247</v>
      </c>
      <c r="Q647" t="str">
        <f>VLOOKUP(A647,[2]Sheet5!$A$2:$O$163,4, FALSE)</f>
        <v>The University of Oklahoma</v>
      </c>
      <c r="R647" t="str">
        <f>VLOOKUP(A647,[2]Sheet5!$A$2:$O$163,6, FALSE)</f>
        <v>Norman</v>
      </c>
      <c r="S647" t="str">
        <f>VLOOKUP(A647,[2]Sheet5!$A$2:$O$163,7, FALSE)</f>
        <v>OK</v>
      </c>
      <c r="T647" t="str">
        <f>VLOOKUP(A647,[2]Sheet5!$A$2:$O$163,8, FALSE)</f>
        <v>Oklahoma</v>
      </c>
      <c r="U647" t="str">
        <f>VLOOKUP(A647,[2]Sheet5!$A$2:$O$163,9, FALSE)</f>
        <v>Southwest</v>
      </c>
      <c r="V647" t="str">
        <f>VLOOKUP(A647,[2]Sheet5!$A$2:$O$163,10, FALSE)</f>
        <v>norman-ok</v>
      </c>
      <c r="W647">
        <f>VLOOKUP(A647,[2]Sheet5!$A$2:$O$163,11, FALSE)</f>
        <v>87</v>
      </c>
      <c r="X647">
        <f>VLOOKUP(A647,[2]Sheet5!$A$2:$O$163,12, FALSE)</f>
        <v>127</v>
      </c>
      <c r="Y647">
        <f>VLOOKUP(A647,[2]Sheet5!$A$2:$O$163,13, FALSE)</f>
        <v>59866</v>
      </c>
      <c r="Z647">
        <f>VLOOKUP(A647,[2]Sheet5!$A$2:$O$163,14, FALSE)</f>
        <v>59.866</v>
      </c>
      <c r="AA647">
        <f>VLOOKUP(A647,[2]Sheet5!$A$2:$O$163,15, FALSE)</f>
        <v>4.0921087312805247</v>
      </c>
      <c r="AC647" t="e">
        <f>VLOOKUP(C647, [2]Sheet5!$C$2:$O$163, 3, FALSE)</f>
        <v>#N/A</v>
      </c>
    </row>
    <row r="648" spans="1:29" x14ac:dyDescent="0.2">
      <c r="A648" t="s">
        <v>2607</v>
      </c>
      <c r="B648" t="s">
        <v>1875</v>
      </c>
      <c r="C648" t="str">
        <f t="shared" si="10"/>
        <v>PURWomensTrack</v>
      </c>
      <c r="D648" t="s">
        <v>2765</v>
      </c>
      <c r="E648" t="s">
        <v>2766</v>
      </c>
      <c r="F648" t="s">
        <v>2704</v>
      </c>
      <c r="G648" t="s">
        <v>3023</v>
      </c>
      <c r="H648" t="s">
        <v>3017</v>
      </c>
      <c r="I648" t="s">
        <v>3157</v>
      </c>
      <c r="J648">
        <v>90.4</v>
      </c>
      <c r="K648">
        <v>202</v>
      </c>
      <c r="L648">
        <v>28744</v>
      </c>
      <c r="M648">
        <v>28.744</v>
      </c>
      <c r="N648">
        <v>3.3584290498112175</v>
      </c>
      <c r="Q648" t="str">
        <f>VLOOKUP(A648,[2]Sheet5!$A$2:$O$163,4, FALSE)</f>
        <v>Purdue University</v>
      </c>
      <c r="R648" t="str">
        <f>VLOOKUP(A648,[2]Sheet5!$A$2:$O$163,6, FALSE)</f>
        <v>West Lafayette</v>
      </c>
      <c r="S648" t="str">
        <f>VLOOKUP(A648,[2]Sheet5!$A$2:$O$163,7, FALSE)</f>
        <v>IN</v>
      </c>
      <c r="T648" t="str">
        <f>VLOOKUP(A648,[2]Sheet5!$A$2:$O$163,8, FALSE)</f>
        <v>Indiana</v>
      </c>
      <c r="U648" t="str">
        <f>VLOOKUP(A648,[2]Sheet5!$A$2:$O$163,9, FALSE)</f>
        <v>Midwest</v>
      </c>
      <c r="V648" t="str">
        <f>VLOOKUP(A648,[2]Sheet5!$A$2:$O$163,10, FALSE)</f>
        <v>west lafayette-in</v>
      </c>
      <c r="W648">
        <f>VLOOKUP(A648,[2]Sheet5!$A$2:$O$163,11, FALSE)</f>
        <v>90.4</v>
      </c>
      <c r="X648">
        <f>VLOOKUP(A648,[2]Sheet5!$A$2:$O$163,12, FALSE)</f>
        <v>202</v>
      </c>
      <c r="Y648">
        <f>VLOOKUP(A648,[2]Sheet5!$A$2:$O$163,13, FALSE)</f>
        <v>28744</v>
      </c>
      <c r="Z648">
        <f>VLOOKUP(A648,[2]Sheet5!$A$2:$O$163,14, FALSE)</f>
        <v>28.744</v>
      </c>
      <c r="AA648">
        <f>VLOOKUP(A648,[2]Sheet5!$A$2:$O$163,15, FALSE)</f>
        <v>3.3584290498112175</v>
      </c>
      <c r="AC648" t="e">
        <f>VLOOKUP(C648, [2]Sheet5!$C$2:$O$163, 3, FALSE)</f>
        <v>#N/A</v>
      </c>
    </row>
    <row r="649" spans="1:29" x14ac:dyDescent="0.2">
      <c r="A649" t="s">
        <v>2586</v>
      </c>
      <c r="B649" t="s">
        <v>1950</v>
      </c>
      <c r="C649" t="str">
        <f t="shared" si="10"/>
        <v>TAMUMensGolf</v>
      </c>
      <c r="D649" t="s">
        <v>2716</v>
      </c>
      <c r="E649" t="s">
        <v>2717</v>
      </c>
      <c r="F649" t="s">
        <v>2688</v>
      </c>
      <c r="G649" t="s">
        <v>3002</v>
      </c>
      <c r="H649" t="s">
        <v>3003</v>
      </c>
      <c r="I649" t="s">
        <v>3150</v>
      </c>
      <c r="J649">
        <v>88.5</v>
      </c>
      <c r="K649">
        <v>67</v>
      </c>
      <c r="L649">
        <v>50089</v>
      </c>
      <c r="M649">
        <v>50.088999999999999</v>
      </c>
      <c r="N649">
        <v>3.9138014231055571</v>
      </c>
      <c r="Q649" t="str">
        <f>VLOOKUP(A649,[2]Sheet5!$A$2:$O$163,4, FALSE)</f>
        <v>Texas A&amp;M University</v>
      </c>
      <c r="R649" t="str">
        <f>VLOOKUP(A649,[2]Sheet5!$A$2:$O$163,6, FALSE)</f>
        <v>College Station</v>
      </c>
      <c r="S649" t="str">
        <f>VLOOKUP(A649,[2]Sheet5!$A$2:$O$163,7, FALSE)</f>
        <v>TX</v>
      </c>
      <c r="T649" t="str">
        <f>VLOOKUP(A649,[2]Sheet5!$A$2:$O$163,8, FALSE)</f>
        <v>Texas</v>
      </c>
      <c r="U649" t="str">
        <f>VLOOKUP(A649,[2]Sheet5!$A$2:$O$163,9, FALSE)</f>
        <v>Southwest</v>
      </c>
      <c r="V649" t="str">
        <f>VLOOKUP(A649,[2]Sheet5!$A$2:$O$163,10, FALSE)</f>
        <v>college station-tx</v>
      </c>
      <c r="W649">
        <f>VLOOKUP(A649,[2]Sheet5!$A$2:$O$163,11, FALSE)</f>
        <v>88.5</v>
      </c>
      <c r="X649">
        <f>VLOOKUP(A649,[2]Sheet5!$A$2:$O$163,12, FALSE)</f>
        <v>67</v>
      </c>
      <c r="Y649">
        <f>VLOOKUP(A649,[2]Sheet5!$A$2:$O$163,13, FALSE)</f>
        <v>50089</v>
      </c>
      <c r="Z649">
        <f>VLOOKUP(A649,[2]Sheet5!$A$2:$O$163,14, FALSE)</f>
        <v>50.088999999999999</v>
      </c>
      <c r="AA649">
        <f>VLOOKUP(A649,[2]Sheet5!$A$2:$O$163,15, FALSE)</f>
        <v>3.9138014231055571</v>
      </c>
      <c r="AC649" t="e">
        <f>VLOOKUP(C649, [2]Sheet5!$C$2:$O$163, 3, FALSE)</f>
        <v>#N/A</v>
      </c>
    </row>
    <row r="650" spans="1:29" x14ac:dyDescent="0.2">
      <c r="A650" t="s">
        <v>2581</v>
      </c>
      <c r="B650" t="s">
        <v>1950</v>
      </c>
      <c r="C650" t="str">
        <f t="shared" si="10"/>
        <v>TEXMensGolf</v>
      </c>
      <c r="D650" t="s">
        <v>2705</v>
      </c>
      <c r="E650" t="s">
        <v>2706</v>
      </c>
      <c r="F650" t="s">
        <v>2688</v>
      </c>
      <c r="G650" t="s">
        <v>3002</v>
      </c>
      <c r="H650" t="s">
        <v>3003</v>
      </c>
      <c r="I650" t="s">
        <v>3004</v>
      </c>
      <c r="J650">
        <v>129</v>
      </c>
      <c r="K650">
        <v>38</v>
      </c>
      <c r="L650">
        <v>78965</v>
      </c>
      <c r="M650">
        <v>78.965000000000003</v>
      </c>
      <c r="N650">
        <v>4.369004716322018</v>
      </c>
      <c r="Q650" t="str">
        <f>VLOOKUP(A650,[2]Sheet5!$A$2:$O$163,4, FALSE)</f>
        <v>The University of Texas</v>
      </c>
      <c r="R650" t="str">
        <f>VLOOKUP(A650,[2]Sheet5!$A$2:$O$163,6, FALSE)</f>
        <v>Austin</v>
      </c>
      <c r="S650" t="str">
        <f>VLOOKUP(A650,[2]Sheet5!$A$2:$O$163,7, FALSE)</f>
        <v>TX</v>
      </c>
      <c r="T650" t="str">
        <f>VLOOKUP(A650,[2]Sheet5!$A$2:$O$163,8, FALSE)</f>
        <v>Texas</v>
      </c>
      <c r="U650" t="str">
        <f>VLOOKUP(A650,[2]Sheet5!$A$2:$O$163,9, FALSE)</f>
        <v>Southwest</v>
      </c>
      <c r="V650" t="str">
        <f>VLOOKUP(A650,[2]Sheet5!$A$2:$O$163,10, FALSE)</f>
        <v>austin-tx</v>
      </c>
      <c r="W650">
        <f>VLOOKUP(A650,[2]Sheet5!$A$2:$O$163,11, FALSE)</f>
        <v>129</v>
      </c>
      <c r="X650">
        <f>VLOOKUP(A650,[2]Sheet5!$A$2:$O$163,12, FALSE)</f>
        <v>38</v>
      </c>
      <c r="Y650">
        <f>VLOOKUP(A650,[2]Sheet5!$A$2:$O$163,13, FALSE)</f>
        <v>78965</v>
      </c>
      <c r="Z650">
        <f>VLOOKUP(A650,[2]Sheet5!$A$2:$O$163,14, FALSE)</f>
        <v>78.965000000000003</v>
      </c>
      <c r="AA650">
        <f>VLOOKUP(A650,[2]Sheet5!$A$2:$O$163,15, FALSE)</f>
        <v>4.369004716322018</v>
      </c>
      <c r="AC650" t="e">
        <f>VLOOKUP(C650, [2]Sheet5!$C$2:$O$163, 3, FALSE)</f>
        <v>#N/A</v>
      </c>
    </row>
    <row r="651" spans="1:29" x14ac:dyDescent="0.2">
      <c r="A651" t="s">
        <v>2616</v>
      </c>
      <c r="B651" t="s">
        <v>1950</v>
      </c>
      <c r="C651" t="str">
        <f t="shared" si="10"/>
        <v>UFMensGolf</v>
      </c>
      <c r="D651" t="s">
        <v>2783</v>
      </c>
      <c r="E651" t="s">
        <v>2784</v>
      </c>
      <c r="F651" t="s">
        <v>2671</v>
      </c>
      <c r="G651" t="s">
        <v>3021</v>
      </c>
      <c r="H651" t="s">
        <v>3012</v>
      </c>
      <c r="I651" t="s">
        <v>3081</v>
      </c>
      <c r="J651">
        <v>90</v>
      </c>
      <c r="K651">
        <v>29</v>
      </c>
      <c r="L651">
        <v>40937</v>
      </c>
      <c r="M651">
        <v>40.936999999999998</v>
      </c>
      <c r="N651">
        <v>3.7120342995804241</v>
      </c>
      <c r="Q651" t="str">
        <f>VLOOKUP(A651,[2]Sheet5!$A$2:$O$163,4, FALSE)</f>
        <v>University of Florida</v>
      </c>
      <c r="R651" t="str">
        <f>VLOOKUP(A651,[2]Sheet5!$A$2:$O$163,6, FALSE)</f>
        <v>Gainesville</v>
      </c>
      <c r="S651" t="str">
        <f>VLOOKUP(A651,[2]Sheet5!$A$2:$O$163,7, FALSE)</f>
        <v>FL</v>
      </c>
      <c r="T651" t="str">
        <f>VLOOKUP(A651,[2]Sheet5!$A$2:$O$163,8, FALSE)</f>
        <v>Florida</v>
      </c>
      <c r="U651" t="str">
        <f>VLOOKUP(A651,[2]Sheet5!$A$2:$O$163,9, FALSE)</f>
        <v>Southeast</v>
      </c>
      <c r="V651" t="str">
        <f>VLOOKUP(A651,[2]Sheet5!$A$2:$O$163,10, FALSE)</f>
        <v>gainesville-fl</v>
      </c>
      <c r="W651">
        <f>VLOOKUP(A651,[2]Sheet5!$A$2:$O$163,11, FALSE)</f>
        <v>90</v>
      </c>
      <c r="X651">
        <f>VLOOKUP(A651,[2]Sheet5!$A$2:$O$163,12, FALSE)</f>
        <v>29</v>
      </c>
      <c r="Y651">
        <f>VLOOKUP(A651,[2]Sheet5!$A$2:$O$163,13, FALSE)</f>
        <v>40937</v>
      </c>
      <c r="Z651">
        <f>VLOOKUP(A651,[2]Sheet5!$A$2:$O$163,14, FALSE)</f>
        <v>40.936999999999998</v>
      </c>
      <c r="AA651">
        <f>VLOOKUP(A651,[2]Sheet5!$A$2:$O$163,15, FALSE)</f>
        <v>3.7120342995804241</v>
      </c>
      <c r="AC651" t="e">
        <f>VLOOKUP(C651, [2]Sheet5!$C$2:$O$163, 3, FALSE)</f>
        <v>#N/A</v>
      </c>
    </row>
    <row r="652" spans="1:29" x14ac:dyDescent="0.2">
      <c r="A652" t="s">
        <v>2595</v>
      </c>
      <c r="B652" t="s">
        <v>1950</v>
      </c>
      <c r="C652" t="str">
        <f t="shared" si="10"/>
        <v>OREMensGolf</v>
      </c>
      <c r="D652" t="s">
        <v>2737</v>
      </c>
      <c r="E652" t="s">
        <v>2738</v>
      </c>
      <c r="F652" t="s">
        <v>2739</v>
      </c>
      <c r="G652" t="s">
        <v>3014</v>
      </c>
      <c r="H652" t="s">
        <v>3006</v>
      </c>
      <c r="I652" t="s">
        <v>3015</v>
      </c>
      <c r="J652">
        <v>107.3</v>
      </c>
      <c r="K652">
        <v>105</v>
      </c>
      <c r="L652">
        <v>55776</v>
      </c>
      <c r="M652">
        <v>55.776000000000003</v>
      </c>
      <c r="N652">
        <v>4.0213436693376101</v>
      </c>
      <c r="Q652" t="str">
        <f>VLOOKUP(A652,[2]Sheet5!$A$2:$O$163,4, FALSE)</f>
        <v>University of Oregon</v>
      </c>
      <c r="R652" t="str">
        <f>VLOOKUP(A652,[2]Sheet5!$A$2:$O$163,6, FALSE)</f>
        <v>Eugene</v>
      </c>
      <c r="S652" t="str">
        <f>VLOOKUP(A652,[2]Sheet5!$A$2:$O$163,7, FALSE)</f>
        <v>OR</v>
      </c>
      <c r="T652" t="str">
        <f>VLOOKUP(A652,[2]Sheet5!$A$2:$O$163,8, FALSE)</f>
        <v>Oregon</v>
      </c>
      <c r="U652" t="str">
        <f>VLOOKUP(A652,[2]Sheet5!$A$2:$O$163,9, FALSE)</f>
        <v>West</v>
      </c>
      <c r="V652" t="str">
        <f>VLOOKUP(A652,[2]Sheet5!$A$2:$O$163,10, FALSE)</f>
        <v>eugene-or</v>
      </c>
      <c r="W652">
        <f>VLOOKUP(A652,[2]Sheet5!$A$2:$O$163,11, FALSE)</f>
        <v>107.3</v>
      </c>
      <c r="X652">
        <f>VLOOKUP(A652,[2]Sheet5!$A$2:$O$163,12, FALSE)</f>
        <v>105</v>
      </c>
      <c r="Y652">
        <f>VLOOKUP(A652,[2]Sheet5!$A$2:$O$163,13, FALSE)</f>
        <v>55776</v>
      </c>
      <c r="Z652">
        <f>VLOOKUP(A652,[2]Sheet5!$A$2:$O$163,14, FALSE)</f>
        <v>55.776000000000003</v>
      </c>
      <c r="AA652">
        <f>VLOOKUP(A652,[2]Sheet5!$A$2:$O$163,15, FALSE)</f>
        <v>4.0213436693376101</v>
      </c>
      <c r="AC652" t="e">
        <f>VLOOKUP(C652, [2]Sheet5!$C$2:$O$163, 3, FALSE)</f>
        <v>#N/A</v>
      </c>
    </row>
    <row r="653" spans="1:29" x14ac:dyDescent="0.2">
      <c r="A653" t="s">
        <v>2601</v>
      </c>
      <c r="B653" t="s">
        <v>1950</v>
      </c>
      <c r="C653" t="str">
        <f t="shared" si="10"/>
        <v>WISMensGolf</v>
      </c>
      <c r="D653" t="s">
        <v>2751</v>
      </c>
      <c r="E653" t="s">
        <v>2752</v>
      </c>
      <c r="F653" t="s">
        <v>2753</v>
      </c>
      <c r="G653" t="s">
        <v>3050</v>
      </c>
      <c r="H653" t="s">
        <v>3017</v>
      </c>
      <c r="I653" t="s">
        <v>3051</v>
      </c>
      <c r="J653">
        <v>101.4</v>
      </c>
      <c r="K653">
        <v>250</v>
      </c>
      <c r="L653">
        <v>49928</v>
      </c>
      <c r="M653">
        <v>49.927999999999997</v>
      </c>
      <c r="N653">
        <v>3.9105819676317419</v>
      </c>
      <c r="Q653" t="str">
        <f>VLOOKUP(A653,[2]Sheet5!$A$2:$O$163,4, FALSE)</f>
        <v>University of Wisconsin</v>
      </c>
      <c r="R653" t="str">
        <f>VLOOKUP(A653,[2]Sheet5!$A$2:$O$163,6, FALSE)</f>
        <v>Madison</v>
      </c>
      <c r="S653" t="str">
        <f>VLOOKUP(A653,[2]Sheet5!$A$2:$O$163,7, FALSE)</f>
        <v>WI</v>
      </c>
      <c r="T653" t="str">
        <f>VLOOKUP(A653,[2]Sheet5!$A$2:$O$163,8, FALSE)</f>
        <v>Wisconsin</v>
      </c>
      <c r="U653" t="str">
        <f>VLOOKUP(A653,[2]Sheet5!$A$2:$O$163,9, FALSE)</f>
        <v>Midwest</v>
      </c>
      <c r="V653" t="str">
        <f>VLOOKUP(A653,[2]Sheet5!$A$2:$O$163,10, FALSE)</f>
        <v>madison-wi</v>
      </c>
      <c r="W653">
        <f>VLOOKUP(A653,[2]Sheet5!$A$2:$O$163,11, FALSE)</f>
        <v>101.4</v>
      </c>
      <c r="X653">
        <f>VLOOKUP(A653,[2]Sheet5!$A$2:$O$163,12, FALSE)</f>
        <v>250</v>
      </c>
      <c r="Y653">
        <f>VLOOKUP(A653,[2]Sheet5!$A$2:$O$163,13, FALSE)</f>
        <v>49928</v>
      </c>
      <c r="Z653">
        <f>VLOOKUP(A653,[2]Sheet5!$A$2:$O$163,14, FALSE)</f>
        <v>49.927999999999997</v>
      </c>
      <c r="AA653">
        <f>VLOOKUP(A653,[2]Sheet5!$A$2:$O$163,15, FALSE)</f>
        <v>3.9105819676317419</v>
      </c>
      <c r="AC653" t="e">
        <f>VLOOKUP(C653, [2]Sheet5!$C$2:$O$163, 3, FALSE)</f>
        <v>#N/A</v>
      </c>
    </row>
    <row r="654" spans="1:29" x14ac:dyDescent="0.2">
      <c r="A654" t="s">
        <v>2579</v>
      </c>
      <c r="B654" t="s">
        <v>1950</v>
      </c>
      <c r="C654" t="str">
        <f t="shared" si="10"/>
        <v>STANMensGolf</v>
      </c>
      <c r="D654" t="s">
        <v>2700</v>
      </c>
      <c r="E654" t="s">
        <v>2701</v>
      </c>
      <c r="F654" t="s">
        <v>2697</v>
      </c>
      <c r="G654" t="s">
        <v>3005</v>
      </c>
      <c r="H654" t="s">
        <v>3006</v>
      </c>
      <c r="I654" t="s">
        <v>3146</v>
      </c>
      <c r="J654">
        <v>432.8</v>
      </c>
      <c r="K654">
        <v>3</v>
      </c>
      <c r="L654">
        <v>194782</v>
      </c>
      <c r="M654">
        <v>194.78200000000001</v>
      </c>
      <c r="N654">
        <v>5.2718809844749988</v>
      </c>
      <c r="Q654" t="str">
        <f>VLOOKUP(A654,[2]Sheet5!$A$2:$O$163,4, FALSE)</f>
        <v>Stanford University</v>
      </c>
      <c r="R654" t="str">
        <f>VLOOKUP(A654,[2]Sheet5!$A$2:$O$163,6, FALSE)</f>
        <v>Palo Alto</v>
      </c>
      <c r="S654" t="str">
        <f>VLOOKUP(A654,[2]Sheet5!$A$2:$O$163,7, FALSE)</f>
        <v>CA</v>
      </c>
      <c r="T654" t="str">
        <f>VLOOKUP(A654,[2]Sheet5!$A$2:$O$163,8, FALSE)</f>
        <v>California</v>
      </c>
      <c r="U654" t="str">
        <f>VLOOKUP(A654,[2]Sheet5!$A$2:$O$163,9, FALSE)</f>
        <v>West</v>
      </c>
      <c r="V654" t="str">
        <f>VLOOKUP(A654,[2]Sheet5!$A$2:$O$163,10, FALSE)</f>
        <v>palo alto-ca</v>
      </c>
      <c r="W654">
        <f>VLOOKUP(A654,[2]Sheet5!$A$2:$O$163,11, FALSE)</f>
        <v>432.8</v>
      </c>
      <c r="X654">
        <f>VLOOKUP(A654,[2]Sheet5!$A$2:$O$163,12, FALSE)</f>
        <v>3</v>
      </c>
      <c r="Y654">
        <f>VLOOKUP(A654,[2]Sheet5!$A$2:$O$163,13, FALSE)</f>
        <v>194782</v>
      </c>
      <c r="Z654">
        <f>VLOOKUP(A654,[2]Sheet5!$A$2:$O$163,14, FALSE)</f>
        <v>194.78200000000001</v>
      </c>
      <c r="AA654">
        <f>VLOOKUP(A654,[2]Sheet5!$A$2:$O$163,15, FALSE)</f>
        <v>5.2718809844749988</v>
      </c>
      <c r="AC654" t="e">
        <f>VLOOKUP(C654, [2]Sheet5!$C$2:$O$163, 3, FALSE)</f>
        <v>#N/A</v>
      </c>
    </row>
    <row r="655" spans="1:29" x14ac:dyDescent="0.2">
      <c r="A655" t="s">
        <v>2579</v>
      </c>
      <c r="B655" t="s">
        <v>1965</v>
      </c>
      <c r="C655" t="str">
        <f t="shared" si="10"/>
        <v>STANWomensGolf</v>
      </c>
      <c r="D655" t="s">
        <v>2700</v>
      </c>
      <c r="E655" t="s">
        <v>2701</v>
      </c>
      <c r="F655" t="s">
        <v>2697</v>
      </c>
      <c r="G655" t="s">
        <v>3005</v>
      </c>
      <c r="H655" t="s">
        <v>3006</v>
      </c>
      <c r="I655" t="s">
        <v>3146</v>
      </c>
      <c r="J655">
        <v>432.8</v>
      </c>
      <c r="K655">
        <v>3</v>
      </c>
      <c r="L655">
        <v>194782</v>
      </c>
      <c r="M655">
        <v>194.78200000000001</v>
      </c>
      <c r="N655">
        <v>5.2718809844749988</v>
      </c>
      <c r="Q655" t="str">
        <f>VLOOKUP(A655,[2]Sheet5!$A$2:$O$163,4, FALSE)</f>
        <v>Stanford University</v>
      </c>
      <c r="R655" t="str">
        <f>VLOOKUP(A655,[2]Sheet5!$A$2:$O$163,6, FALSE)</f>
        <v>Palo Alto</v>
      </c>
      <c r="S655" t="str">
        <f>VLOOKUP(A655,[2]Sheet5!$A$2:$O$163,7, FALSE)</f>
        <v>CA</v>
      </c>
      <c r="T655" t="str">
        <f>VLOOKUP(A655,[2]Sheet5!$A$2:$O$163,8, FALSE)</f>
        <v>California</v>
      </c>
      <c r="U655" t="str">
        <f>VLOOKUP(A655,[2]Sheet5!$A$2:$O$163,9, FALSE)</f>
        <v>West</v>
      </c>
      <c r="V655" t="str">
        <f>VLOOKUP(A655,[2]Sheet5!$A$2:$O$163,10, FALSE)</f>
        <v>palo alto-ca</v>
      </c>
      <c r="W655">
        <f>VLOOKUP(A655,[2]Sheet5!$A$2:$O$163,11, FALSE)</f>
        <v>432.8</v>
      </c>
      <c r="X655">
        <f>VLOOKUP(A655,[2]Sheet5!$A$2:$O$163,12, FALSE)</f>
        <v>3</v>
      </c>
      <c r="Y655">
        <f>VLOOKUP(A655,[2]Sheet5!$A$2:$O$163,13, FALSE)</f>
        <v>194782</v>
      </c>
      <c r="Z655">
        <f>VLOOKUP(A655,[2]Sheet5!$A$2:$O$163,14, FALSE)</f>
        <v>194.78200000000001</v>
      </c>
      <c r="AA655">
        <f>VLOOKUP(A655,[2]Sheet5!$A$2:$O$163,15, FALSE)</f>
        <v>5.2718809844749988</v>
      </c>
      <c r="AC655" t="e">
        <f>VLOOKUP(C655, [2]Sheet5!$C$2:$O$163, 3, FALSE)</f>
        <v>#N/A</v>
      </c>
    </row>
    <row r="656" spans="1:29" x14ac:dyDescent="0.2">
      <c r="A656" t="s">
        <v>2602</v>
      </c>
      <c r="B656" t="s">
        <v>1965</v>
      </c>
      <c r="C656" t="str">
        <f t="shared" si="10"/>
        <v>USCWomensGolf</v>
      </c>
      <c r="D656" t="s">
        <v>2754</v>
      </c>
      <c r="E656" t="s">
        <v>2711</v>
      </c>
      <c r="F656" t="s">
        <v>2697</v>
      </c>
      <c r="G656" t="s">
        <v>3005</v>
      </c>
      <c r="H656" t="s">
        <v>3006</v>
      </c>
      <c r="I656" t="s">
        <v>3007</v>
      </c>
      <c r="J656">
        <v>176.2</v>
      </c>
      <c r="K656">
        <v>25</v>
      </c>
      <c r="L656">
        <v>69778</v>
      </c>
      <c r="M656">
        <v>69.778000000000006</v>
      </c>
      <c r="N656">
        <v>4.2453187738402836</v>
      </c>
      <c r="Q656" t="str">
        <f>VLOOKUP(A656,[2]Sheet5!$A$2:$O$163,4, FALSE)</f>
        <v>University of Southern California</v>
      </c>
      <c r="R656" t="str">
        <f>VLOOKUP(A656,[2]Sheet5!$A$2:$O$163,6, FALSE)</f>
        <v>Los Angeles</v>
      </c>
      <c r="S656" t="str">
        <f>VLOOKUP(A656,[2]Sheet5!$A$2:$O$163,7, FALSE)</f>
        <v>CA</v>
      </c>
      <c r="T656" t="str">
        <f>VLOOKUP(A656,[2]Sheet5!$A$2:$O$163,8, FALSE)</f>
        <v>California</v>
      </c>
      <c r="U656" t="str">
        <f>VLOOKUP(A656,[2]Sheet5!$A$2:$O$163,9, FALSE)</f>
        <v>West</v>
      </c>
      <c r="V656" t="str">
        <f>VLOOKUP(A656,[2]Sheet5!$A$2:$O$163,10, FALSE)</f>
        <v>los angeles-ca</v>
      </c>
      <c r="W656">
        <f>VLOOKUP(A656,[2]Sheet5!$A$2:$O$163,11, FALSE)</f>
        <v>176.2</v>
      </c>
      <c r="X656">
        <f>VLOOKUP(A656,[2]Sheet5!$A$2:$O$163,12, FALSE)</f>
        <v>25</v>
      </c>
      <c r="Y656">
        <f>VLOOKUP(A656,[2]Sheet5!$A$2:$O$163,13, FALSE)</f>
        <v>69778</v>
      </c>
      <c r="Z656">
        <f>VLOOKUP(A656,[2]Sheet5!$A$2:$O$163,14, FALSE)</f>
        <v>69.778000000000006</v>
      </c>
      <c r="AA656">
        <f>VLOOKUP(A656,[2]Sheet5!$A$2:$O$163,15, FALSE)</f>
        <v>4.2453187738402836</v>
      </c>
      <c r="AC656" t="e">
        <f>VLOOKUP(C656, [2]Sheet5!$C$2:$O$163, 3, FALSE)</f>
        <v>#N/A</v>
      </c>
    </row>
    <row r="657" spans="1:29" x14ac:dyDescent="0.2">
      <c r="A657" t="s">
        <v>2562</v>
      </c>
      <c r="B657" t="s">
        <v>1965</v>
      </c>
      <c r="C657" t="str">
        <f t="shared" si="10"/>
        <v>LSUWomensGolf</v>
      </c>
      <c r="D657" t="s">
        <v>2656</v>
      </c>
      <c r="E657" t="s">
        <v>2657</v>
      </c>
      <c r="F657" t="s">
        <v>2633</v>
      </c>
      <c r="G657" t="s">
        <v>3036</v>
      </c>
      <c r="H657" t="s">
        <v>3012</v>
      </c>
      <c r="I657" t="s">
        <v>3037</v>
      </c>
      <c r="J657">
        <v>91.7</v>
      </c>
      <c r="K657">
        <v>176</v>
      </c>
      <c r="L657">
        <v>46282</v>
      </c>
      <c r="M657">
        <v>46.281999999999996</v>
      </c>
      <c r="N657">
        <v>3.8347531166034798</v>
      </c>
      <c r="Q657" t="str">
        <f>VLOOKUP(A657,[2]Sheet5!$A$2:$O$163,4, FALSE)</f>
        <v>Louisiana State University</v>
      </c>
      <c r="R657" t="str">
        <f>VLOOKUP(A657,[2]Sheet5!$A$2:$O$163,6, FALSE)</f>
        <v>Baton Rouge</v>
      </c>
      <c r="S657" t="str">
        <f>VLOOKUP(A657,[2]Sheet5!$A$2:$O$163,7, FALSE)</f>
        <v>LA</v>
      </c>
      <c r="T657" t="str">
        <f>VLOOKUP(A657,[2]Sheet5!$A$2:$O$163,8, FALSE)</f>
        <v>Louisiana</v>
      </c>
      <c r="U657" t="str">
        <f>VLOOKUP(A657,[2]Sheet5!$A$2:$O$163,9, FALSE)</f>
        <v>Southeast</v>
      </c>
      <c r="V657" t="str">
        <f>VLOOKUP(A657,[2]Sheet5!$A$2:$O$163,10, FALSE)</f>
        <v>baton rouge-la</v>
      </c>
      <c r="W657">
        <f>VLOOKUP(A657,[2]Sheet5!$A$2:$O$163,11, FALSE)</f>
        <v>91.7</v>
      </c>
      <c r="X657">
        <f>VLOOKUP(A657,[2]Sheet5!$A$2:$O$163,12, FALSE)</f>
        <v>176</v>
      </c>
      <c r="Y657">
        <f>VLOOKUP(A657,[2]Sheet5!$A$2:$O$163,13, FALSE)</f>
        <v>46282</v>
      </c>
      <c r="Z657">
        <f>VLOOKUP(A657,[2]Sheet5!$A$2:$O$163,14, FALSE)</f>
        <v>46.281999999999996</v>
      </c>
      <c r="AA657">
        <f>VLOOKUP(A657,[2]Sheet5!$A$2:$O$163,15, FALSE)</f>
        <v>3.8347531166034798</v>
      </c>
      <c r="AC657" t="e">
        <f>VLOOKUP(C657, [2]Sheet5!$C$2:$O$163, 3, FALSE)</f>
        <v>#N/A</v>
      </c>
    </row>
    <row r="658" spans="1:29" x14ac:dyDescent="0.2">
      <c r="A658" t="s">
        <v>2579</v>
      </c>
      <c r="B658" t="s">
        <v>1965</v>
      </c>
      <c r="C658" t="str">
        <f t="shared" si="10"/>
        <v>STANWomensGolf</v>
      </c>
      <c r="D658" t="s">
        <v>2700</v>
      </c>
      <c r="E658" t="s">
        <v>2701</v>
      </c>
      <c r="F658" t="s">
        <v>2697</v>
      </c>
      <c r="G658" t="s">
        <v>3005</v>
      </c>
      <c r="H658" t="s">
        <v>3006</v>
      </c>
      <c r="I658" t="s">
        <v>3146</v>
      </c>
      <c r="J658">
        <v>432.8</v>
      </c>
      <c r="K658">
        <v>3</v>
      </c>
      <c r="L658">
        <v>194782</v>
      </c>
      <c r="M658">
        <v>194.78200000000001</v>
      </c>
      <c r="N658">
        <v>5.2718809844749988</v>
      </c>
      <c r="Q658" t="str">
        <f>VLOOKUP(A658,[2]Sheet5!$A$2:$O$163,4, FALSE)</f>
        <v>Stanford University</v>
      </c>
      <c r="R658" t="str">
        <f>VLOOKUP(A658,[2]Sheet5!$A$2:$O$163,6, FALSE)</f>
        <v>Palo Alto</v>
      </c>
      <c r="S658" t="str">
        <f>VLOOKUP(A658,[2]Sheet5!$A$2:$O$163,7, FALSE)</f>
        <v>CA</v>
      </c>
      <c r="T658" t="str">
        <f>VLOOKUP(A658,[2]Sheet5!$A$2:$O$163,8, FALSE)</f>
        <v>California</v>
      </c>
      <c r="U658" t="str">
        <f>VLOOKUP(A658,[2]Sheet5!$A$2:$O$163,9, FALSE)</f>
        <v>West</v>
      </c>
      <c r="V658" t="str">
        <f>VLOOKUP(A658,[2]Sheet5!$A$2:$O$163,10, FALSE)</f>
        <v>palo alto-ca</v>
      </c>
      <c r="W658">
        <f>VLOOKUP(A658,[2]Sheet5!$A$2:$O$163,11, FALSE)</f>
        <v>432.8</v>
      </c>
      <c r="X658">
        <f>VLOOKUP(A658,[2]Sheet5!$A$2:$O$163,12, FALSE)</f>
        <v>3</v>
      </c>
      <c r="Y658">
        <f>VLOOKUP(A658,[2]Sheet5!$A$2:$O$163,13, FALSE)</f>
        <v>194782</v>
      </c>
      <c r="Z658">
        <f>VLOOKUP(A658,[2]Sheet5!$A$2:$O$163,14, FALSE)</f>
        <v>194.78200000000001</v>
      </c>
      <c r="AA658">
        <f>VLOOKUP(A658,[2]Sheet5!$A$2:$O$163,15, FALSE)</f>
        <v>5.2718809844749988</v>
      </c>
      <c r="AC658" t="e">
        <f>VLOOKUP(C658, [2]Sheet5!$C$2:$O$163, 3, FALSE)</f>
        <v>#N/A</v>
      </c>
    </row>
    <row r="659" spans="1:29" x14ac:dyDescent="0.2">
      <c r="A659" t="s">
        <v>2560</v>
      </c>
      <c r="B659" t="s">
        <v>1965</v>
      </c>
      <c r="C659" t="str">
        <f t="shared" si="10"/>
        <v>NoURLWomensGolf</v>
      </c>
      <c r="Q659" t="e">
        <f>VLOOKUP(A659,[2]Sheet5!$A$2:$O$163,4, FALSE)</f>
        <v>#N/A</v>
      </c>
      <c r="R659" t="e">
        <f>VLOOKUP(A659,[2]Sheet5!$A$2:$O$163,6, FALSE)</f>
        <v>#N/A</v>
      </c>
      <c r="S659" t="e">
        <f>VLOOKUP(A659,[2]Sheet5!$A$2:$O$163,7, FALSE)</f>
        <v>#N/A</v>
      </c>
      <c r="T659" t="e">
        <f>VLOOKUP(A659,[2]Sheet5!$A$2:$O$163,8, FALSE)</f>
        <v>#N/A</v>
      </c>
      <c r="U659" t="e">
        <f>VLOOKUP(A659,[2]Sheet5!$A$2:$O$163,9, FALSE)</f>
        <v>#N/A</v>
      </c>
      <c r="V659" t="e">
        <f>VLOOKUP(A659,[2]Sheet5!$A$2:$O$163,10, FALSE)</f>
        <v>#N/A</v>
      </c>
      <c r="W659" t="e">
        <f>VLOOKUP(A659,[2]Sheet5!$A$2:$O$163,11, FALSE)</f>
        <v>#N/A</v>
      </c>
      <c r="X659" t="e">
        <f>VLOOKUP(A659,[2]Sheet5!$A$2:$O$163,12, FALSE)</f>
        <v>#N/A</v>
      </c>
      <c r="Y659" t="e">
        <f>VLOOKUP(A659,[2]Sheet5!$A$2:$O$163,13, FALSE)</f>
        <v>#N/A</v>
      </c>
      <c r="Z659" t="e">
        <f>VLOOKUP(A659,[2]Sheet5!$A$2:$O$163,14, FALSE)</f>
        <v>#N/A</v>
      </c>
      <c r="AA659" t="e">
        <f>VLOOKUP(A659,[2]Sheet5!$A$2:$O$163,15, FALSE)</f>
        <v>#N/A</v>
      </c>
      <c r="AC659" t="e">
        <f>VLOOKUP(C659, [2]Sheet5!$C$2:$O$163, 3, FALSE)</f>
        <v>#N/A</v>
      </c>
    </row>
    <row r="660" spans="1:29" x14ac:dyDescent="0.2">
      <c r="A660" t="s">
        <v>2632</v>
      </c>
      <c r="B660" t="s">
        <v>1965</v>
      </c>
      <c r="C660" t="str">
        <f t="shared" si="10"/>
        <v>PepperdineWomensGolf</v>
      </c>
      <c r="D660" t="s">
        <v>2822</v>
      </c>
      <c r="E660" t="s">
        <v>2823</v>
      </c>
      <c r="F660" t="s">
        <v>2697</v>
      </c>
      <c r="G660" t="s">
        <v>3005</v>
      </c>
      <c r="H660" t="s">
        <v>3006</v>
      </c>
      <c r="I660" t="s">
        <v>3170</v>
      </c>
      <c r="J660">
        <v>471.6</v>
      </c>
      <c r="K660">
        <v>55</v>
      </c>
      <c r="L660">
        <v>178594</v>
      </c>
      <c r="M660">
        <v>178.59399999999999</v>
      </c>
      <c r="N660">
        <v>5.1851150732532263</v>
      </c>
      <c r="Q660" t="str">
        <f>VLOOKUP(A660,[2]Sheet5!$A$2:$O$163,4, FALSE)</f>
        <v>Pepperdine University</v>
      </c>
      <c r="R660" t="str">
        <f>VLOOKUP(A660,[2]Sheet5!$A$2:$O$163,6, FALSE)</f>
        <v>Malibu</v>
      </c>
      <c r="S660" t="str">
        <f>VLOOKUP(A660,[2]Sheet5!$A$2:$O$163,7, FALSE)</f>
        <v>CA</v>
      </c>
      <c r="T660" t="str">
        <f>VLOOKUP(A660,[2]Sheet5!$A$2:$O$163,8, FALSE)</f>
        <v>California</v>
      </c>
      <c r="U660" t="str">
        <f>VLOOKUP(A660,[2]Sheet5!$A$2:$O$163,9, FALSE)</f>
        <v>West</v>
      </c>
      <c r="V660" t="str">
        <f>VLOOKUP(A660,[2]Sheet5!$A$2:$O$163,10, FALSE)</f>
        <v>malibu-ca</v>
      </c>
      <c r="W660">
        <f>VLOOKUP(A660,[2]Sheet5!$A$2:$O$163,11, FALSE)</f>
        <v>471.6</v>
      </c>
      <c r="X660">
        <f>VLOOKUP(A660,[2]Sheet5!$A$2:$O$163,12, FALSE)</f>
        <v>55</v>
      </c>
      <c r="Y660">
        <f>VLOOKUP(A660,[2]Sheet5!$A$2:$O$163,13, FALSE)</f>
        <v>178594</v>
      </c>
      <c r="Z660">
        <f>VLOOKUP(A660,[2]Sheet5!$A$2:$O$163,14, FALSE)</f>
        <v>178.59399999999999</v>
      </c>
      <c r="AA660">
        <f>VLOOKUP(A660,[2]Sheet5!$A$2:$O$163,15, FALSE)</f>
        <v>5.1851150732532263</v>
      </c>
      <c r="AC660" t="e">
        <f>VLOOKUP(C660, [2]Sheet5!$C$2:$O$163, 3, FALSE)</f>
        <v>#N/A</v>
      </c>
    </row>
    <row r="661" spans="1:29" x14ac:dyDescent="0.2">
      <c r="A661" t="s">
        <v>2632</v>
      </c>
      <c r="B661" t="s">
        <v>1965</v>
      </c>
      <c r="C661" t="str">
        <f t="shared" si="10"/>
        <v>PepperdineWomensGolf</v>
      </c>
      <c r="D661" t="s">
        <v>2822</v>
      </c>
      <c r="E661" t="s">
        <v>2823</v>
      </c>
      <c r="F661" t="s">
        <v>2697</v>
      </c>
      <c r="G661" t="s">
        <v>3005</v>
      </c>
      <c r="H661" t="s">
        <v>3006</v>
      </c>
      <c r="I661" t="s">
        <v>3170</v>
      </c>
      <c r="J661">
        <v>471.6</v>
      </c>
      <c r="K661">
        <v>55</v>
      </c>
      <c r="L661">
        <v>178594</v>
      </c>
      <c r="M661">
        <v>178.59399999999999</v>
      </c>
      <c r="N661">
        <v>5.1851150732532263</v>
      </c>
      <c r="Q661" t="str">
        <f>VLOOKUP(A661,[2]Sheet5!$A$2:$O$163,4, FALSE)</f>
        <v>Pepperdine University</v>
      </c>
      <c r="R661" t="str">
        <f>VLOOKUP(A661,[2]Sheet5!$A$2:$O$163,6, FALSE)</f>
        <v>Malibu</v>
      </c>
      <c r="S661" t="str">
        <f>VLOOKUP(A661,[2]Sheet5!$A$2:$O$163,7, FALSE)</f>
        <v>CA</v>
      </c>
      <c r="T661" t="str">
        <f>VLOOKUP(A661,[2]Sheet5!$A$2:$O$163,8, FALSE)</f>
        <v>California</v>
      </c>
      <c r="U661" t="str">
        <f>VLOOKUP(A661,[2]Sheet5!$A$2:$O$163,9, FALSE)</f>
        <v>West</v>
      </c>
      <c r="V661" t="str">
        <f>VLOOKUP(A661,[2]Sheet5!$A$2:$O$163,10, FALSE)</f>
        <v>malibu-ca</v>
      </c>
      <c r="W661">
        <f>VLOOKUP(A661,[2]Sheet5!$A$2:$O$163,11, FALSE)</f>
        <v>471.6</v>
      </c>
      <c r="X661">
        <f>VLOOKUP(A661,[2]Sheet5!$A$2:$O$163,12, FALSE)</f>
        <v>55</v>
      </c>
      <c r="Y661">
        <f>VLOOKUP(A661,[2]Sheet5!$A$2:$O$163,13, FALSE)</f>
        <v>178594</v>
      </c>
      <c r="Z661">
        <f>VLOOKUP(A661,[2]Sheet5!$A$2:$O$163,14, FALSE)</f>
        <v>178.59399999999999</v>
      </c>
      <c r="AA661">
        <f>VLOOKUP(A661,[2]Sheet5!$A$2:$O$163,15, FALSE)</f>
        <v>5.1851150732532263</v>
      </c>
      <c r="AC661" t="e">
        <f>VLOOKUP(C661, [2]Sheet5!$C$2:$O$163, 3, FALSE)</f>
        <v>#N/A</v>
      </c>
    </row>
    <row r="662" spans="1:29" x14ac:dyDescent="0.2">
      <c r="A662" t="s">
        <v>2642</v>
      </c>
      <c r="B662" t="s">
        <v>1965</v>
      </c>
      <c r="C662" t="str">
        <f t="shared" si="10"/>
        <v>SJSUWomensGolf</v>
      </c>
      <c r="D662" t="s">
        <v>2843</v>
      </c>
      <c r="E662" t="s">
        <v>2844</v>
      </c>
      <c r="F662" t="s">
        <v>2697</v>
      </c>
      <c r="G662" t="s">
        <v>3005</v>
      </c>
      <c r="H662" t="s">
        <v>3006</v>
      </c>
      <c r="I662" t="s">
        <v>3177</v>
      </c>
      <c r="J662">
        <v>215</v>
      </c>
      <c r="L662">
        <v>125075</v>
      </c>
      <c r="M662">
        <v>125.075</v>
      </c>
      <c r="N662">
        <v>4.8289135573742685</v>
      </c>
      <c r="O662">
        <v>20</v>
      </c>
      <c r="Q662" t="str">
        <f>VLOOKUP(A662,[2]Sheet5!$A$2:$O$163,4, FALSE)</f>
        <v>San Jose State University</v>
      </c>
      <c r="R662" t="str">
        <f>VLOOKUP(A662,[2]Sheet5!$A$2:$O$163,6, FALSE)</f>
        <v>San Jose</v>
      </c>
      <c r="S662" t="str">
        <f>VLOOKUP(A662,[2]Sheet5!$A$2:$O$163,7, FALSE)</f>
        <v>CA</v>
      </c>
      <c r="T662" t="str">
        <f>VLOOKUP(A662,[2]Sheet5!$A$2:$O$163,8, FALSE)</f>
        <v>California</v>
      </c>
      <c r="U662" t="str">
        <f>VLOOKUP(A662,[2]Sheet5!$A$2:$O$163,9, FALSE)</f>
        <v>West</v>
      </c>
      <c r="V662" t="str">
        <f>VLOOKUP(A662,[2]Sheet5!$A$2:$O$163,10, FALSE)</f>
        <v>san jose-ca</v>
      </c>
      <c r="W662">
        <f>VLOOKUP(A662,[2]Sheet5!$A$2:$O$163,11, FALSE)</f>
        <v>215</v>
      </c>
      <c r="X662" t="e">
        <f>VLOOKUP(A662,[2]Sheet5!$A$2:$O$163,12, FALSE)</f>
        <v>#N/A</v>
      </c>
      <c r="Y662">
        <f>VLOOKUP(A662,[2]Sheet5!$A$2:$O$163,13, FALSE)</f>
        <v>125075</v>
      </c>
      <c r="Z662">
        <f>VLOOKUP(A662,[2]Sheet5!$A$2:$O$163,14, FALSE)</f>
        <v>125.075</v>
      </c>
      <c r="AA662">
        <f>VLOOKUP(A662,[2]Sheet5!$A$2:$O$163,15, FALSE)</f>
        <v>4.8289135573742685</v>
      </c>
      <c r="AC662">
        <f>VLOOKUP(C662, [2]Sheet5!$C$2:$O$163, 3, FALSE)</f>
        <v>20</v>
      </c>
    </row>
    <row r="663" spans="1:29" x14ac:dyDescent="0.2">
      <c r="A663" t="s">
        <v>2607</v>
      </c>
      <c r="B663" t="s">
        <v>1965</v>
      </c>
      <c r="C663" t="str">
        <f t="shared" si="10"/>
        <v>PURWomensGolf</v>
      </c>
      <c r="D663" t="s">
        <v>2765</v>
      </c>
      <c r="E663" t="s">
        <v>2766</v>
      </c>
      <c r="F663" t="s">
        <v>2704</v>
      </c>
      <c r="G663" t="s">
        <v>3023</v>
      </c>
      <c r="H663" t="s">
        <v>3017</v>
      </c>
      <c r="I663" t="s">
        <v>3157</v>
      </c>
      <c r="J663">
        <v>90.4</v>
      </c>
      <c r="K663">
        <v>202</v>
      </c>
      <c r="L663">
        <v>28744</v>
      </c>
      <c r="M663">
        <v>28.744</v>
      </c>
      <c r="N663">
        <v>3.3584290498112175</v>
      </c>
      <c r="Q663" t="str">
        <f>VLOOKUP(A663,[2]Sheet5!$A$2:$O$163,4, FALSE)</f>
        <v>Purdue University</v>
      </c>
      <c r="R663" t="str">
        <f>VLOOKUP(A663,[2]Sheet5!$A$2:$O$163,6, FALSE)</f>
        <v>West Lafayette</v>
      </c>
      <c r="S663" t="str">
        <f>VLOOKUP(A663,[2]Sheet5!$A$2:$O$163,7, FALSE)</f>
        <v>IN</v>
      </c>
      <c r="T663" t="str">
        <f>VLOOKUP(A663,[2]Sheet5!$A$2:$O$163,8, FALSE)</f>
        <v>Indiana</v>
      </c>
      <c r="U663" t="str">
        <f>VLOOKUP(A663,[2]Sheet5!$A$2:$O$163,9, FALSE)</f>
        <v>Midwest</v>
      </c>
      <c r="V663" t="str">
        <f>VLOOKUP(A663,[2]Sheet5!$A$2:$O$163,10, FALSE)</f>
        <v>west lafayette-in</v>
      </c>
      <c r="W663">
        <f>VLOOKUP(A663,[2]Sheet5!$A$2:$O$163,11, FALSE)</f>
        <v>90.4</v>
      </c>
      <c r="X663">
        <f>VLOOKUP(A663,[2]Sheet5!$A$2:$O$163,12, FALSE)</f>
        <v>202</v>
      </c>
      <c r="Y663">
        <f>VLOOKUP(A663,[2]Sheet5!$A$2:$O$163,13, FALSE)</f>
        <v>28744</v>
      </c>
      <c r="Z663">
        <f>VLOOKUP(A663,[2]Sheet5!$A$2:$O$163,14, FALSE)</f>
        <v>28.744</v>
      </c>
      <c r="AA663">
        <f>VLOOKUP(A663,[2]Sheet5!$A$2:$O$163,15, FALSE)</f>
        <v>3.3584290498112175</v>
      </c>
      <c r="AC663" t="e">
        <f>VLOOKUP(C663, [2]Sheet5!$C$2:$O$163, 3, FALSE)</f>
        <v>#N/A</v>
      </c>
    </row>
    <row r="664" spans="1:29" x14ac:dyDescent="0.2">
      <c r="A664" t="s">
        <v>2643</v>
      </c>
      <c r="B664" t="s">
        <v>1965</v>
      </c>
      <c r="C664" t="str">
        <f t="shared" si="10"/>
        <v>MISTWomensGolf</v>
      </c>
      <c r="D664" t="s">
        <v>2845</v>
      </c>
      <c r="E664" t="s">
        <v>2846</v>
      </c>
      <c r="F664" t="s">
        <v>2789</v>
      </c>
      <c r="G664" t="s">
        <v>3082</v>
      </c>
      <c r="H664" t="s">
        <v>3017</v>
      </c>
      <c r="I664" t="s">
        <v>3178</v>
      </c>
      <c r="J664">
        <v>77.5</v>
      </c>
      <c r="K664">
        <v>182</v>
      </c>
      <c r="L664">
        <v>37426</v>
      </c>
      <c r="M664">
        <v>37.426000000000002</v>
      </c>
      <c r="N664">
        <v>3.6223656500555967</v>
      </c>
      <c r="O664">
        <v>46</v>
      </c>
      <c r="Q664" t="str">
        <f>VLOOKUP(A664,[2]Sheet5!$A$2:$O$163,4, FALSE)</f>
        <v>Missouri S&amp;T</v>
      </c>
      <c r="R664" t="str">
        <f>VLOOKUP(A664,[2]Sheet5!$A$2:$O$163,6, FALSE)</f>
        <v>Rolla</v>
      </c>
      <c r="S664" t="str">
        <f>VLOOKUP(A664,[2]Sheet5!$A$2:$O$163,7, FALSE)</f>
        <v>MO</v>
      </c>
      <c r="T664" t="str">
        <f>VLOOKUP(A664,[2]Sheet5!$A$2:$O$163,8, FALSE)</f>
        <v>Missouri</v>
      </c>
      <c r="U664" t="str">
        <f>VLOOKUP(A664,[2]Sheet5!$A$2:$O$163,9, FALSE)</f>
        <v>Midwest</v>
      </c>
      <c r="V664" t="str">
        <f>VLOOKUP(A664,[2]Sheet5!$A$2:$O$163,10, FALSE)</f>
        <v>rolla-mo</v>
      </c>
      <c r="W664">
        <f>VLOOKUP(A664,[2]Sheet5!$A$2:$O$163,11, FALSE)</f>
        <v>77.5</v>
      </c>
      <c r="X664">
        <f>VLOOKUP(A664,[2]Sheet5!$A$2:$O$163,12, FALSE)</f>
        <v>182</v>
      </c>
      <c r="Y664">
        <f>VLOOKUP(A664,[2]Sheet5!$A$2:$O$163,13, FALSE)</f>
        <v>37426</v>
      </c>
      <c r="Z664">
        <f>VLOOKUP(A664,[2]Sheet5!$A$2:$O$163,14, FALSE)</f>
        <v>37.426000000000002</v>
      </c>
      <c r="AA664">
        <f>VLOOKUP(A664,[2]Sheet5!$A$2:$O$163,15, FALSE)</f>
        <v>3.6223656500555967</v>
      </c>
      <c r="AC664">
        <f>VLOOKUP(C664, [2]Sheet5!$C$2:$O$163, 3, FALSE)</f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98B5D-3969-0D46-A9B7-59493B024C57}">
  <dimension ref="A1:AB664"/>
  <sheetViews>
    <sheetView tabSelected="1" topLeftCell="P1" workbookViewId="0">
      <selection activeCell="AA1" sqref="AA1:AA1048576"/>
    </sheetView>
  </sheetViews>
  <sheetFormatPr baseColWidth="10" defaultRowHeight="16" x14ac:dyDescent="0.2"/>
  <cols>
    <col min="13" max="13" width="25.6640625" customWidth="1"/>
  </cols>
  <sheetData>
    <row r="1" spans="1:27" x14ac:dyDescent="0.2">
      <c r="A1" t="s">
        <v>1</v>
      </c>
      <c r="B1" t="s">
        <v>2644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3188</v>
      </c>
      <c r="I1" t="s">
        <v>3479</v>
      </c>
      <c r="J1" t="s">
        <v>3477</v>
      </c>
      <c r="K1" t="s">
        <v>8</v>
      </c>
      <c r="L1" t="s">
        <v>3478</v>
      </c>
      <c r="M1" t="s">
        <v>2987</v>
      </c>
      <c r="N1" t="s">
        <v>0</v>
      </c>
      <c r="O1" t="s">
        <v>2988</v>
      </c>
      <c r="P1" t="s">
        <v>3180</v>
      </c>
      <c r="Q1" t="s">
        <v>3181</v>
      </c>
      <c r="R1" t="s">
        <v>3182</v>
      </c>
      <c r="S1" t="s">
        <v>2649</v>
      </c>
      <c r="T1" t="s">
        <v>3183</v>
      </c>
      <c r="U1" t="s">
        <v>3184</v>
      </c>
      <c r="V1" t="s">
        <v>2982</v>
      </c>
      <c r="W1" t="s">
        <v>2983</v>
      </c>
      <c r="X1" t="s">
        <v>3185</v>
      </c>
      <c r="Y1" t="s">
        <v>3186</v>
      </c>
      <c r="Z1" t="s">
        <v>3187</v>
      </c>
      <c r="AA1" t="s">
        <v>3179</v>
      </c>
    </row>
    <row r="2" spans="1:27" x14ac:dyDescent="0.2">
      <c r="A2">
        <v>1</v>
      </c>
      <c r="B2" t="s">
        <v>2645</v>
      </c>
      <c r="C2" t="s">
        <v>11</v>
      </c>
      <c r="D2" t="s">
        <v>12</v>
      </c>
      <c r="E2">
        <v>99.53</v>
      </c>
      <c r="F2" t="s">
        <v>13</v>
      </c>
      <c r="G2" t="s">
        <v>14</v>
      </c>
      <c r="H2">
        <v>249</v>
      </c>
      <c r="I2">
        <v>5.5174528964647074</v>
      </c>
      <c r="J2">
        <v>3800</v>
      </c>
      <c r="K2" t="s">
        <v>16</v>
      </c>
      <c r="L2">
        <v>8.2427563457144775</v>
      </c>
      <c r="M2" t="s">
        <v>2854</v>
      </c>
      <c r="N2" t="s">
        <v>10</v>
      </c>
      <c r="O2" t="s">
        <v>3189</v>
      </c>
      <c r="P2" t="s">
        <v>2855</v>
      </c>
      <c r="Q2" t="s">
        <v>2706</v>
      </c>
      <c r="R2" t="s">
        <v>2688</v>
      </c>
      <c r="S2" t="s">
        <v>3002</v>
      </c>
      <c r="T2" t="s">
        <v>3003</v>
      </c>
      <c r="U2" t="s">
        <v>3004</v>
      </c>
      <c r="V2">
        <v>129</v>
      </c>
      <c r="W2">
        <v>38</v>
      </c>
      <c r="X2">
        <v>78965</v>
      </c>
      <c r="Y2">
        <v>78.965000000000003</v>
      </c>
      <c r="Z2">
        <v>4.369004716322018</v>
      </c>
      <c r="AA2">
        <v>22</v>
      </c>
    </row>
    <row r="3" spans="1:27" x14ac:dyDescent="0.2">
      <c r="A3">
        <v>2</v>
      </c>
      <c r="B3" t="s">
        <v>2645</v>
      </c>
      <c r="C3" t="s">
        <v>18</v>
      </c>
      <c r="D3" t="s">
        <v>19</v>
      </c>
      <c r="E3">
        <v>98.76</v>
      </c>
      <c r="F3" t="s">
        <v>13</v>
      </c>
      <c r="G3" t="s">
        <v>20</v>
      </c>
      <c r="H3">
        <v>277</v>
      </c>
      <c r="I3">
        <v>5.6240175061873385</v>
      </c>
      <c r="J3">
        <v>2600</v>
      </c>
      <c r="K3" t="s">
        <v>22</v>
      </c>
      <c r="L3">
        <v>7.8632667240095735</v>
      </c>
      <c r="M3" t="s">
        <v>2856</v>
      </c>
      <c r="N3" t="s">
        <v>10</v>
      </c>
      <c r="O3" t="s">
        <v>3190</v>
      </c>
      <c r="P3" t="s">
        <v>2754</v>
      </c>
      <c r="Q3" t="s">
        <v>2711</v>
      </c>
      <c r="R3" t="s">
        <v>2697</v>
      </c>
      <c r="S3" t="s">
        <v>3005</v>
      </c>
      <c r="T3" t="s">
        <v>3006</v>
      </c>
      <c r="U3" t="s">
        <v>3007</v>
      </c>
      <c r="V3">
        <v>176.2</v>
      </c>
      <c r="W3">
        <v>20</v>
      </c>
      <c r="X3">
        <v>76367</v>
      </c>
      <c r="Y3">
        <v>76.367000000000004</v>
      </c>
      <c r="Z3">
        <v>4.3355506656879683</v>
      </c>
      <c r="AA3">
        <v>12</v>
      </c>
    </row>
    <row r="4" spans="1:27" x14ac:dyDescent="0.2">
      <c r="A4">
        <v>3</v>
      </c>
      <c r="B4" t="s">
        <v>2645</v>
      </c>
      <c r="C4" t="s">
        <v>23</v>
      </c>
      <c r="D4" t="s">
        <v>24</v>
      </c>
      <c r="E4">
        <v>99.56</v>
      </c>
      <c r="F4" t="s">
        <v>25</v>
      </c>
      <c r="G4" t="s">
        <v>26</v>
      </c>
      <c r="H4">
        <v>1300</v>
      </c>
      <c r="I4">
        <v>7.1701195434496281</v>
      </c>
      <c r="J4">
        <v>1700</v>
      </c>
      <c r="K4" t="s">
        <v>28</v>
      </c>
      <c r="L4">
        <v>7.4383835300443071</v>
      </c>
      <c r="M4" t="s">
        <v>2859</v>
      </c>
      <c r="N4" t="s">
        <v>10</v>
      </c>
      <c r="O4" t="s">
        <v>3191</v>
      </c>
      <c r="P4" t="s">
        <v>2860</v>
      </c>
      <c r="Q4" t="s">
        <v>2857</v>
      </c>
      <c r="R4" t="s">
        <v>2858</v>
      </c>
      <c r="S4" t="s">
        <v>3008</v>
      </c>
      <c r="T4" t="s">
        <v>3006</v>
      </c>
      <c r="U4" t="s">
        <v>3009</v>
      </c>
      <c r="V4">
        <v>167.6</v>
      </c>
      <c r="W4">
        <v>97</v>
      </c>
      <c r="X4">
        <v>92466</v>
      </c>
      <c r="Y4">
        <v>92.465999999999994</v>
      </c>
      <c r="Z4">
        <v>4.5268410093812959</v>
      </c>
      <c r="AA4">
        <v>120</v>
      </c>
    </row>
    <row r="5" spans="1:27" x14ac:dyDescent="0.2">
      <c r="A5">
        <v>4</v>
      </c>
      <c r="B5" t="s">
        <v>2645</v>
      </c>
      <c r="C5" t="s">
        <v>29</v>
      </c>
      <c r="D5" t="s">
        <v>30</v>
      </c>
      <c r="E5">
        <v>89.16</v>
      </c>
      <c r="F5" t="s">
        <v>13</v>
      </c>
      <c r="G5" t="s">
        <v>26</v>
      </c>
      <c r="H5">
        <v>1400</v>
      </c>
      <c r="I5">
        <v>7.2442275156033498</v>
      </c>
      <c r="J5">
        <v>1500</v>
      </c>
      <c r="K5" t="s">
        <v>32</v>
      </c>
      <c r="L5">
        <v>7.3132203870903014</v>
      </c>
      <c r="M5" t="s">
        <v>2859</v>
      </c>
      <c r="N5" t="s">
        <v>10</v>
      </c>
      <c r="O5" t="s">
        <v>3191</v>
      </c>
      <c r="P5" t="s">
        <v>2860</v>
      </c>
      <c r="Q5" t="s">
        <v>2857</v>
      </c>
      <c r="R5" t="s">
        <v>2858</v>
      </c>
      <c r="S5" t="s">
        <v>3008</v>
      </c>
      <c r="T5" t="s">
        <v>3006</v>
      </c>
      <c r="U5" t="s">
        <v>3009</v>
      </c>
      <c r="V5">
        <v>167.6</v>
      </c>
      <c r="W5">
        <v>97</v>
      </c>
      <c r="X5">
        <v>92466</v>
      </c>
      <c r="Y5">
        <v>92.465999999999994</v>
      </c>
      <c r="Z5">
        <v>4.5268410093812959</v>
      </c>
      <c r="AA5">
        <v>120</v>
      </c>
    </row>
    <row r="6" spans="1:27" x14ac:dyDescent="0.2">
      <c r="A6">
        <v>5</v>
      </c>
      <c r="B6" t="s">
        <v>2645</v>
      </c>
      <c r="C6" t="s">
        <v>33</v>
      </c>
      <c r="D6" t="s">
        <v>34</v>
      </c>
      <c r="E6">
        <v>96.11</v>
      </c>
      <c r="F6" t="s">
        <v>13</v>
      </c>
      <c r="H6">
        <v>63</v>
      </c>
      <c r="I6">
        <v>4.1431347263915326</v>
      </c>
      <c r="J6">
        <v>1500</v>
      </c>
      <c r="K6" t="s">
        <v>32</v>
      </c>
      <c r="L6">
        <v>7.3132203870903014</v>
      </c>
      <c r="M6" t="s">
        <v>2989</v>
      </c>
      <c r="N6" t="s">
        <v>10</v>
      </c>
      <c r="O6" t="s">
        <v>3192</v>
      </c>
      <c r="P6" t="s">
        <v>3010</v>
      </c>
      <c r="Q6" t="s">
        <v>2699</v>
      </c>
      <c r="R6" t="s">
        <v>2685</v>
      </c>
      <c r="S6" t="s">
        <v>3011</v>
      </c>
      <c r="T6" t="s">
        <v>3012</v>
      </c>
      <c r="U6" t="s">
        <v>3013</v>
      </c>
      <c r="V6">
        <v>116</v>
      </c>
      <c r="W6">
        <v>29</v>
      </c>
      <c r="X6">
        <v>77037</v>
      </c>
      <c r="Y6">
        <v>77.037000000000006</v>
      </c>
      <c r="Z6">
        <v>4.3442858259216885</v>
      </c>
      <c r="AA6">
        <v>27</v>
      </c>
    </row>
    <row r="7" spans="1:27" x14ac:dyDescent="0.2">
      <c r="A7">
        <v>6</v>
      </c>
      <c r="B7" t="s">
        <v>2645</v>
      </c>
      <c r="C7" t="s">
        <v>36</v>
      </c>
      <c r="D7" t="s">
        <v>37</v>
      </c>
      <c r="E7">
        <v>96.61</v>
      </c>
      <c r="F7" t="s">
        <v>13</v>
      </c>
      <c r="G7" t="s">
        <v>38</v>
      </c>
      <c r="H7">
        <v>188</v>
      </c>
      <c r="I7">
        <v>5.2364419628299492</v>
      </c>
      <c r="J7">
        <v>1500</v>
      </c>
      <c r="K7" t="s">
        <v>32</v>
      </c>
      <c r="L7">
        <v>7.3132203870903014</v>
      </c>
      <c r="M7" t="s">
        <v>2861</v>
      </c>
      <c r="N7" t="s">
        <v>10</v>
      </c>
      <c r="O7" t="s">
        <v>3193</v>
      </c>
      <c r="P7" t="s">
        <v>2737</v>
      </c>
      <c r="Q7" t="s">
        <v>2738</v>
      </c>
      <c r="R7" t="s">
        <v>2739</v>
      </c>
      <c r="S7" t="s">
        <v>3014</v>
      </c>
      <c r="T7" t="s">
        <v>3006</v>
      </c>
      <c r="U7" t="s">
        <v>3015</v>
      </c>
      <c r="V7">
        <v>107.3</v>
      </c>
      <c r="W7">
        <v>105</v>
      </c>
      <c r="X7">
        <v>55776</v>
      </c>
      <c r="Y7">
        <v>55.776000000000003</v>
      </c>
      <c r="Z7">
        <v>4.0213436693376101</v>
      </c>
      <c r="AA7">
        <v>17</v>
      </c>
    </row>
    <row r="8" spans="1:27" x14ac:dyDescent="0.2">
      <c r="A8">
        <v>7</v>
      </c>
      <c r="B8" t="s">
        <v>2645</v>
      </c>
      <c r="C8" t="s">
        <v>40</v>
      </c>
      <c r="D8" t="s">
        <v>41</v>
      </c>
      <c r="E8">
        <v>95.08</v>
      </c>
      <c r="F8" t="s">
        <v>42</v>
      </c>
      <c r="G8" t="s">
        <v>20</v>
      </c>
      <c r="H8">
        <v>356</v>
      </c>
      <c r="I8">
        <v>5.8749307308520304</v>
      </c>
      <c r="J8">
        <v>1300</v>
      </c>
      <c r="K8" t="s">
        <v>44</v>
      </c>
      <c r="L8">
        <v>7.1701195434496281</v>
      </c>
      <c r="M8" t="s">
        <v>2862</v>
      </c>
      <c r="N8" t="s">
        <v>10</v>
      </c>
      <c r="O8" t="s">
        <v>3194</v>
      </c>
      <c r="P8" t="s">
        <v>2733</v>
      </c>
      <c r="Q8" t="s">
        <v>2734</v>
      </c>
      <c r="R8" t="s">
        <v>1117</v>
      </c>
      <c r="S8" t="s">
        <v>3016</v>
      </c>
      <c r="T8" t="s">
        <v>3017</v>
      </c>
      <c r="U8" t="s">
        <v>3018</v>
      </c>
      <c r="V8">
        <v>86.4</v>
      </c>
      <c r="W8">
        <v>49</v>
      </c>
      <c r="X8">
        <v>58575</v>
      </c>
      <c r="Y8">
        <v>58.575000000000003</v>
      </c>
      <c r="Z8">
        <v>4.0703079843938594</v>
      </c>
      <c r="AA8">
        <v>2</v>
      </c>
    </row>
    <row r="9" spans="1:27" x14ac:dyDescent="0.2">
      <c r="A9">
        <v>8</v>
      </c>
      <c r="B9" t="s">
        <v>2645</v>
      </c>
      <c r="C9" t="s">
        <v>45</v>
      </c>
      <c r="D9" t="s">
        <v>46</v>
      </c>
      <c r="E9">
        <v>87.4</v>
      </c>
      <c r="F9" t="s">
        <v>13</v>
      </c>
      <c r="H9">
        <v>41</v>
      </c>
      <c r="I9">
        <v>3.713572066704308</v>
      </c>
      <c r="J9">
        <v>1300</v>
      </c>
      <c r="K9" t="s">
        <v>44</v>
      </c>
      <c r="L9">
        <v>7.1701195434496281</v>
      </c>
      <c r="M9" t="s">
        <v>2863</v>
      </c>
      <c r="N9" t="s">
        <v>10</v>
      </c>
      <c r="O9" t="s">
        <v>3195</v>
      </c>
      <c r="P9" t="s">
        <v>2830</v>
      </c>
      <c r="Q9" t="s">
        <v>2831</v>
      </c>
      <c r="R9" t="s">
        <v>2799</v>
      </c>
      <c r="S9" t="s">
        <v>3019</v>
      </c>
      <c r="T9" t="s">
        <v>3006</v>
      </c>
      <c r="U9" t="s">
        <v>3020</v>
      </c>
      <c r="V9">
        <v>167.8</v>
      </c>
      <c r="W9">
        <v>55</v>
      </c>
      <c r="X9">
        <v>105391</v>
      </c>
      <c r="Y9">
        <v>105.39100000000001</v>
      </c>
      <c r="Z9">
        <v>4.6576772434671065</v>
      </c>
      <c r="AA9">
        <v>8</v>
      </c>
    </row>
    <row r="10" spans="1:27" x14ac:dyDescent="0.2">
      <c r="A10">
        <v>9</v>
      </c>
      <c r="B10" t="s">
        <v>2645</v>
      </c>
      <c r="C10" t="s">
        <v>48</v>
      </c>
      <c r="D10" t="s">
        <v>49</v>
      </c>
      <c r="E10">
        <v>99.01</v>
      </c>
      <c r="F10" t="s">
        <v>13</v>
      </c>
      <c r="G10" t="s">
        <v>14</v>
      </c>
      <c r="H10">
        <v>331</v>
      </c>
      <c r="I10">
        <v>5.8021183753770629</v>
      </c>
      <c r="J10">
        <v>1200</v>
      </c>
      <c r="K10" t="s">
        <v>51</v>
      </c>
      <c r="L10">
        <v>7.0900768357760917</v>
      </c>
      <c r="N10" t="s">
        <v>10</v>
      </c>
    </row>
    <row r="11" spans="1:27" x14ac:dyDescent="0.2">
      <c r="A11">
        <v>10</v>
      </c>
      <c r="B11" t="s">
        <v>2645</v>
      </c>
      <c r="C11" t="s">
        <v>52</v>
      </c>
      <c r="D11" t="s">
        <v>53</v>
      </c>
      <c r="E11">
        <v>85</v>
      </c>
      <c r="F11" t="s">
        <v>13</v>
      </c>
      <c r="H11">
        <v>117</v>
      </c>
      <c r="I11">
        <v>4.7621739347977563</v>
      </c>
      <c r="J11">
        <v>1200</v>
      </c>
      <c r="K11" t="s">
        <v>51</v>
      </c>
      <c r="L11">
        <v>7.0900768357760917</v>
      </c>
      <c r="M11" t="s">
        <v>2865</v>
      </c>
      <c r="N11" t="s">
        <v>10</v>
      </c>
      <c r="O11" t="s">
        <v>3196</v>
      </c>
      <c r="P11" t="s">
        <v>2669</v>
      </c>
      <c r="Q11" t="s">
        <v>2670</v>
      </c>
      <c r="R11" t="s">
        <v>2671</v>
      </c>
      <c r="S11" t="s">
        <v>3021</v>
      </c>
      <c r="T11" t="s">
        <v>3012</v>
      </c>
      <c r="U11" t="s">
        <v>3022</v>
      </c>
      <c r="V11">
        <v>90.6</v>
      </c>
      <c r="W11">
        <v>55</v>
      </c>
      <c r="X11">
        <v>49077</v>
      </c>
      <c r="Y11">
        <v>49.076999999999998</v>
      </c>
      <c r="Z11">
        <v>3.893390493280144</v>
      </c>
      <c r="AA11">
        <v>10</v>
      </c>
    </row>
    <row r="12" spans="1:27" x14ac:dyDescent="0.2">
      <c r="A12">
        <v>11</v>
      </c>
      <c r="B12" t="s">
        <v>2645</v>
      </c>
      <c r="C12" t="s">
        <v>55</v>
      </c>
      <c r="D12" t="s">
        <v>56</v>
      </c>
      <c r="E12">
        <v>95.76</v>
      </c>
      <c r="F12" t="s">
        <v>42</v>
      </c>
      <c r="G12" t="s">
        <v>20</v>
      </c>
      <c r="H12">
        <v>151</v>
      </c>
      <c r="I12">
        <v>5.0172798368149243</v>
      </c>
      <c r="J12">
        <v>1100</v>
      </c>
      <c r="K12" t="s">
        <v>58</v>
      </c>
      <c r="L12">
        <v>7.0030654587864616</v>
      </c>
      <c r="M12" t="s">
        <v>2854</v>
      </c>
      <c r="N12" t="s">
        <v>10</v>
      </c>
      <c r="O12" t="s">
        <v>3189</v>
      </c>
      <c r="P12" t="s">
        <v>2855</v>
      </c>
      <c r="Q12" t="s">
        <v>2706</v>
      </c>
      <c r="R12" t="s">
        <v>2688</v>
      </c>
      <c r="S12" t="s">
        <v>3002</v>
      </c>
      <c r="T12" t="s">
        <v>3003</v>
      </c>
      <c r="U12" t="s">
        <v>3004</v>
      </c>
      <c r="V12">
        <v>129</v>
      </c>
      <c r="W12">
        <v>38</v>
      </c>
      <c r="X12">
        <v>78965</v>
      </c>
      <c r="Y12">
        <v>78.965000000000003</v>
      </c>
      <c r="Z12">
        <v>4.369004716322018</v>
      </c>
      <c r="AA12">
        <v>22</v>
      </c>
    </row>
    <row r="13" spans="1:27" x14ac:dyDescent="0.2">
      <c r="A13">
        <v>12</v>
      </c>
      <c r="B13" t="s">
        <v>2645</v>
      </c>
      <c r="C13" t="s">
        <v>59</v>
      </c>
      <c r="D13" t="s">
        <v>60</v>
      </c>
      <c r="E13">
        <v>85.63</v>
      </c>
      <c r="F13" t="s">
        <v>13</v>
      </c>
      <c r="H13">
        <v>118</v>
      </c>
      <c r="I13">
        <v>4.7706846244656651</v>
      </c>
      <c r="J13">
        <v>1100</v>
      </c>
      <c r="K13" t="s">
        <v>58</v>
      </c>
      <c r="L13">
        <v>7.0030654587864616</v>
      </c>
      <c r="M13" t="s">
        <v>2867</v>
      </c>
      <c r="N13" t="s">
        <v>10</v>
      </c>
      <c r="O13" t="s">
        <v>3197</v>
      </c>
      <c r="P13" t="s">
        <v>2729</v>
      </c>
      <c r="Q13" t="s">
        <v>2730</v>
      </c>
      <c r="R13" t="s">
        <v>2704</v>
      </c>
      <c r="S13" t="s">
        <v>3023</v>
      </c>
      <c r="T13" t="s">
        <v>3017</v>
      </c>
      <c r="U13" t="s">
        <v>3024</v>
      </c>
      <c r="V13">
        <v>75</v>
      </c>
      <c r="W13">
        <v>18</v>
      </c>
      <c r="X13">
        <v>46002</v>
      </c>
      <c r="Y13">
        <v>46.002000000000002</v>
      </c>
      <c r="Z13">
        <v>3.8286848738048125</v>
      </c>
      <c r="AA13">
        <v>18</v>
      </c>
    </row>
    <row r="14" spans="1:27" x14ac:dyDescent="0.2">
      <c r="A14">
        <v>13</v>
      </c>
      <c r="B14" t="s">
        <v>2645</v>
      </c>
      <c r="C14" t="s">
        <v>62</v>
      </c>
      <c r="D14" t="s">
        <v>63</v>
      </c>
      <c r="E14">
        <v>93.42</v>
      </c>
      <c r="F14" t="s">
        <v>64</v>
      </c>
      <c r="G14" t="s">
        <v>38</v>
      </c>
      <c r="H14">
        <v>176</v>
      </c>
      <c r="I14">
        <v>5.1704839950381514</v>
      </c>
      <c r="J14">
        <v>1100</v>
      </c>
      <c r="K14" t="s">
        <v>58</v>
      </c>
      <c r="L14">
        <v>7.0030654587864616</v>
      </c>
      <c r="M14" t="s">
        <v>2868</v>
      </c>
      <c r="N14" t="s">
        <v>10</v>
      </c>
      <c r="O14" t="s">
        <v>3198</v>
      </c>
      <c r="P14" t="s">
        <v>2785</v>
      </c>
      <c r="Q14" t="s">
        <v>2786</v>
      </c>
      <c r="R14" t="s">
        <v>2787</v>
      </c>
      <c r="S14" t="s">
        <v>3025</v>
      </c>
      <c r="T14" t="s">
        <v>3017</v>
      </c>
      <c r="U14" t="s">
        <v>3026</v>
      </c>
      <c r="V14">
        <v>110.7</v>
      </c>
      <c r="W14">
        <v>25</v>
      </c>
      <c r="X14">
        <v>73276</v>
      </c>
      <c r="Y14">
        <v>73.275999999999996</v>
      </c>
      <c r="Z14">
        <v>4.2942331337232122</v>
      </c>
      <c r="AA14">
        <v>4</v>
      </c>
    </row>
    <row r="15" spans="1:27" x14ac:dyDescent="0.2">
      <c r="A15">
        <v>14</v>
      </c>
      <c r="B15" t="s">
        <v>2645</v>
      </c>
      <c r="C15" t="s">
        <v>66</v>
      </c>
      <c r="D15" t="s">
        <v>67</v>
      </c>
      <c r="E15">
        <v>97.85</v>
      </c>
      <c r="F15" t="s">
        <v>13</v>
      </c>
      <c r="H15">
        <v>592</v>
      </c>
      <c r="I15">
        <v>6.3835066348840055</v>
      </c>
      <c r="J15">
        <v>956</v>
      </c>
      <c r="K15" t="s">
        <v>69</v>
      </c>
      <c r="L15">
        <v>6.8627579130514009</v>
      </c>
      <c r="M15" t="s">
        <v>2990</v>
      </c>
      <c r="N15" t="s">
        <v>10</v>
      </c>
      <c r="O15" t="s">
        <v>3199</v>
      </c>
      <c r="P15" t="s">
        <v>2658</v>
      </c>
      <c r="Q15" t="s">
        <v>2659</v>
      </c>
      <c r="R15" t="s">
        <v>2660</v>
      </c>
      <c r="S15" t="s">
        <v>3027</v>
      </c>
      <c r="T15" t="s">
        <v>3012</v>
      </c>
      <c r="U15" t="s">
        <v>3028</v>
      </c>
      <c r="V15">
        <v>84.5</v>
      </c>
      <c r="W15">
        <v>115</v>
      </c>
      <c r="X15">
        <v>48791</v>
      </c>
      <c r="Y15">
        <v>48.790999999999997</v>
      </c>
      <c r="Z15">
        <v>3.8875458696209848</v>
      </c>
      <c r="AA15">
        <v>23</v>
      </c>
    </row>
    <row r="16" spans="1:27" x14ac:dyDescent="0.2">
      <c r="A16">
        <v>15</v>
      </c>
      <c r="B16" t="s">
        <v>2645</v>
      </c>
      <c r="C16" t="s">
        <v>70</v>
      </c>
      <c r="D16" t="s">
        <v>71</v>
      </c>
      <c r="E16">
        <v>97.86</v>
      </c>
      <c r="F16" t="s">
        <v>42</v>
      </c>
      <c r="G16" t="s">
        <v>20</v>
      </c>
      <c r="H16">
        <v>86</v>
      </c>
      <c r="I16">
        <v>4.4543472962535073</v>
      </c>
      <c r="J16">
        <v>946</v>
      </c>
      <c r="K16" t="s">
        <v>73</v>
      </c>
      <c r="L16">
        <v>6.852242569051878</v>
      </c>
      <c r="M16" t="s">
        <v>2862</v>
      </c>
      <c r="N16" t="s">
        <v>10</v>
      </c>
      <c r="O16" t="s">
        <v>3194</v>
      </c>
      <c r="P16" t="s">
        <v>2733</v>
      </c>
      <c r="Q16" t="s">
        <v>2734</v>
      </c>
      <c r="R16" t="s">
        <v>1117</v>
      </c>
      <c r="S16" t="s">
        <v>3016</v>
      </c>
      <c r="T16" t="s">
        <v>3017</v>
      </c>
      <c r="U16" t="s">
        <v>3018</v>
      </c>
      <c r="V16">
        <v>86.4</v>
      </c>
      <c r="W16">
        <v>49</v>
      </c>
      <c r="X16">
        <v>58575</v>
      </c>
      <c r="Y16">
        <v>58.575000000000003</v>
      </c>
      <c r="Z16">
        <v>4.0703079843938594</v>
      </c>
      <c r="AA16">
        <v>2</v>
      </c>
    </row>
    <row r="17" spans="1:27" x14ac:dyDescent="0.2">
      <c r="A17">
        <v>16</v>
      </c>
      <c r="B17" t="s">
        <v>2645</v>
      </c>
      <c r="C17" t="s">
        <v>74</v>
      </c>
      <c r="D17" t="s">
        <v>75</v>
      </c>
      <c r="E17">
        <v>88.28</v>
      </c>
      <c r="F17" t="s">
        <v>64</v>
      </c>
      <c r="G17" t="s">
        <v>26</v>
      </c>
      <c r="H17">
        <v>108</v>
      </c>
      <c r="I17">
        <v>4.6821312271242199</v>
      </c>
      <c r="J17">
        <v>911</v>
      </c>
      <c r="K17" t="s">
        <v>77</v>
      </c>
      <c r="L17">
        <v>6.8145428972599582</v>
      </c>
      <c r="M17" t="s">
        <v>2870</v>
      </c>
      <c r="N17" t="s">
        <v>10</v>
      </c>
      <c r="O17" t="s">
        <v>3200</v>
      </c>
      <c r="P17" t="s">
        <v>2678</v>
      </c>
      <c r="Q17" t="s">
        <v>2679</v>
      </c>
      <c r="R17" t="s">
        <v>2680</v>
      </c>
      <c r="S17" t="s">
        <v>3029</v>
      </c>
      <c r="T17" t="s">
        <v>3012</v>
      </c>
      <c r="U17" t="s">
        <v>3030</v>
      </c>
      <c r="V17">
        <v>82.7</v>
      </c>
      <c r="W17">
        <v>151</v>
      </c>
      <c r="X17">
        <v>84957</v>
      </c>
      <c r="Y17">
        <v>84.956999999999994</v>
      </c>
      <c r="Z17">
        <v>4.4421452461357269</v>
      </c>
      <c r="AA17">
        <v>36</v>
      </c>
    </row>
    <row r="18" spans="1:27" x14ac:dyDescent="0.2">
      <c r="A18">
        <v>17</v>
      </c>
      <c r="B18" t="s">
        <v>2645</v>
      </c>
      <c r="C18" t="s">
        <v>78</v>
      </c>
      <c r="D18" t="s">
        <v>79</v>
      </c>
      <c r="E18">
        <v>98.8</v>
      </c>
      <c r="F18" t="s">
        <v>13</v>
      </c>
      <c r="G18" t="s">
        <v>14</v>
      </c>
      <c r="H18">
        <v>162</v>
      </c>
      <c r="I18">
        <v>5.0875963352323836</v>
      </c>
      <c r="J18">
        <v>885</v>
      </c>
      <c r="K18" t="s">
        <v>81</v>
      </c>
      <c r="L18">
        <v>6.7855876450079293</v>
      </c>
      <c r="M18" t="s">
        <v>2856</v>
      </c>
      <c r="N18" t="s">
        <v>10</v>
      </c>
      <c r="O18" t="s">
        <v>3190</v>
      </c>
      <c r="P18" t="s">
        <v>2754</v>
      </c>
      <c r="Q18" t="s">
        <v>2711</v>
      </c>
      <c r="R18" t="s">
        <v>2697</v>
      </c>
      <c r="S18" t="s">
        <v>3005</v>
      </c>
      <c r="T18" t="s">
        <v>3006</v>
      </c>
      <c r="U18" t="s">
        <v>3007</v>
      </c>
      <c r="V18">
        <v>176.2</v>
      </c>
      <c r="W18">
        <v>20</v>
      </c>
      <c r="X18">
        <v>76367</v>
      </c>
      <c r="Y18">
        <v>76.367000000000004</v>
      </c>
      <c r="Z18">
        <v>4.3355506656879683</v>
      </c>
      <c r="AA18">
        <v>12</v>
      </c>
    </row>
    <row r="19" spans="1:27" x14ac:dyDescent="0.2">
      <c r="A19">
        <v>18</v>
      </c>
      <c r="B19" t="s">
        <v>2645</v>
      </c>
      <c r="C19" t="s">
        <v>82</v>
      </c>
      <c r="D19" t="s">
        <v>83</v>
      </c>
      <c r="E19">
        <v>98.43</v>
      </c>
      <c r="F19" t="s">
        <v>42</v>
      </c>
      <c r="G19" t="s">
        <v>26</v>
      </c>
      <c r="H19">
        <v>2400</v>
      </c>
      <c r="I19">
        <v>7.7832240163360371</v>
      </c>
      <c r="J19">
        <v>871</v>
      </c>
      <c r="K19" t="s">
        <v>85</v>
      </c>
      <c r="L19">
        <v>6.7696419768525029</v>
      </c>
      <c r="M19" t="s">
        <v>2872</v>
      </c>
      <c r="N19" t="s">
        <v>10</v>
      </c>
      <c r="O19" t="s">
        <v>3201</v>
      </c>
      <c r="P19" t="s">
        <v>2716</v>
      </c>
      <c r="Q19" t="s">
        <v>2871</v>
      </c>
      <c r="R19" t="s">
        <v>2688</v>
      </c>
      <c r="S19" t="s">
        <v>3002</v>
      </c>
      <c r="T19" t="s">
        <v>3003</v>
      </c>
      <c r="U19" t="s">
        <v>3031</v>
      </c>
      <c r="V19">
        <v>88.5</v>
      </c>
      <c r="W19">
        <v>67</v>
      </c>
      <c r="X19">
        <v>50089</v>
      </c>
      <c r="Y19">
        <v>50.088999999999999</v>
      </c>
      <c r="Z19">
        <v>3.9138014231055571</v>
      </c>
      <c r="AA19">
        <v>71</v>
      </c>
    </row>
    <row r="20" spans="1:27" x14ac:dyDescent="0.2">
      <c r="A20">
        <v>19</v>
      </c>
      <c r="B20" t="s">
        <v>2645</v>
      </c>
      <c r="C20" t="s">
        <v>86</v>
      </c>
      <c r="D20" t="s">
        <v>87</v>
      </c>
      <c r="E20">
        <v>99.22</v>
      </c>
      <c r="F20" t="s">
        <v>13</v>
      </c>
      <c r="G20" t="s">
        <v>14</v>
      </c>
      <c r="H20">
        <v>62</v>
      </c>
      <c r="I20">
        <v>4.1271343850450917</v>
      </c>
      <c r="J20">
        <v>869</v>
      </c>
      <c r="K20" t="s">
        <v>89</v>
      </c>
      <c r="L20">
        <v>6.7673431252653922</v>
      </c>
      <c r="M20" t="s">
        <v>2874</v>
      </c>
      <c r="N20" t="s">
        <v>10</v>
      </c>
      <c r="O20" t="s">
        <v>3202</v>
      </c>
      <c r="P20" t="s">
        <v>3032</v>
      </c>
      <c r="Q20" t="s">
        <v>2711</v>
      </c>
      <c r="R20" t="s">
        <v>2697</v>
      </c>
      <c r="S20" t="s">
        <v>3005</v>
      </c>
      <c r="T20" t="s">
        <v>3006</v>
      </c>
      <c r="U20" t="s">
        <v>3007</v>
      </c>
      <c r="V20">
        <v>176.2</v>
      </c>
      <c r="W20">
        <v>20</v>
      </c>
      <c r="X20">
        <v>76367</v>
      </c>
      <c r="Y20">
        <v>76.367000000000004</v>
      </c>
      <c r="Z20">
        <v>4.3355506656879683</v>
      </c>
      <c r="AA20">
        <v>20</v>
      </c>
    </row>
    <row r="21" spans="1:27" x14ac:dyDescent="0.2">
      <c r="A21">
        <v>20</v>
      </c>
      <c r="B21" t="s">
        <v>2645</v>
      </c>
      <c r="C21" t="s">
        <v>90</v>
      </c>
      <c r="D21" t="s">
        <v>91</v>
      </c>
      <c r="E21">
        <v>97.17</v>
      </c>
      <c r="F21" t="s">
        <v>64</v>
      </c>
      <c r="G21" t="s">
        <v>26</v>
      </c>
      <c r="H21">
        <v>46</v>
      </c>
      <c r="I21">
        <v>3.8286413964890951</v>
      </c>
      <c r="J21">
        <v>864</v>
      </c>
      <c r="K21" t="s">
        <v>93</v>
      </c>
      <c r="L21">
        <v>6.7615727688040552</v>
      </c>
      <c r="M21" t="s">
        <v>2877</v>
      </c>
      <c r="N21" t="s">
        <v>10</v>
      </c>
      <c r="O21" t="s">
        <v>3203</v>
      </c>
      <c r="P21" t="s">
        <v>2707</v>
      </c>
      <c r="Q21" t="s">
        <v>2876</v>
      </c>
      <c r="R21" t="s">
        <v>2709</v>
      </c>
      <c r="S21" t="s">
        <v>3033</v>
      </c>
      <c r="T21" t="s">
        <v>3034</v>
      </c>
      <c r="U21" t="s">
        <v>3035</v>
      </c>
      <c r="W21">
        <v>77</v>
      </c>
      <c r="AA21">
        <v>7</v>
      </c>
    </row>
    <row r="22" spans="1:27" x14ac:dyDescent="0.2">
      <c r="A22">
        <v>21</v>
      </c>
      <c r="B22" t="s">
        <v>2645</v>
      </c>
      <c r="C22" t="s">
        <v>94</v>
      </c>
      <c r="D22" t="s">
        <v>95</v>
      </c>
      <c r="E22">
        <v>95.6</v>
      </c>
      <c r="F22" t="s">
        <v>13</v>
      </c>
      <c r="G22" t="s">
        <v>38</v>
      </c>
      <c r="H22">
        <v>95</v>
      </c>
      <c r="I22">
        <v>4.5538768916005408</v>
      </c>
      <c r="J22">
        <v>853</v>
      </c>
      <c r="K22" t="s">
        <v>97</v>
      </c>
      <c r="L22">
        <v>6.7487595474916793</v>
      </c>
      <c r="M22" t="s">
        <v>2878</v>
      </c>
      <c r="N22" t="s">
        <v>10</v>
      </c>
      <c r="O22" t="s">
        <v>3204</v>
      </c>
      <c r="P22" t="s">
        <v>2656</v>
      </c>
      <c r="Q22" t="s">
        <v>2657</v>
      </c>
      <c r="R22" t="s">
        <v>2633</v>
      </c>
      <c r="S22" t="s">
        <v>3036</v>
      </c>
      <c r="T22" t="s">
        <v>3012</v>
      </c>
      <c r="U22" t="s">
        <v>3037</v>
      </c>
      <c r="V22">
        <v>91.7</v>
      </c>
      <c r="W22">
        <v>176</v>
      </c>
      <c r="X22">
        <v>46282</v>
      </c>
      <c r="Y22">
        <v>46.281999999999996</v>
      </c>
      <c r="Z22">
        <v>3.8347531166034798</v>
      </c>
      <c r="AA22">
        <v>15</v>
      </c>
    </row>
    <row r="23" spans="1:27" x14ac:dyDescent="0.2">
      <c r="A23">
        <v>22</v>
      </c>
      <c r="B23" t="s">
        <v>2645</v>
      </c>
      <c r="C23" t="s">
        <v>98</v>
      </c>
      <c r="D23" t="s">
        <v>99</v>
      </c>
      <c r="E23" t="s">
        <v>17</v>
      </c>
      <c r="F23" t="s">
        <v>100</v>
      </c>
      <c r="H23">
        <v>42</v>
      </c>
      <c r="I23">
        <v>3.7376696182833684</v>
      </c>
      <c r="J23">
        <v>843</v>
      </c>
      <c r="K23" t="s">
        <v>102</v>
      </c>
      <c r="L23">
        <v>6.7369669580018554</v>
      </c>
      <c r="M23" t="s">
        <v>2865</v>
      </c>
      <c r="N23" t="s">
        <v>10</v>
      </c>
      <c r="O23" t="s">
        <v>3196</v>
      </c>
      <c r="P23" t="s">
        <v>2669</v>
      </c>
      <c r="Q23" t="s">
        <v>2670</v>
      </c>
      <c r="R23" t="s">
        <v>2671</v>
      </c>
      <c r="S23" t="s">
        <v>3021</v>
      </c>
      <c r="T23" t="s">
        <v>3012</v>
      </c>
      <c r="U23" t="s">
        <v>3022</v>
      </c>
      <c r="V23">
        <v>90.6</v>
      </c>
      <c r="W23">
        <v>55</v>
      </c>
      <c r="X23">
        <v>49077</v>
      </c>
      <c r="Y23">
        <v>49.076999999999998</v>
      </c>
      <c r="Z23">
        <v>3.893390493280144</v>
      </c>
      <c r="AA23">
        <v>10</v>
      </c>
    </row>
    <row r="24" spans="1:27" x14ac:dyDescent="0.2">
      <c r="A24">
        <v>23</v>
      </c>
      <c r="B24" t="s">
        <v>2645</v>
      </c>
      <c r="C24" t="s">
        <v>103</v>
      </c>
      <c r="D24" t="s">
        <v>104</v>
      </c>
      <c r="E24">
        <v>96.08</v>
      </c>
      <c r="F24" t="s">
        <v>13</v>
      </c>
      <c r="G24" t="s">
        <v>20</v>
      </c>
      <c r="H24">
        <v>263</v>
      </c>
      <c r="I24">
        <v>5.5721540321777647</v>
      </c>
      <c r="J24">
        <v>837</v>
      </c>
      <c r="K24" t="s">
        <v>106</v>
      </c>
      <c r="L24">
        <v>6.7298240704894754</v>
      </c>
      <c r="M24" t="s">
        <v>2868</v>
      </c>
      <c r="N24" t="s">
        <v>10</v>
      </c>
      <c r="O24" t="s">
        <v>3198</v>
      </c>
      <c r="P24" t="s">
        <v>2785</v>
      </c>
      <c r="Q24" t="s">
        <v>2786</v>
      </c>
      <c r="R24" t="s">
        <v>2787</v>
      </c>
      <c r="S24" t="s">
        <v>3025</v>
      </c>
      <c r="T24" t="s">
        <v>3017</v>
      </c>
      <c r="U24" t="s">
        <v>3026</v>
      </c>
      <c r="V24">
        <v>110.7</v>
      </c>
      <c r="W24">
        <v>25</v>
      </c>
      <c r="X24">
        <v>73276</v>
      </c>
      <c r="Y24">
        <v>73.275999999999996</v>
      </c>
      <c r="Z24">
        <v>4.2942331337232122</v>
      </c>
      <c r="AA24">
        <v>4</v>
      </c>
    </row>
    <row r="25" spans="1:27" x14ac:dyDescent="0.2">
      <c r="A25">
        <v>24</v>
      </c>
      <c r="B25" t="s">
        <v>2645</v>
      </c>
      <c r="C25" t="s">
        <v>107</v>
      </c>
      <c r="D25" t="s">
        <v>108</v>
      </c>
      <c r="E25">
        <v>93.63</v>
      </c>
      <c r="F25" t="s">
        <v>100</v>
      </c>
      <c r="H25">
        <v>4.9000000000000004</v>
      </c>
      <c r="I25">
        <v>1.589235205116581</v>
      </c>
      <c r="J25">
        <v>826</v>
      </c>
      <c r="K25" t="s">
        <v>110</v>
      </c>
      <c r="L25">
        <v>6.7165947735209777</v>
      </c>
      <c r="M25" t="s">
        <v>2874</v>
      </c>
      <c r="N25" t="s">
        <v>10</v>
      </c>
      <c r="O25" t="s">
        <v>3202</v>
      </c>
      <c r="P25" t="s">
        <v>3032</v>
      </c>
      <c r="Q25" t="s">
        <v>2711</v>
      </c>
      <c r="R25" t="s">
        <v>2697</v>
      </c>
      <c r="S25" t="s">
        <v>3005</v>
      </c>
      <c r="T25" t="s">
        <v>3006</v>
      </c>
      <c r="U25" t="s">
        <v>3007</v>
      </c>
      <c r="V25">
        <v>176.2</v>
      </c>
      <c r="W25">
        <v>20</v>
      </c>
      <c r="X25">
        <v>76367</v>
      </c>
      <c r="Y25">
        <v>76.367000000000004</v>
      </c>
      <c r="Z25">
        <v>4.3355506656879683</v>
      </c>
      <c r="AA25">
        <v>20</v>
      </c>
    </row>
    <row r="26" spans="1:27" x14ac:dyDescent="0.2">
      <c r="A26">
        <v>25</v>
      </c>
      <c r="B26" t="s">
        <v>2645</v>
      </c>
      <c r="C26" t="s">
        <v>111</v>
      </c>
      <c r="D26" t="s">
        <v>112</v>
      </c>
      <c r="E26">
        <v>90.68</v>
      </c>
      <c r="F26" t="s">
        <v>13</v>
      </c>
      <c r="H26">
        <v>36</v>
      </c>
      <c r="I26">
        <v>3.5835189384561099</v>
      </c>
      <c r="J26">
        <v>805</v>
      </c>
      <c r="K26" t="s">
        <v>114</v>
      </c>
      <c r="L26">
        <v>6.6908422774185636</v>
      </c>
      <c r="M26" t="s">
        <v>2854</v>
      </c>
      <c r="N26" t="s">
        <v>10</v>
      </c>
      <c r="O26" t="s">
        <v>3189</v>
      </c>
      <c r="P26" t="s">
        <v>2855</v>
      </c>
      <c r="Q26" t="s">
        <v>2706</v>
      </c>
      <c r="R26" t="s">
        <v>2688</v>
      </c>
      <c r="S26" t="s">
        <v>3002</v>
      </c>
      <c r="T26" t="s">
        <v>3003</v>
      </c>
      <c r="U26" t="s">
        <v>3004</v>
      </c>
      <c r="V26">
        <v>129</v>
      </c>
      <c r="W26">
        <v>38</v>
      </c>
      <c r="X26">
        <v>78965</v>
      </c>
      <c r="Y26">
        <v>78.965000000000003</v>
      </c>
      <c r="Z26">
        <v>4.369004716322018</v>
      </c>
      <c r="AA26">
        <v>22</v>
      </c>
    </row>
    <row r="27" spans="1:27" x14ac:dyDescent="0.2">
      <c r="A27">
        <v>26</v>
      </c>
      <c r="B27" t="s">
        <v>2645</v>
      </c>
      <c r="C27" t="s">
        <v>115</v>
      </c>
      <c r="D27" t="s">
        <v>116</v>
      </c>
      <c r="E27">
        <v>88.4</v>
      </c>
      <c r="F27" t="s">
        <v>100</v>
      </c>
      <c r="H27">
        <v>3.3</v>
      </c>
      <c r="I27">
        <v>1.1939224684724346</v>
      </c>
      <c r="J27">
        <v>775</v>
      </c>
      <c r="K27" t="s">
        <v>118</v>
      </c>
      <c r="L27">
        <v>6.6528630293533473</v>
      </c>
      <c r="M27" t="s">
        <v>2863</v>
      </c>
      <c r="N27" t="s">
        <v>10</v>
      </c>
      <c r="O27" t="s">
        <v>3195</v>
      </c>
      <c r="P27" t="s">
        <v>2830</v>
      </c>
      <c r="Q27" t="s">
        <v>2831</v>
      </c>
      <c r="R27" t="s">
        <v>2799</v>
      </c>
      <c r="S27" t="s">
        <v>3019</v>
      </c>
      <c r="T27" t="s">
        <v>3006</v>
      </c>
      <c r="U27" t="s">
        <v>3020</v>
      </c>
      <c r="V27">
        <v>167.8</v>
      </c>
      <c r="W27">
        <v>55</v>
      </c>
      <c r="X27">
        <v>105391</v>
      </c>
      <c r="Y27">
        <v>105.39100000000001</v>
      </c>
      <c r="Z27">
        <v>4.6576772434671065</v>
      </c>
      <c r="AA27">
        <v>8</v>
      </c>
    </row>
    <row r="28" spans="1:27" x14ac:dyDescent="0.2">
      <c r="A28">
        <v>27</v>
      </c>
      <c r="B28" t="s">
        <v>2645</v>
      </c>
      <c r="C28" t="s">
        <v>119</v>
      </c>
      <c r="D28" t="s">
        <v>120</v>
      </c>
      <c r="E28">
        <v>98.94</v>
      </c>
      <c r="F28" t="s">
        <v>13</v>
      </c>
      <c r="G28" t="s">
        <v>14</v>
      </c>
      <c r="H28">
        <v>51</v>
      </c>
      <c r="I28">
        <v>3.9318256327243257</v>
      </c>
      <c r="J28">
        <v>771</v>
      </c>
      <c r="K28" t="s">
        <v>122</v>
      </c>
      <c r="L28">
        <v>6.6476883735633292</v>
      </c>
      <c r="M28" t="s">
        <v>2880</v>
      </c>
      <c r="N28" t="s">
        <v>10</v>
      </c>
      <c r="O28" t="s">
        <v>3205</v>
      </c>
      <c r="P28" t="s">
        <v>3038</v>
      </c>
      <c r="Q28" t="s">
        <v>2662</v>
      </c>
      <c r="R28" t="s">
        <v>2663</v>
      </c>
      <c r="S28" t="s">
        <v>3039</v>
      </c>
      <c r="T28" t="s">
        <v>3003</v>
      </c>
      <c r="U28" t="s">
        <v>3040</v>
      </c>
      <c r="V28">
        <v>87</v>
      </c>
      <c r="W28">
        <v>127</v>
      </c>
      <c r="X28">
        <v>59866</v>
      </c>
      <c r="Y28">
        <v>59.866</v>
      </c>
      <c r="Z28">
        <v>4.0921087312805247</v>
      </c>
      <c r="AA28">
        <v>55</v>
      </c>
    </row>
    <row r="29" spans="1:27" x14ac:dyDescent="0.2">
      <c r="A29">
        <v>28</v>
      </c>
      <c r="B29" t="s">
        <v>2645</v>
      </c>
      <c r="C29" t="s">
        <v>123</v>
      </c>
      <c r="D29" t="s">
        <v>124</v>
      </c>
      <c r="E29">
        <v>99.06</v>
      </c>
      <c r="F29" t="s">
        <v>100</v>
      </c>
      <c r="G29" t="s">
        <v>20</v>
      </c>
      <c r="H29">
        <v>54</v>
      </c>
      <c r="I29">
        <v>3.9889840465642745</v>
      </c>
      <c r="J29">
        <v>767</v>
      </c>
      <c r="K29" t="s">
        <v>126</v>
      </c>
      <c r="L29">
        <v>6.642486801367256</v>
      </c>
      <c r="M29" t="s">
        <v>2862</v>
      </c>
      <c r="N29" t="s">
        <v>10</v>
      </c>
      <c r="O29" t="s">
        <v>3194</v>
      </c>
      <c r="P29" t="s">
        <v>2733</v>
      </c>
      <c r="Q29" t="s">
        <v>2734</v>
      </c>
      <c r="R29" t="s">
        <v>1117</v>
      </c>
      <c r="S29" t="s">
        <v>3016</v>
      </c>
      <c r="T29" t="s">
        <v>3017</v>
      </c>
      <c r="U29" t="s">
        <v>3018</v>
      </c>
      <c r="V29">
        <v>86.4</v>
      </c>
      <c r="W29">
        <v>49</v>
      </c>
      <c r="X29">
        <v>58575</v>
      </c>
      <c r="Y29">
        <v>58.575000000000003</v>
      </c>
      <c r="Z29">
        <v>4.0703079843938594</v>
      </c>
      <c r="AA29">
        <v>2</v>
      </c>
    </row>
    <row r="30" spans="1:27" x14ac:dyDescent="0.2">
      <c r="A30">
        <v>29</v>
      </c>
      <c r="B30" t="s">
        <v>2645</v>
      </c>
      <c r="C30" t="s">
        <v>127</v>
      </c>
      <c r="D30" t="s">
        <v>128</v>
      </c>
      <c r="E30">
        <v>97.5</v>
      </c>
      <c r="F30" t="s">
        <v>64</v>
      </c>
      <c r="G30" t="s">
        <v>20</v>
      </c>
      <c r="H30">
        <v>127</v>
      </c>
      <c r="I30">
        <v>4.8441870864585912</v>
      </c>
      <c r="J30">
        <v>759</v>
      </c>
      <c r="K30" t="s">
        <v>130</v>
      </c>
      <c r="L30">
        <v>6.6320017773956303</v>
      </c>
      <c r="M30" t="s">
        <v>2862</v>
      </c>
      <c r="N30" t="s">
        <v>10</v>
      </c>
      <c r="O30" t="s">
        <v>3194</v>
      </c>
      <c r="P30" t="s">
        <v>2733</v>
      </c>
      <c r="Q30" t="s">
        <v>2734</v>
      </c>
      <c r="R30" t="s">
        <v>1117</v>
      </c>
      <c r="S30" t="s">
        <v>3016</v>
      </c>
      <c r="T30" t="s">
        <v>3017</v>
      </c>
      <c r="U30" t="s">
        <v>3018</v>
      </c>
      <c r="V30">
        <v>86.4</v>
      </c>
      <c r="W30">
        <v>49</v>
      </c>
      <c r="X30">
        <v>58575</v>
      </c>
      <c r="Y30">
        <v>58.575000000000003</v>
      </c>
      <c r="Z30">
        <v>4.0703079843938594</v>
      </c>
      <c r="AA30">
        <v>2</v>
      </c>
    </row>
    <row r="31" spans="1:27" x14ac:dyDescent="0.2">
      <c r="A31">
        <v>30</v>
      </c>
      <c r="B31" t="s">
        <v>2645</v>
      </c>
      <c r="C31" t="s">
        <v>131</v>
      </c>
      <c r="D31" t="s">
        <v>132</v>
      </c>
      <c r="E31">
        <v>97.83</v>
      </c>
      <c r="F31" t="s">
        <v>25</v>
      </c>
      <c r="G31" t="s">
        <v>20</v>
      </c>
      <c r="H31">
        <v>162</v>
      </c>
      <c r="I31">
        <v>5.0875963352323836</v>
      </c>
      <c r="J31">
        <v>741</v>
      </c>
      <c r="K31" t="s">
        <v>133</v>
      </c>
      <c r="L31">
        <v>6.6080006252960866</v>
      </c>
      <c r="M31" t="s">
        <v>2881</v>
      </c>
      <c r="N31" t="s">
        <v>10</v>
      </c>
      <c r="O31" t="s">
        <v>3206</v>
      </c>
      <c r="P31" t="s">
        <v>3041</v>
      </c>
      <c r="Q31" t="s">
        <v>2721</v>
      </c>
      <c r="R31" t="s">
        <v>2722</v>
      </c>
      <c r="S31" t="s">
        <v>3042</v>
      </c>
      <c r="T31" t="s">
        <v>3012</v>
      </c>
      <c r="U31" t="s">
        <v>3043</v>
      </c>
      <c r="V31">
        <v>87.5</v>
      </c>
      <c r="W31">
        <v>137</v>
      </c>
      <c r="X31">
        <v>44880</v>
      </c>
      <c r="Y31">
        <v>44.88</v>
      </c>
      <c r="Z31">
        <v>3.8039922612144408</v>
      </c>
      <c r="AA31">
        <v>5</v>
      </c>
    </row>
    <row r="32" spans="1:27" x14ac:dyDescent="0.2">
      <c r="A32">
        <v>31</v>
      </c>
      <c r="B32" t="s">
        <v>2645</v>
      </c>
      <c r="C32" t="s">
        <v>134</v>
      </c>
      <c r="D32" t="s">
        <v>135</v>
      </c>
      <c r="E32">
        <v>91.96</v>
      </c>
      <c r="F32" t="s">
        <v>42</v>
      </c>
      <c r="G32" t="s">
        <v>20</v>
      </c>
      <c r="H32">
        <v>11.5</v>
      </c>
      <c r="I32">
        <v>2.4423470353692043</v>
      </c>
      <c r="J32">
        <v>735</v>
      </c>
      <c r="K32" t="s">
        <v>137</v>
      </c>
      <c r="L32">
        <v>6.5998704992128365</v>
      </c>
      <c r="M32" t="s">
        <v>2863</v>
      </c>
      <c r="N32" t="s">
        <v>10</v>
      </c>
      <c r="O32" t="s">
        <v>3195</v>
      </c>
      <c r="P32" t="s">
        <v>2830</v>
      </c>
      <c r="Q32" t="s">
        <v>2831</v>
      </c>
      <c r="R32" t="s">
        <v>2799</v>
      </c>
      <c r="S32" t="s">
        <v>3019</v>
      </c>
      <c r="T32" t="s">
        <v>3006</v>
      </c>
      <c r="U32" t="s">
        <v>3020</v>
      </c>
      <c r="V32">
        <v>167.8</v>
      </c>
      <c r="W32">
        <v>55</v>
      </c>
      <c r="X32">
        <v>105391</v>
      </c>
      <c r="Y32">
        <v>105.39100000000001</v>
      </c>
      <c r="Z32">
        <v>4.6576772434671065</v>
      </c>
      <c r="AA32">
        <v>8</v>
      </c>
    </row>
    <row r="33" spans="1:27" x14ac:dyDescent="0.2">
      <c r="A33">
        <v>32</v>
      </c>
      <c r="B33" t="s">
        <v>2645</v>
      </c>
      <c r="C33" t="s">
        <v>138</v>
      </c>
      <c r="D33" t="s">
        <v>139</v>
      </c>
      <c r="E33">
        <v>90.24</v>
      </c>
      <c r="F33" t="s">
        <v>64</v>
      </c>
      <c r="G33" t="s">
        <v>20</v>
      </c>
      <c r="H33">
        <v>32</v>
      </c>
      <c r="I33">
        <v>3.4657359027997265</v>
      </c>
      <c r="J33">
        <v>722</v>
      </c>
      <c r="K33" t="s">
        <v>141</v>
      </c>
      <c r="L33">
        <v>6.5820251388928259</v>
      </c>
      <c r="M33" t="s">
        <v>2882</v>
      </c>
      <c r="N33" t="s">
        <v>10</v>
      </c>
      <c r="O33" t="s">
        <v>3207</v>
      </c>
      <c r="P33" t="s">
        <v>2666</v>
      </c>
      <c r="Q33" t="s">
        <v>2667</v>
      </c>
      <c r="R33" t="s">
        <v>2668</v>
      </c>
      <c r="S33" t="s">
        <v>3044</v>
      </c>
      <c r="T33" t="s">
        <v>3012</v>
      </c>
      <c r="U33" t="s">
        <v>3045</v>
      </c>
      <c r="V33">
        <v>91.8</v>
      </c>
      <c r="W33">
        <v>176</v>
      </c>
      <c r="X33">
        <v>52111</v>
      </c>
      <c r="Y33">
        <v>52.110999999999997</v>
      </c>
      <c r="Z33">
        <v>3.9533760589116249</v>
      </c>
      <c r="AA33">
        <v>44</v>
      </c>
    </row>
    <row r="34" spans="1:27" x14ac:dyDescent="0.2">
      <c r="A34">
        <v>33</v>
      </c>
      <c r="B34" t="s">
        <v>2645</v>
      </c>
      <c r="C34" t="s">
        <v>142</v>
      </c>
      <c r="D34" t="s">
        <v>143</v>
      </c>
      <c r="E34">
        <v>85.93</v>
      </c>
      <c r="F34" t="s">
        <v>64</v>
      </c>
      <c r="G34" t="s">
        <v>20</v>
      </c>
      <c r="H34">
        <v>39</v>
      </c>
      <c r="I34">
        <v>3.6635616461296463</v>
      </c>
      <c r="J34">
        <v>717</v>
      </c>
      <c r="K34" t="s">
        <v>145</v>
      </c>
      <c r="L34">
        <v>6.5750758405996201</v>
      </c>
      <c r="M34" t="s">
        <v>2883</v>
      </c>
      <c r="N34" t="s">
        <v>10</v>
      </c>
      <c r="O34" t="s">
        <v>3208</v>
      </c>
      <c r="P34" t="s">
        <v>2776</v>
      </c>
      <c r="Q34" t="s">
        <v>2777</v>
      </c>
      <c r="R34" t="s">
        <v>2722</v>
      </c>
      <c r="S34" t="s">
        <v>3042</v>
      </c>
      <c r="T34" t="s">
        <v>3012</v>
      </c>
      <c r="U34" t="s">
        <v>3046</v>
      </c>
      <c r="V34">
        <v>97.6</v>
      </c>
      <c r="W34">
        <v>97</v>
      </c>
      <c r="X34">
        <v>54700</v>
      </c>
      <c r="Y34">
        <v>54.7</v>
      </c>
      <c r="Z34">
        <v>4.0018637094279352</v>
      </c>
      <c r="AA34">
        <v>67</v>
      </c>
    </row>
    <row r="35" spans="1:27" x14ac:dyDescent="0.2">
      <c r="A35">
        <v>34</v>
      </c>
      <c r="B35" t="s">
        <v>2645</v>
      </c>
      <c r="C35" t="s">
        <v>146</v>
      </c>
      <c r="D35" t="s">
        <v>147</v>
      </c>
      <c r="E35">
        <v>86.3</v>
      </c>
      <c r="F35" t="s">
        <v>64</v>
      </c>
      <c r="G35" t="s">
        <v>38</v>
      </c>
      <c r="H35">
        <v>63</v>
      </c>
      <c r="I35">
        <v>4.1431347263915326</v>
      </c>
      <c r="J35">
        <v>717</v>
      </c>
      <c r="K35" t="s">
        <v>145</v>
      </c>
      <c r="L35">
        <v>6.5750758405996201</v>
      </c>
      <c r="M35" t="s">
        <v>2862</v>
      </c>
      <c r="N35" t="s">
        <v>10</v>
      </c>
      <c r="O35" t="s">
        <v>3194</v>
      </c>
      <c r="P35" t="s">
        <v>2733</v>
      </c>
      <c r="Q35" t="s">
        <v>2734</v>
      </c>
      <c r="R35" t="s">
        <v>1117</v>
      </c>
      <c r="S35" t="s">
        <v>3016</v>
      </c>
      <c r="T35" t="s">
        <v>3017</v>
      </c>
      <c r="U35" t="s">
        <v>3018</v>
      </c>
      <c r="V35">
        <v>86.4</v>
      </c>
      <c r="W35">
        <v>49</v>
      </c>
      <c r="X35">
        <v>58575</v>
      </c>
      <c r="Y35">
        <v>58.575000000000003</v>
      </c>
      <c r="Z35">
        <v>4.0703079843938594</v>
      </c>
      <c r="AA35">
        <v>2</v>
      </c>
    </row>
    <row r="36" spans="1:27" x14ac:dyDescent="0.2">
      <c r="A36">
        <v>35</v>
      </c>
      <c r="B36" t="s">
        <v>2645</v>
      </c>
      <c r="C36" t="s">
        <v>148</v>
      </c>
      <c r="D36" t="s">
        <v>149</v>
      </c>
      <c r="E36">
        <v>91.73</v>
      </c>
      <c r="F36" t="s">
        <v>42</v>
      </c>
      <c r="G36" t="s">
        <v>20</v>
      </c>
      <c r="H36">
        <v>23</v>
      </c>
      <c r="I36">
        <v>3.1354942159291497</v>
      </c>
      <c r="J36">
        <v>691</v>
      </c>
      <c r="K36" t="s">
        <v>151</v>
      </c>
      <c r="L36">
        <v>6.5381398237676702</v>
      </c>
      <c r="M36" t="s">
        <v>2878</v>
      </c>
      <c r="N36" t="s">
        <v>10</v>
      </c>
      <c r="O36" t="s">
        <v>3204</v>
      </c>
      <c r="P36" t="s">
        <v>2656</v>
      </c>
      <c r="Q36" t="s">
        <v>2657</v>
      </c>
      <c r="R36" t="s">
        <v>2633</v>
      </c>
      <c r="S36" t="s">
        <v>3036</v>
      </c>
      <c r="T36" t="s">
        <v>3012</v>
      </c>
      <c r="U36" t="s">
        <v>3037</v>
      </c>
      <c r="V36">
        <v>91.7</v>
      </c>
      <c r="W36">
        <v>176</v>
      </c>
      <c r="X36">
        <v>46282</v>
      </c>
      <c r="Y36">
        <v>46.281999999999996</v>
      </c>
      <c r="Z36">
        <v>3.8347531166034798</v>
      </c>
      <c r="AA36">
        <v>15</v>
      </c>
    </row>
    <row r="37" spans="1:27" x14ac:dyDescent="0.2">
      <c r="A37">
        <v>36</v>
      </c>
      <c r="B37" t="s">
        <v>2645</v>
      </c>
      <c r="C37" t="s">
        <v>152</v>
      </c>
      <c r="D37" t="s">
        <v>153</v>
      </c>
      <c r="E37">
        <v>95.28</v>
      </c>
      <c r="F37" t="s">
        <v>154</v>
      </c>
      <c r="G37" t="s">
        <v>20</v>
      </c>
      <c r="H37">
        <v>100</v>
      </c>
      <c r="I37">
        <v>4.6051701859880918</v>
      </c>
      <c r="J37">
        <v>689</v>
      </c>
      <c r="K37" t="s">
        <v>156</v>
      </c>
      <c r="L37">
        <v>6.5352412710136587</v>
      </c>
      <c r="M37" t="s">
        <v>2884</v>
      </c>
      <c r="N37" t="s">
        <v>10</v>
      </c>
      <c r="O37" t="s">
        <v>3209</v>
      </c>
      <c r="P37" t="s">
        <v>2832</v>
      </c>
      <c r="Q37" t="s">
        <v>2833</v>
      </c>
      <c r="R37" t="s">
        <v>2750</v>
      </c>
      <c r="S37" t="s">
        <v>3047</v>
      </c>
      <c r="T37" t="s">
        <v>3012</v>
      </c>
      <c r="U37" t="s">
        <v>3048</v>
      </c>
      <c r="V37">
        <v>88.1</v>
      </c>
      <c r="W37">
        <v>49</v>
      </c>
      <c r="X37">
        <v>43466</v>
      </c>
      <c r="Y37">
        <v>43.466000000000001</v>
      </c>
      <c r="Z37">
        <v>3.7719790232835106</v>
      </c>
      <c r="AA37">
        <v>1</v>
      </c>
    </row>
    <row r="38" spans="1:27" x14ac:dyDescent="0.2">
      <c r="A38">
        <v>37</v>
      </c>
      <c r="B38" t="s">
        <v>2645</v>
      </c>
      <c r="C38" t="s">
        <v>157</v>
      </c>
      <c r="D38" t="s">
        <v>135</v>
      </c>
      <c r="E38">
        <v>99.16</v>
      </c>
      <c r="F38" t="s">
        <v>42</v>
      </c>
      <c r="G38" t="s">
        <v>14</v>
      </c>
      <c r="H38">
        <v>180</v>
      </c>
      <c r="I38">
        <v>5.1929568508902104</v>
      </c>
      <c r="J38">
        <v>683</v>
      </c>
      <c r="K38" t="s">
        <v>159</v>
      </c>
      <c r="L38">
        <v>6.5264948595707901</v>
      </c>
      <c r="M38" t="s">
        <v>2856</v>
      </c>
      <c r="N38" t="s">
        <v>10</v>
      </c>
      <c r="O38" t="s">
        <v>3190</v>
      </c>
      <c r="P38" t="s">
        <v>2754</v>
      </c>
      <c r="Q38" t="s">
        <v>2711</v>
      </c>
      <c r="R38" t="s">
        <v>2697</v>
      </c>
      <c r="S38" t="s">
        <v>3005</v>
      </c>
      <c r="T38" t="s">
        <v>3006</v>
      </c>
      <c r="U38" t="s">
        <v>3007</v>
      </c>
      <c r="V38">
        <v>176.2</v>
      </c>
      <c r="W38">
        <v>20</v>
      </c>
      <c r="X38">
        <v>76367</v>
      </c>
      <c r="Y38">
        <v>76.367000000000004</v>
      </c>
      <c r="Z38">
        <v>4.3355506656879683</v>
      </c>
      <c r="AA38">
        <v>12</v>
      </c>
    </row>
    <row r="39" spans="1:27" x14ac:dyDescent="0.2">
      <c r="A39">
        <v>38</v>
      </c>
      <c r="B39" t="s">
        <v>2645</v>
      </c>
      <c r="C39" t="s">
        <v>160</v>
      </c>
      <c r="D39" t="s">
        <v>161</v>
      </c>
      <c r="E39">
        <v>95.55</v>
      </c>
      <c r="F39" t="s">
        <v>100</v>
      </c>
      <c r="G39" t="s">
        <v>20</v>
      </c>
      <c r="H39">
        <v>14</v>
      </c>
      <c r="I39">
        <v>2.6390573296152584</v>
      </c>
      <c r="J39">
        <v>671</v>
      </c>
      <c r="K39" t="s">
        <v>163</v>
      </c>
      <c r="L39">
        <v>6.508769136971682</v>
      </c>
      <c r="M39" t="s">
        <v>2877</v>
      </c>
      <c r="N39" t="s">
        <v>10</v>
      </c>
      <c r="O39" t="s">
        <v>3203</v>
      </c>
      <c r="P39" t="s">
        <v>2707</v>
      </c>
      <c r="Q39" t="s">
        <v>2876</v>
      </c>
      <c r="R39" t="s">
        <v>2709</v>
      </c>
      <c r="S39" t="s">
        <v>3033</v>
      </c>
      <c r="T39" t="s">
        <v>3034</v>
      </c>
      <c r="U39" t="s">
        <v>3035</v>
      </c>
      <c r="W39">
        <v>77</v>
      </c>
      <c r="AA39">
        <v>7</v>
      </c>
    </row>
    <row r="40" spans="1:27" x14ac:dyDescent="0.2">
      <c r="A40">
        <v>39</v>
      </c>
      <c r="B40" t="s">
        <v>2645</v>
      </c>
      <c r="C40" t="s">
        <v>164</v>
      </c>
      <c r="D40" t="s">
        <v>165</v>
      </c>
      <c r="E40">
        <v>89.9</v>
      </c>
      <c r="F40" t="s">
        <v>64</v>
      </c>
      <c r="G40" t="s">
        <v>20</v>
      </c>
      <c r="H40">
        <v>156</v>
      </c>
      <c r="I40">
        <v>5.0498560072495371</v>
      </c>
      <c r="J40">
        <v>650</v>
      </c>
      <c r="K40" t="s">
        <v>167</v>
      </c>
      <c r="L40">
        <v>6.4769723628896827</v>
      </c>
      <c r="M40" t="s">
        <v>2861</v>
      </c>
      <c r="N40" t="s">
        <v>10</v>
      </c>
      <c r="O40" t="s">
        <v>3193</v>
      </c>
      <c r="P40" t="s">
        <v>2737</v>
      </c>
      <c r="Q40" t="s">
        <v>2738</v>
      </c>
      <c r="R40" t="s">
        <v>2739</v>
      </c>
      <c r="S40" t="s">
        <v>3014</v>
      </c>
      <c r="T40" t="s">
        <v>3006</v>
      </c>
      <c r="U40" t="s">
        <v>3015</v>
      </c>
      <c r="V40">
        <v>107.3</v>
      </c>
      <c r="W40">
        <v>105</v>
      </c>
      <c r="X40">
        <v>55776</v>
      </c>
      <c r="Y40">
        <v>55.776000000000003</v>
      </c>
      <c r="Z40">
        <v>4.0213436693376101</v>
      </c>
      <c r="AA40">
        <v>17</v>
      </c>
    </row>
    <row r="41" spans="1:27" x14ac:dyDescent="0.2">
      <c r="A41">
        <v>40</v>
      </c>
      <c r="B41" t="s">
        <v>2645</v>
      </c>
      <c r="C41" t="s">
        <v>168</v>
      </c>
      <c r="D41" t="s">
        <v>169</v>
      </c>
      <c r="E41">
        <v>85.93</v>
      </c>
      <c r="F41" t="s">
        <v>42</v>
      </c>
      <c r="G41" t="s">
        <v>38</v>
      </c>
      <c r="H41">
        <v>27</v>
      </c>
      <c r="I41">
        <v>3.2958368660043291</v>
      </c>
      <c r="J41">
        <v>642</v>
      </c>
      <c r="K41" t="s">
        <v>171</v>
      </c>
      <c r="L41">
        <v>6.4645883036899612</v>
      </c>
      <c r="M41" t="s">
        <v>2872</v>
      </c>
      <c r="N41" t="s">
        <v>10</v>
      </c>
      <c r="O41" t="s">
        <v>3201</v>
      </c>
      <c r="P41" t="s">
        <v>2716</v>
      </c>
      <c r="Q41" t="s">
        <v>2871</v>
      </c>
      <c r="R41" t="s">
        <v>2688</v>
      </c>
      <c r="S41" t="s">
        <v>3002</v>
      </c>
      <c r="T41" t="s">
        <v>3003</v>
      </c>
      <c r="U41" t="s">
        <v>3031</v>
      </c>
      <c r="V41">
        <v>88.5</v>
      </c>
      <c r="W41">
        <v>67</v>
      </c>
      <c r="X41">
        <v>50089</v>
      </c>
      <c r="Y41">
        <v>50.088999999999999</v>
      </c>
      <c r="Z41">
        <v>3.9138014231055571</v>
      </c>
      <c r="AA41">
        <v>71</v>
      </c>
    </row>
    <row r="42" spans="1:27" x14ac:dyDescent="0.2">
      <c r="A42">
        <v>41</v>
      </c>
      <c r="B42" t="s">
        <v>2645</v>
      </c>
      <c r="C42" t="s">
        <v>172</v>
      </c>
      <c r="D42" t="s">
        <v>173</v>
      </c>
      <c r="E42">
        <v>99.06</v>
      </c>
      <c r="F42" t="s">
        <v>174</v>
      </c>
      <c r="G42" t="s">
        <v>14</v>
      </c>
      <c r="H42">
        <v>93</v>
      </c>
      <c r="I42">
        <v>4.5325994931532563</v>
      </c>
      <c r="J42">
        <v>634</v>
      </c>
      <c r="K42" t="s">
        <v>176</v>
      </c>
      <c r="L42">
        <v>6.4520489544372257</v>
      </c>
      <c r="M42" t="s">
        <v>2881</v>
      </c>
      <c r="N42" t="s">
        <v>10</v>
      </c>
      <c r="O42" t="s">
        <v>3206</v>
      </c>
      <c r="P42" t="s">
        <v>3041</v>
      </c>
      <c r="Q42" t="s">
        <v>2721</v>
      </c>
      <c r="R42" t="s">
        <v>2722</v>
      </c>
      <c r="S42" t="s">
        <v>3042</v>
      </c>
      <c r="T42" t="s">
        <v>3012</v>
      </c>
      <c r="U42" t="s">
        <v>3043</v>
      </c>
      <c r="V42">
        <v>87.5</v>
      </c>
      <c r="W42">
        <v>137</v>
      </c>
      <c r="X42">
        <v>44880</v>
      </c>
      <c r="Y42">
        <v>44.88</v>
      </c>
      <c r="Z42">
        <v>3.8039922612144408</v>
      </c>
      <c r="AA42">
        <v>5</v>
      </c>
    </row>
    <row r="43" spans="1:27" x14ac:dyDescent="0.2">
      <c r="A43">
        <v>42</v>
      </c>
      <c r="B43" t="s">
        <v>2645</v>
      </c>
      <c r="C43" t="s">
        <v>177</v>
      </c>
      <c r="D43" t="s">
        <v>178</v>
      </c>
      <c r="E43">
        <v>92.78</v>
      </c>
      <c r="F43" t="s">
        <v>64</v>
      </c>
      <c r="G43" t="s">
        <v>20</v>
      </c>
      <c r="H43">
        <v>134</v>
      </c>
      <c r="I43">
        <v>4.8978397999509111</v>
      </c>
      <c r="J43">
        <v>633</v>
      </c>
      <c r="K43" t="s">
        <v>180</v>
      </c>
      <c r="L43">
        <v>6.4504704221441758</v>
      </c>
      <c r="M43" t="s">
        <v>2885</v>
      </c>
      <c r="N43" t="s">
        <v>10</v>
      </c>
      <c r="O43" t="s">
        <v>3210</v>
      </c>
      <c r="P43" t="s">
        <v>3049</v>
      </c>
      <c r="Q43" t="s">
        <v>2752</v>
      </c>
      <c r="R43" t="s">
        <v>2753</v>
      </c>
      <c r="S43" t="s">
        <v>3050</v>
      </c>
      <c r="T43" t="s">
        <v>3017</v>
      </c>
      <c r="U43" t="s">
        <v>3051</v>
      </c>
      <c r="V43">
        <v>101.4</v>
      </c>
      <c r="W43">
        <v>250</v>
      </c>
      <c r="X43">
        <v>49928</v>
      </c>
      <c r="Y43">
        <v>49.927999999999997</v>
      </c>
      <c r="Z43">
        <v>3.9105819676317419</v>
      </c>
      <c r="AA43">
        <v>54</v>
      </c>
    </row>
    <row r="44" spans="1:27" x14ac:dyDescent="0.2">
      <c r="A44">
        <v>43</v>
      </c>
      <c r="B44" t="s">
        <v>2645</v>
      </c>
      <c r="C44" t="s">
        <v>181</v>
      </c>
      <c r="D44" t="s">
        <v>182</v>
      </c>
      <c r="E44">
        <v>90.27</v>
      </c>
      <c r="F44" t="s">
        <v>13</v>
      </c>
      <c r="H44">
        <v>47</v>
      </c>
      <c r="I44">
        <v>3.8501476017100584</v>
      </c>
      <c r="J44">
        <v>628</v>
      </c>
      <c r="K44" t="s">
        <v>184</v>
      </c>
      <c r="L44">
        <v>6.4425401664681985</v>
      </c>
      <c r="M44" t="s">
        <v>2882</v>
      </c>
      <c r="N44" t="s">
        <v>10</v>
      </c>
      <c r="O44" t="s">
        <v>3207</v>
      </c>
      <c r="P44" t="s">
        <v>2666</v>
      </c>
      <c r="Q44" t="s">
        <v>2667</v>
      </c>
      <c r="R44" t="s">
        <v>2668</v>
      </c>
      <c r="S44" t="s">
        <v>3044</v>
      </c>
      <c r="T44" t="s">
        <v>3012</v>
      </c>
      <c r="U44" t="s">
        <v>3045</v>
      </c>
      <c r="V44">
        <v>91.8</v>
      </c>
      <c r="W44">
        <v>176</v>
      </c>
      <c r="X44">
        <v>52111</v>
      </c>
      <c r="Y44">
        <v>52.110999999999997</v>
      </c>
      <c r="Z44">
        <v>3.9533760589116249</v>
      </c>
      <c r="AA44">
        <v>44</v>
      </c>
    </row>
    <row r="45" spans="1:27" x14ac:dyDescent="0.2">
      <c r="A45">
        <v>44</v>
      </c>
      <c r="B45" t="s">
        <v>2645</v>
      </c>
      <c r="C45" t="s">
        <v>185</v>
      </c>
      <c r="D45" t="s">
        <v>186</v>
      </c>
      <c r="E45">
        <v>99.24</v>
      </c>
      <c r="F45" t="s">
        <v>13</v>
      </c>
      <c r="H45">
        <v>208</v>
      </c>
      <c r="I45">
        <v>5.3375380797013179</v>
      </c>
      <c r="J45">
        <v>621</v>
      </c>
      <c r="K45" t="s">
        <v>188</v>
      </c>
      <c r="L45">
        <v>6.4313310819334788</v>
      </c>
      <c r="M45" t="s">
        <v>2854</v>
      </c>
      <c r="N45" t="s">
        <v>10</v>
      </c>
      <c r="O45" t="s">
        <v>3189</v>
      </c>
      <c r="P45" t="s">
        <v>2855</v>
      </c>
      <c r="Q45" t="s">
        <v>2706</v>
      </c>
      <c r="R45" t="s">
        <v>2688</v>
      </c>
      <c r="S45" t="s">
        <v>3002</v>
      </c>
      <c r="T45" t="s">
        <v>3003</v>
      </c>
      <c r="U45" t="s">
        <v>3004</v>
      </c>
      <c r="V45">
        <v>129</v>
      </c>
      <c r="W45">
        <v>38</v>
      </c>
      <c r="X45">
        <v>78965</v>
      </c>
      <c r="Y45">
        <v>78.965000000000003</v>
      </c>
      <c r="Z45">
        <v>4.369004716322018</v>
      </c>
      <c r="AA45">
        <v>22</v>
      </c>
    </row>
    <row r="46" spans="1:27" x14ac:dyDescent="0.2">
      <c r="A46">
        <v>45</v>
      </c>
      <c r="B46" t="s">
        <v>2645</v>
      </c>
      <c r="C46" t="s">
        <v>189</v>
      </c>
      <c r="D46" t="s">
        <v>190</v>
      </c>
      <c r="E46">
        <v>83.7</v>
      </c>
      <c r="F46" t="s">
        <v>100</v>
      </c>
      <c r="G46" t="s">
        <v>20</v>
      </c>
      <c r="H46">
        <v>5.3</v>
      </c>
      <c r="I46">
        <v>1.6677068205580761</v>
      </c>
      <c r="J46">
        <v>618</v>
      </c>
      <c r="K46" t="s">
        <v>192</v>
      </c>
      <c r="L46">
        <v>6.4264884574576904</v>
      </c>
      <c r="M46" t="s">
        <v>2887</v>
      </c>
      <c r="N46" t="s">
        <v>10</v>
      </c>
      <c r="O46" t="s">
        <v>3211</v>
      </c>
      <c r="P46" t="s">
        <v>2803</v>
      </c>
      <c r="Q46" t="s">
        <v>2886</v>
      </c>
      <c r="R46" t="s">
        <v>2805</v>
      </c>
      <c r="S46" t="s">
        <v>3052</v>
      </c>
      <c r="T46" t="s">
        <v>3034</v>
      </c>
      <c r="U46" t="s">
        <v>3053</v>
      </c>
      <c r="W46">
        <v>36</v>
      </c>
      <c r="AA46">
        <v>102</v>
      </c>
    </row>
    <row r="47" spans="1:27" x14ac:dyDescent="0.2">
      <c r="A47">
        <v>46</v>
      </c>
      <c r="B47" t="s">
        <v>2645</v>
      </c>
      <c r="C47" t="s">
        <v>193</v>
      </c>
      <c r="D47" t="s">
        <v>30</v>
      </c>
      <c r="E47">
        <v>87.54</v>
      </c>
      <c r="F47" t="s">
        <v>174</v>
      </c>
      <c r="H47">
        <v>818</v>
      </c>
      <c r="I47">
        <v>6.7068623366027467</v>
      </c>
      <c r="J47">
        <v>605</v>
      </c>
      <c r="K47" t="s">
        <v>195</v>
      </c>
      <c r="L47">
        <v>6.4052284580308418</v>
      </c>
      <c r="M47" t="s">
        <v>2990</v>
      </c>
      <c r="N47" t="s">
        <v>10</v>
      </c>
      <c r="O47" t="s">
        <v>3199</v>
      </c>
      <c r="P47" t="s">
        <v>2658</v>
      </c>
      <c r="Q47" t="s">
        <v>2659</v>
      </c>
      <c r="R47" t="s">
        <v>2660</v>
      </c>
      <c r="S47" t="s">
        <v>3027</v>
      </c>
      <c r="T47" t="s">
        <v>3012</v>
      </c>
      <c r="U47" t="s">
        <v>3028</v>
      </c>
      <c r="V47">
        <v>84.5</v>
      </c>
      <c r="W47">
        <v>115</v>
      </c>
      <c r="X47">
        <v>48791</v>
      </c>
      <c r="Y47">
        <v>48.790999999999997</v>
      </c>
      <c r="Z47">
        <v>3.8875458696209848</v>
      </c>
      <c r="AA47">
        <v>23</v>
      </c>
    </row>
    <row r="48" spans="1:27" x14ac:dyDescent="0.2">
      <c r="A48">
        <v>47</v>
      </c>
      <c r="B48" t="s">
        <v>2645</v>
      </c>
      <c r="C48" t="s">
        <v>196</v>
      </c>
      <c r="D48" t="s">
        <v>197</v>
      </c>
      <c r="E48">
        <v>89.37</v>
      </c>
      <c r="F48" t="s">
        <v>64</v>
      </c>
      <c r="H48">
        <v>30</v>
      </c>
      <c r="I48">
        <v>3.4011973816621555</v>
      </c>
      <c r="J48">
        <v>571</v>
      </c>
      <c r="K48" t="s">
        <v>199</v>
      </c>
      <c r="L48">
        <v>6.3473892096560105</v>
      </c>
      <c r="M48" t="s">
        <v>2865</v>
      </c>
      <c r="N48" t="s">
        <v>10</v>
      </c>
      <c r="O48" t="s">
        <v>3196</v>
      </c>
      <c r="P48" t="s">
        <v>2669</v>
      </c>
      <c r="Q48" t="s">
        <v>2670</v>
      </c>
      <c r="R48" t="s">
        <v>2671</v>
      </c>
      <c r="S48" t="s">
        <v>3021</v>
      </c>
      <c r="T48" t="s">
        <v>3012</v>
      </c>
      <c r="U48" t="s">
        <v>3022</v>
      </c>
      <c r="V48">
        <v>90.6</v>
      </c>
      <c r="W48">
        <v>55</v>
      </c>
      <c r="X48">
        <v>49077</v>
      </c>
      <c r="Y48">
        <v>49.076999999999998</v>
      </c>
      <c r="Z48">
        <v>3.893390493280144</v>
      </c>
      <c r="AA48">
        <v>10</v>
      </c>
    </row>
    <row r="49" spans="1:27" x14ac:dyDescent="0.2">
      <c r="A49">
        <v>48</v>
      </c>
      <c r="B49" t="s">
        <v>2645</v>
      </c>
      <c r="C49" t="s">
        <v>200</v>
      </c>
      <c r="D49" t="s">
        <v>201</v>
      </c>
      <c r="E49">
        <v>96.61</v>
      </c>
      <c r="F49" t="s">
        <v>64</v>
      </c>
      <c r="G49" t="s">
        <v>20</v>
      </c>
      <c r="H49">
        <v>56</v>
      </c>
      <c r="I49">
        <v>4.0253516907351496</v>
      </c>
      <c r="J49">
        <v>554</v>
      </c>
      <c r="K49" t="s">
        <v>203</v>
      </c>
      <c r="L49">
        <v>6.3171646867472839</v>
      </c>
      <c r="M49" t="s">
        <v>2868</v>
      </c>
      <c r="N49" t="s">
        <v>10</v>
      </c>
      <c r="O49" t="s">
        <v>3198</v>
      </c>
      <c r="P49" t="s">
        <v>2785</v>
      </c>
      <c r="Q49" t="s">
        <v>2786</v>
      </c>
      <c r="R49" t="s">
        <v>2787</v>
      </c>
      <c r="S49" t="s">
        <v>3025</v>
      </c>
      <c r="T49" t="s">
        <v>3017</v>
      </c>
      <c r="U49" t="s">
        <v>3026</v>
      </c>
      <c r="V49">
        <v>110.7</v>
      </c>
      <c r="W49">
        <v>25</v>
      </c>
      <c r="X49">
        <v>73276</v>
      </c>
      <c r="Y49">
        <v>73.275999999999996</v>
      </c>
      <c r="Z49">
        <v>4.2942331337232122</v>
      </c>
      <c r="AA49">
        <v>4</v>
      </c>
    </row>
    <row r="50" spans="1:27" x14ac:dyDescent="0.2">
      <c r="A50">
        <v>49</v>
      </c>
      <c r="B50" t="s">
        <v>2645</v>
      </c>
      <c r="C50" t="s">
        <v>204</v>
      </c>
      <c r="D50" t="s">
        <v>205</v>
      </c>
      <c r="E50">
        <v>76.319999999999993</v>
      </c>
      <c r="F50" t="s">
        <v>42</v>
      </c>
      <c r="G50" t="s">
        <v>38</v>
      </c>
      <c r="H50">
        <v>7.7</v>
      </c>
      <c r="I50">
        <v>2.0412203288596382</v>
      </c>
      <c r="J50">
        <v>554</v>
      </c>
      <c r="K50" t="s">
        <v>203</v>
      </c>
      <c r="L50">
        <v>6.3171646867472839</v>
      </c>
      <c r="M50" t="s">
        <v>2991</v>
      </c>
      <c r="N50" t="s">
        <v>10</v>
      </c>
      <c r="O50" t="s">
        <v>3212</v>
      </c>
      <c r="P50" t="s">
        <v>2723</v>
      </c>
      <c r="Q50" t="s">
        <v>2724</v>
      </c>
      <c r="R50" t="s">
        <v>2725</v>
      </c>
      <c r="S50" t="s">
        <v>3054</v>
      </c>
      <c r="T50" t="s">
        <v>3003</v>
      </c>
      <c r="U50" t="s">
        <v>3055</v>
      </c>
      <c r="V50">
        <v>95.7</v>
      </c>
      <c r="W50">
        <v>105</v>
      </c>
      <c r="X50">
        <v>48058</v>
      </c>
      <c r="Y50">
        <v>48.058</v>
      </c>
      <c r="Z50">
        <v>3.8724086147940531</v>
      </c>
      <c r="AA50">
        <v>72</v>
      </c>
    </row>
    <row r="51" spans="1:27" x14ac:dyDescent="0.2">
      <c r="A51">
        <v>50</v>
      </c>
      <c r="B51" t="s">
        <v>2645</v>
      </c>
      <c r="C51" t="s">
        <v>207</v>
      </c>
      <c r="D51" t="s">
        <v>208</v>
      </c>
      <c r="E51">
        <v>98.41</v>
      </c>
      <c r="F51" t="s">
        <v>209</v>
      </c>
      <c r="G51" t="s">
        <v>26</v>
      </c>
      <c r="H51">
        <v>58</v>
      </c>
      <c r="I51">
        <v>4.0604430105464191</v>
      </c>
      <c r="J51">
        <v>553</v>
      </c>
      <c r="K51" t="s">
        <v>211</v>
      </c>
      <c r="L51">
        <v>6.315358001522335</v>
      </c>
      <c r="M51" t="s">
        <v>2878</v>
      </c>
      <c r="N51" t="s">
        <v>10</v>
      </c>
      <c r="O51" t="s">
        <v>3204</v>
      </c>
      <c r="P51" t="s">
        <v>2656</v>
      </c>
      <c r="Q51" t="s">
        <v>2657</v>
      </c>
      <c r="R51" t="s">
        <v>2633</v>
      </c>
      <c r="S51" t="s">
        <v>3036</v>
      </c>
      <c r="T51" t="s">
        <v>3012</v>
      </c>
      <c r="U51" t="s">
        <v>3037</v>
      </c>
      <c r="V51">
        <v>91.7</v>
      </c>
      <c r="W51">
        <v>176</v>
      </c>
      <c r="X51">
        <v>46282</v>
      </c>
      <c r="Y51">
        <v>46.281999999999996</v>
      </c>
      <c r="Z51">
        <v>3.8347531166034798</v>
      </c>
      <c r="AA51">
        <v>15</v>
      </c>
    </row>
    <row r="52" spans="1:27" x14ac:dyDescent="0.2">
      <c r="A52">
        <v>51</v>
      </c>
      <c r="B52" t="s">
        <v>2645</v>
      </c>
      <c r="C52" t="s">
        <v>212</v>
      </c>
      <c r="D52" t="s">
        <v>19</v>
      </c>
      <c r="E52">
        <v>88.7</v>
      </c>
      <c r="F52" t="s">
        <v>213</v>
      </c>
      <c r="G52" t="s">
        <v>20</v>
      </c>
      <c r="H52">
        <v>7.4</v>
      </c>
      <c r="I52">
        <v>2.0014800002101243</v>
      </c>
      <c r="J52">
        <v>522</v>
      </c>
      <c r="K52" t="s">
        <v>215</v>
      </c>
      <c r="L52">
        <v>6.2576675878826391</v>
      </c>
      <c r="M52" t="s">
        <v>2877</v>
      </c>
      <c r="N52" t="s">
        <v>10</v>
      </c>
      <c r="O52" t="s">
        <v>3203</v>
      </c>
      <c r="P52" t="s">
        <v>2707</v>
      </c>
      <c r="Q52" t="s">
        <v>2876</v>
      </c>
      <c r="R52" t="s">
        <v>2709</v>
      </c>
      <c r="S52" t="s">
        <v>3033</v>
      </c>
      <c r="T52" t="s">
        <v>3034</v>
      </c>
      <c r="U52" t="s">
        <v>3035</v>
      </c>
      <c r="W52">
        <v>77</v>
      </c>
      <c r="AA52">
        <v>7</v>
      </c>
    </row>
    <row r="53" spans="1:27" x14ac:dyDescent="0.2">
      <c r="A53">
        <v>52</v>
      </c>
      <c r="B53" t="s">
        <v>2645</v>
      </c>
      <c r="C53" t="s">
        <v>216</v>
      </c>
      <c r="D53" t="s">
        <v>217</v>
      </c>
      <c r="E53">
        <v>90.28</v>
      </c>
      <c r="F53" t="s">
        <v>42</v>
      </c>
      <c r="H53">
        <v>43</v>
      </c>
      <c r="I53">
        <v>3.7612001156935624</v>
      </c>
      <c r="J53">
        <v>513</v>
      </c>
      <c r="K53" t="s">
        <v>219</v>
      </c>
      <c r="L53">
        <v>6.2402758451707694</v>
      </c>
      <c r="M53" t="s">
        <v>2865</v>
      </c>
      <c r="N53" t="s">
        <v>10</v>
      </c>
      <c r="O53" t="s">
        <v>3196</v>
      </c>
      <c r="P53" t="s">
        <v>2669</v>
      </c>
      <c r="Q53" t="s">
        <v>2670</v>
      </c>
      <c r="R53" t="s">
        <v>2671</v>
      </c>
      <c r="S53" t="s">
        <v>3021</v>
      </c>
      <c r="T53" t="s">
        <v>3012</v>
      </c>
      <c r="U53" t="s">
        <v>3022</v>
      </c>
      <c r="V53">
        <v>90.6</v>
      </c>
      <c r="W53">
        <v>55</v>
      </c>
      <c r="X53">
        <v>49077</v>
      </c>
      <c r="Y53">
        <v>49.076999999999998</v>
      </c>
      <c r="Z53">
        <v>3.893390493280144</v>
      </c>
      <c r="AA53">
        <v>10</v>
      </c>
    </row>
    <row r="54" spans="1:27" x14ac:dyDescent="0.2">
      <c r="A54">
        <v>53</v>
      </c>
      <c r="B54" t="s">
        <v>2645</v>
      </c>
      <c r="C54" t="s">
        <v>220</v>
      </c>
      <c r="D54" t="s">
        <v>221</v>
      </c>
      <c r="E54">
        <v>97.87</v>
      </c>
      <c r="F54" t="s">
        <v>209</v>
      </c>
      <c r="G54" t="s">
        <v>14</v>
      </c>
      <c r="H54">
        <v>34</v>
      </c>
      <c r="I54">
        <v>3.5263605246161616</v>
      </c>
      <c r="J54">
        <v>506</v>
      </c>
      <c r="K54" t="s">
        <v>223</v>
      </c>
      <c r="L54">
        <v>6.2265366692874657</v>
      </c>
      <c r="M54" t="s">
        <v>2854</v>
      </c>
      <c r="N54" t="s">
        <v>10</v>
      </c>
      <c r="O54" t="s">
        <v>3189</v>
      </c>
      <c r="P54" t="s">
        <v>2855</v>
      </c>
      <c r="Q54" t="s">
        <v>2706</v>
      </c>
      <c r="R54" t="s">
        <v>2688</v>
      </c>
      <c r="S54" t="s">
        <v>3002</v>
      </c>
      <c r="T54" t="s">
        <v>3003</v>
      </c>
      <c r="U54" t="s">
        <v>3004</v>
      </c>
      <c r="V54">
        <v>129</v>
      </c>
      <c r="W54">
        <v>38</v>
      </c>
      <c r="X54">
        <v>78965</v>
      </c>
      <c r="Y54">
        <v>78.965000000000003</v>
      </c>
      <c r="Z54">
        <v>4.369004716322018</v>
      </c>
      <c r="AA54">
        <v>22</v>
      </c>
    </row>
    <row r="55" spans="1:27" x14ac:dyDescent="0.2">
      <c r="A55">
        <v>54</v>
      </c>
      <c r="B55" t="s">
        <v>2645</v>
      </c>
      <c r="C55" t="s">
        <v>224</v>
      </c>
      <c r="D55" t="s">
        <v>225</v>
      </c>
      <c r="E55">
        <v>97.83</v>
      </c>
      <c r="F55" t="s">
        <v>25</v>
      </c>
      <c r="G55" t="s">
        <v>26</v>
      </c>
      <c r="H55">
        <v>51</v>
      </c>
      <c r="I55">
        <v>3.9318256327243257</v>
      </c>
      <c r="J55">
        <v>497</v>
      </c>
      <c r="K55" t="s">
        <v>226</v>
      </c>
      <c r="L55">
        <v>6.2085900260966289</v>
      </c>
      <c r="M55" t="s">
        <v>2868</v>
      </c>
      <c r="N55" t="s">
        <v>10</v>
      </c>
      <c r="O55" t="s">
        <v>3198</v>
      </c>
      <c r="P55" t="s">
        <v>2785</v>
      </c>
      <c r="Q55" t="s">
        <v>2786</v>
      </c>
      <c r="R55" t="s">
        <v>2787</v>
      </c>
      <c r="S55" t="s">
        <v>3025</v>
      </c>
      <c r="T55" t="s">
        <v>3017</v>
      </c>
      <c r="U55" t="s">
        <v>3026</v>
      </c>
      <c r="V55">
        <v>110.7</v>
      </c>
      <c r="W55">
        <v>25</v>
      </c>
      <c r="X55">
        <v>73276</v>
      </c>
      <c r="Y55">
        <v>73.275999999999996</v>
      </c>
      <c r="Z55">
        <v>4.2942331337232122</v>
      </c>
      <c r="AA55">
        <v>4</v>
      </c>
    </row>
    <row r="56" spans="1:27" x14ac:dyDescent="0.2">
      <c r="A56">
        <v>55</v>
      </c>
      <c r="B56" t="s">
        <v>2645</v>
      </c>
      <c r="C56" t="s">
        <v>227</v>
      </c>
      <c r="D56" t="s">
        <v>228</v>
      </c>
      <c r="E56">
        <v>89.62</v>
      </c>
      <c r="F56" t="s">
        <v>13</v>
      </c>
      <c r="H56">
        <v>37</v>
      </c>
      <c r="I56">
        <v>3.6109179126442243</v>
      </c>
      <c r="J56">
        <v>494</v>
      </c>
      <c r="K56" t="s">
        <v>230</v>
      </c>
      <c r="L56">
        <v>6.2025355171879228</v>
      </c>
      <c r="M56" t="s">
        <v>2888</v>
      </c>
      <c r="N56" t="s">
        <v>10</v>
      </c>
      <c r="O56" t="s">
        <v>3213</v>
      </c>
      <c r="P56" t="s">
        <v>2731</v>
      </c>
      <c r="Q56" t="s">
        <v>2732</v>
      </c>
      <c r="R56" t="s">
        <v>2592</v>
      </c>
      <c r="S56" t="s">
        <v>3056</v>
      </c>
      <c r="T56" t="s">
        <v>3012</v>
      </c>
      <c r="U56" t="s">
        <v>3057</v>
      </c>
      <c r="V56">
        <v>90.5</v>
      </c>
      <c r="W56">
        <v>137</v>
      </c>
      <c r="X56">
        <v>61526</v>
      </c>
      <c r="Y56">
        <v>61.526000000000003</v>
      </c>
      <c r="Z56">
        <v>4.1194598497004975</v>
      </c>
      <c r="AA56">
        <v>47</v>
      </c>
    </row>
    <row r="57" spans="1:27" x14ac:dyDescent="0.2">
      <c r="A57">
        <v>56</v>
      </c>
      <c r="B57" t="s">
        <v>2645</v>
      </c>
      <c r="C57" t="s">
        <v>231</v>
      </c>
      <c r="D57" t="s">
        <v>232</v>
      </c>
      <c r="E57">
        <v>89.7</v>
      </c>
      <c r="F57" t="s">
        <v>213</v>
      </c>
      <c r="G57" t="s">
        <v>20</v>
      </c>
      <c r="H57">
        <v>3.1</v>
      </c>
      <c r="I57">
        <v>1.1314021114911006</v>
      </c>
      <c r="J57">
        <v>485</v>
      </c>
      <c r="K57" t="s">
        <v>234</v>
      </c>
      <c r="L57">
        <v>6.1841488909374833</v>
      </c>
      <c r="M57" t="s">
        <v>2867</v>
      </c>
      <c r="N57" t="s">
        <v>10</v>
      </c>
      <c r="O57" t="s">
        <v>3197</v>
      </c>
      <c r="P57" t="s">
        <v>2729</v>
      </c>
      <c r="Q57" t="s">
        <v>2730</v>
      </c>
      <c r="R57" t="s">
        <v>2704</v>
      </c>
      <c r="S57" t="s">
        <v>3023</v>
      </c>
      <c r="T57" t="s">
        <v>3017</v>
      </c>
      <c r="U57" t="s">
        <v>3024</v>
      </c>
      <c r="V57">
        <v>75</v>
      </c>
      <c r="W57">
        <v>18</v>
      </c>
      <c r="X57">
        <v>46002</v>
      </c>
      <c r="Y57">
        <v>46.002000000000002</v>
      </c>
      <c r="Z57">
        <v>3.8286848738048125</v>
      </c>
      <c r="AA57">
        <v>18</v>
      </c>
    </row>
    <row r="58" spans="1:27" x14ac:dyDescent="0.2">
      <c r="A58">
        <v>57</v>
      </c>
      <c r="B58" t="s">
        <v>2645</v>
      </c>
      <c r="C58" t="s">
        <v>235</v>
      </c>
      <c r="D58" t="s">
        <v>236</v>
      </c>
      <c r="E58">
        <v>83.75</v>
      </c>
      <c r="F58" t="s">
        <v>154</v>
      </c>
      <c r="G58" t="s">
        <v>38</v>
      </c>
      <c r="H58">
        <v>12.9</v>
      </c>
      <c r="I58">
        <v>2.5572273113676265</v>
      </c>
      <c r="J58">
        <v>484</v>
      </c>
      <c r="K58" t="s">
        <v>238</v>
      </c>
      <c r="L58">
        <v>6.1820849067166321</v>
      </c>
      <c r="M58" t="s">
        <v>2889</v>
      </c>
      <c r="N58" t="s">
        <v>10</v>
      </c>
      <c r="O58" t="s">
        <v>3214</v>
      </c>
      <c r="P58" t="s">
        <v>2890</v>
      </c>
      <c r="Q58" t="s">
        <v>2781</v>
      </c>
      <c r="R58" t="s">
        <v>2782</v>
      </c>
      <c r="S58" t="s">
        <v>3058</v>
      </c>
      <c r="T58" t="s">
        <v>3006</v>
      </c>
      <c r="U58" t="s">
        <v>3059</v>
      </c>
      <c r="V58">
        <v>122</v>
      </c>
      <c r="W58">
        <v>105</v>
      </c>
      <c r="X58">
        <v>65880</v>
      </c>
      <c r="Y58">
        <v>65.88</v>
      </c>
      <c r="Z58">
        <v>4.1878349053094395</v>
      </c>
      <c r="AA58">
        <v>11</v>
      </c>
    </row>
    <row r="59" spans="1:27" x14ac:dyDescent="0.2">
      <c r="A59">
        <v>58</v>
      </c>
      <c r="B59" t="s">
        <v>2645</v>
      </c>
      <c r="C59" t="s">
        <v>239</v>
      </c>
      <c r="D59" t="s">
        <v>240</v>
      </c>
      <c r="E59">
        <v>90.37</v>
      </c>
      <c r="F59" t="s">
        <v>25</v>
      </c>
      <c r="G59" t="s">
        <v>38</v>
      </c>
      <c r="H59">
        <v>31</v>
      </c>
      <c r="I59">
        <v>3.4339872044851463</v>
      </c>
      <c r="J59">
        <v>483</v>
      </c>
      <c r="K59" t="s">
        <v>242</v>
      </c>
      <c r="L59">
        <v>6.1800166536525722</v>
      </c>
      <c r="M59" t="s">
        <v>2882</v>
      </c>
      <c r="N59" t="s">
        <v>10</v>
      </c>
      <c r="O59" t="s">
        <v>3207</v>
      </c>
      <c r="P59" t="s">
        <v>2666</v>
      </c>
      <c r="Q59" t="s">
        <v>2667</v>
      </c>
      <c r="R59" t="s">
        <v>2668</v>
      </c>
      <c r="S59" t="s">
        <v>3044</v>
      </c>
      <c r="T59" t="s">
        <v>3012</v>
      </c>
      <c r="U59" t="s">
        <v>3045</v>
      </c>
      <c r="V59">
        <v>91.8</v>
      </c>
      <c r="W59">
        <v>176</v>
      </c>
      <c r="X59">
        <v>52111</v>
      </c>
      <c r="Y59">
        <v>52.110999999999997</v>
      </c>
      <c r="Z59">
        <v>3.9533760589116249</v>
      </c>
      <c r="AA59">
        <v>44</v>
      </c>
    </row>
    <row r="60" spans="1:27" x14ac:dyDescent="0.2">
      <c r="A60">
        <v>59</v>
      </c>
      <c r="B60" t="s">
        <v>2645</v>
      </c>
      <c r="C60" t="s">
        <v>243</v>
      </c>
      <c r="D60" t="s">
        <v>244</v>
      </c>
      <c r="E60">
        <v>86.8</v>
      </c>
      <c r="F60" t="s">
        <v>13</v>
      </c>
      <c r="H60">
        <v>101</v>
      </c>
      <c r="I60">
        <v>4.6151205168412597</v>
      </c>
      <c r="J60">
        <v>478</v>
      </c>
      <c r="K60" t="s">
        <v>246</v>
      </c>
      <c r="L60">
        <v>6.1696107324914564</v>
      </c>
      <c r="M60" t="s">
        <v>2880</v>
      </c>
      <c r="N60" t="s">
        <v>10</v>
      </c>
      <c r="O60" t="s">
        <v>3205</v>
      </c>
      <c r="P60" t="s">
        <v>3038</v>
      </c>
      <c r="Q60" t="s">
        <v>2662</v>
      </c>
      <c r="R60" t="s">
        <v>2663</v>
      </c>
      <c r="S60" t="s">
        <v>3039</v>
      </c>
      <c r="T60" t="s">
        <v>3003</v>
      </c>
      <c r="U60" t="s">
        <v>3040</v>
      </c>
      <c r="V60">
        <v>87</v>
      </c>
      <c r="W60">
        <v>127</v>
      </c>
      <c r="X60">
        <v>59866</v>
      </c>
      <c r="Y60">
        <v>59.866</v>
      </c>
      <c r="Z60">
        <v>4.0921087312805247</v>
      </c>
      <c r="AA60">
        <v>55</v>
      </c>
    </row>
    <row r="61" spans="1:27" x14ac:dyDescent="0.2">
      <c r="A61">
        <v>60</v>
      </c>
      <c r="B61" t="s">
        <v>2645</v>
      </c>
      <c r="C61" t="s">
        <v>247</v>
      </c>
      <c r="D61" t="s">
        <v>248</v>
      </c>
      <c r="E61">
        <v>98.83</v>
      </c>
      <c r="F61" t="s">
        <v>213</v>
      </c>
      <c r="G61" t="s">
        <v>14</v>
      </c>
      <c r="H61">
        <v>47</v>
      </c>
      <c r="I61">
        <v>3.8501476017100584</v>
      </c>
      <c r="J61">
        <v>477</v>
      </c>
      <c r="K61" t="s">
        <v>249</v>
      </c>
      <c r="L61">
        <v>6.1675164908883415</v>
      </c>
      <c r="M61" t="s">
        <v>2881</v>
      </c>
      <c r="N61" t="s">
        <v>10</v>
      </c>
      <c r="O61" t="s">
        <v>3206</v>
      </c>
      <c r="P61" t="s">
        <v>3041</v>
      </c>
      <c r="Q61" t="s">
        <v>2721</v>
      </c>
      <c r="R61" t="s">
        <v>2722</v>
      </c>
      <c r="S61" t="s">
        <v>3042</v>
      </c>
      <c r="T61" t="s">
        <v>3012</v>
      </c>
      <c r="U61" t="s">
        <v>3043</v>
      </c>
      <c r="V61">
        <v>87.5</v>
      </c>
      <c r="W61">
        <v>137</v>
      </c>
      <c r="X61">
        <v>44880</v>
      </c>
      <c r="Y61">
        <v>44.88</v>
      </c>
      <c r="Z61">
        <v>3.8039922612144408</v>
      </c>
      <c r="AA61">
        <v>5</v>
      </c>
    </row>
    <row r="62" spans="1:27" x14ac:dyDescent="0.2">
      <c r="A62">
        <v>61</v>
      </c>
      <c r="B62" t="s">
        <v>2645</v>
      </c>
      <c r="C62" t="s">
        <v>250</v>
      </c>
      <c r="D62" t="s">
        <v>251</v>
      </c>
      <c r="E62">
        <v>83.8</v>
      </c>
      <c r="F62" t="s">
        <v>100</v>
      </c>
      <c r="G62" t="s">
        <v>38</v>
      </c>
      <c r="H62">
        <v>3</v>
      </c>
      <c r="I62">
        <v>1.0986122886681098</v>
      </c>
      <c r="J62">
        <v>473</v>
      </c>
      <c r="K62" t="s">
        <v>253</v>
      </c>
      <c r="L62">
        <v>6.1590953884919326</v>
      </c>
      <c r="M62" t="s">
        <v>2891</v>
      </c>
      <c r="N62" t="s">
        <v>10</v>
      </c>
      <c r="O62" t="s">
        <v>3215</v>
      </c>
      <c r="P62" t="s">
        <v>2748</v>
      </c>
      <c r="Q62" t="s">
        <v>2749</v>
      </c>
      <c r="R62" t="s">
        <v>2750</v>
      </c>
      <c r="S62" t="s">
        <v>3047</v>
      </c>
      <c r="T62" t="s">
        <v>3012</v>
      </c>
      <c r="U62" t="s">
        <v>3060</v>
      </c>
      <c r="V62">
        <v>109.4</v>
      </c>
      <c r="W62">
        <v>44</v>
      </c>
      <c r="X62">
        <v>69164</v>
      </c>
      <c r="Y62">
        <v>69.164000000000001</v>
      </c>
      <c r="Z62">
        <v>4.2364804960425433</v>
      </c>
      <c r="AA62">
        <v>78</v>
      </c>
    </row>
    <row r="63" spans="1:27" x14ac:dyDescent="0.2">
      <c r="A63">
        <v>62</v>
      </c>
      <c r="B63" t="s">
        <v>2645</v>
      </c>
      <c r="C63" t="s">
        <v>254</v>
      </c>
      <c r="D63" t="s">
        <v>255</v>
      </c>
      <c r="E63">
        <v>89.75</v>
      </c>
      <c r="F63" t="s">
        <v>25</v>
      </c>
      <c r="G63" t="s">
        <v>26</v>
      </c>
      <c r="H63">
        <v>8.6</v>
      </c>
      <c r="I63">
        <v>2.1517622032594619</v>
      </c>
      <c r="J63">
        <v>471</v>
      </c>
      <c r="K63" t="s">
        <v>257</v>
      </c>
      <c r="L63">
        <v>6.1548580940164177</v>
      </c>
      <c r="M63" t="s">
        <v>2867</v>
      </c>
      <c r="N63" t="s">
        <v>10</v>
      </c>
      <c r="O63" t="s">
        <v>3197</v>
      </c>
      <c r="P63" t="s">
        <v>2729</v>
      </c>
      <c r="Q63" t="s">
        <v>2730</v>
      </c>
      <c r="R63" t="s">
        <v>2704</v>
      </c>
      <c r="S63" t="s">
        <v>3023</v>
      </c>
      <c r="T63" t="s">
        <v>3017</v>
      </c>
      <c r="U63" t="s">
        <v>3024</v>
      </c>
      <c r="V63">
        <v>75</v>
      </c>
      <c r="W63">
        <v>18</v>
      </c>
      <c r="X63">
        <v>46002</v>
      </c>
      <c r="Y63">
        <v>46.002000000000002</v>
      </c>
      <c r="Z63">
        <v>3.8286848738048125</v>
      </c>
      <c r="AA63">
        <v>18</v>
      </c>
    </row>
    <row r="64" spans="1:27" x14ac:dyDescent="0.2">
      <c r="A64">
        <v>63</v>
      </c>
      <c r="B64" t="s">
        <v>2645</v>
      </c>
      <c r="C64" t="s">
        <v>258</v>
      </c>
      <c r="D64" t="s">
        <v>259</v>
      </c>
      <c r="E64">
        <v>91.35</v>
      </c>
      <c r="F64" t="s">
        <v>209</v>
      </c>
      <c r="G64" t="s">
        <v>26</v>
      </c>
      <c r="H64">
        <v>13.8</v>
      </c>
      <c r="I64">
        <v>2.6246685921631592</v>
      </c>
      <c r="J64">
        <v>468</v>
      </c>
      <c r="K64" t="s">
        <v>261</v>
      </c>
      <c r="L64">
        <v>6.1484682959176471</v>
      </c>
      <c r="M64" t="s">
        <v>2877</v>
      </c>
      <c r="N64" t="s">
        <v>10</v>
      </c>
      <c r="O64" t="s">
        <v>3203</v>
      </c>
      <c r="P64" t="s">
        <v>2707</v>
      </c>
      <c r="Q64" t="s">
        <v>2876</v>
      </c>
      <c r="R64" t="s">
        <v>2709</v>
      </c>
      <c r="S64" t="s">
        <v>3033</v>
      </c>
      <c r="T64" t="s">
        <v>3034</v>
      </c>
      <c r="U64" t="s">
        <v>3035</v>
      </c>
      <c r="W64">
        <v>77</v>
      </c>
      <c r="AA64">
        <v>7</v>
      </c>
    </row>
    <row r="65" spans="1:27" x14ac:dyDescent="0.2">
      <c r="A65">
        <v>64</v>
      </c>
      <c r="B65" t="s">
        <v>2645</v>
      </c>
      <c r="C65" t="s">
        <v>262</v>
      </c>
      <c r="D65" t="s">
        <v>263</v>
      </c>
      <c r="E65">
        <v>88.37</v>
      </c>
      <c r="F65" t="s">
        <v>264</v>
      </c>
      <c r="H65">
        <v>8</v>
      </c>
      <c r="I65">
        <v>2.0794415416798357</v>
      </c>
      <c r="J65">
        <v>464</v>
      </c>
      <c r="K65" t="s">
        <v>266</v>
      </c>
      <c r="L65">
        <v>6.1398845522262553</v>
      </c>
      <c r="M65" t="s">
        <v>2893</v>
      </c>
      <c r="N65" t="s">
        <v>10</v>
      </c>
      <c r="O65" t="s">
        <v>3216</v>
      </c>
      <c r="P65" t="s">
        <v>2808</v>
      </c>
      <c r="Q65" t="s">
        <v>2809</v>
      </c>
      <c r="R65" t="s">
        <v>2685</v>
      </c>
      <c r="S65" t="s">
        <v>3011</v>
      </c>
      <c r="T65" t="s">
        <v>3012</v>
      </c>
      <c r="U65" t="s">
        <v>3061</v>
      </c>
      <c r="V65">
        <v>97.5</v>
      </c>
      <c r="W65">
        <v>10</v>
      </c>
      <c r="X65">
        <v>107000</v>
      </c>
      <c r="Y65">
        <v>107</v>
      </c>
      <c r="Z65">
        <v>4.6728288344619058</v>
      </c>
      <c r="AA65">
        <v>26</v>
      </c>
    </row>
    <row r="66" spans="1:27" x14ac:dyDescent="0.2">
      <c r="A66">
        <v>65</v>
      </c>
      <c r="B66" t="s">
        <v>2645</v>
      </c>
      <c r="C66" t="s">
        <v>267</v>
      </c>
      <c r="D66" t="s">
        <v>268</v>
      </c>
      <c r="E66">
        <v>98.38</v>
      </c>
      <c r="F66" t="s">
        <v>174</v>
      </c>
      <c r="G66" t="s">
        <v>26</v>
      </c>
      <c r="H66">
        <v>24</v>
      </c>
      <c r="I66">
        <v>3.1780538303479458</v>
      </c>
      <c r="J66">
        <v>461</v>
      </c>
      <c r="K66" t="s">
        <v>270</v>
      </c>
      <c r="L66">
        <v>6.1333980429966486</v>
      </c>
      <c r="M66" t="s">
        <v>2884</v>
      </c>
      <c r="N66" t="s">
        <v>10</v>
      </c>
      <c r="O66" t="s">
        <v>3209</v>
      </c>
      <c r="P66" t="s">
        <v>2832</v>
      </c>
      <c r="Q66" t="s">
        <v>2833</v>
      </c>
      <c r="R66" t="s">
        <v>2750</v>
      </c>
      <c r="S66" t="s">
        <v>3047</v>
      </c>
      <c r="T66" t="s">
        <v>3012</v>
      </c>
      <c r="U66" t="s">
        <v>3048</v>
      </c>
      <c r="V66">
        <v>88.1</v>
      </c>
      <c r="W66">
        <v>49</v>
      </c>
      <c r="X66">
        <v>43466</v>
      </c>
      <c r="Y66">
        <v>43.466000000000001</v>
      </c>
      <c r="Z66">
        <v>3.7719790232835106</v>
      </c>
      <c r="AA66">
        <v>1</v>
      </c>
    </row>
    <row r="67" spans="1:27" x14ac:dyDescent="0.2">
      <c r="A67">
        <v>66</v>
      </c>
      <c r="B67" t="s">
        <v>2645</v>
      </c>
      <c r="C67" t="s">
        <v>271</v>
      </c>
      <c r="D67" t="s">
        <v>272</v>
      </c>
      <c r="E67">
        <v>86</v>
      </c>
      <c r="F67" t="s">
        <v>213</v>
      </c>
      <c r="G67" t="s">
        <v>38</v>
      </c>
      <c r="H67">
        <v>2.8</v>
      </c>
      <c r="I67">
        <v>1.0296194171811581</v>
      </c>
      <c r="J67">
        <v>460</v>
      </c>
      <c r="K67" t="s">
        <v>274</v>
      </c>
      <c r="L67">
        <v>6.131226489483141</v>
      </c>
      <c r="M67" t="s">
        <v>2893</v>
      </c>
      <c r="N67" t="s">
        <v>10</v>
      </c>
      <c r="O67" t="s">
        <v>3216</v>
      </c>
      <c r="P67" t="s">
        <v>2808</v>
      </c>
      <c r="Q67" t="s">
        <v>2809</v>
      </c>
      <c r="R67" t="s">
        <v>2685</v>
      </c>
      <c r="S67" t="s">
        <v>3011</v>
      </c>
      <c r="T67" t="s">
        <v>3012</v>
      </c>
      <c r="U67" t="s">
        <v>3061</v>
      </c>
      <c r="V67">
        <v>97.5</v>
      </c>
      <c r="W67">
        <v>10</v>
      </c>
      <c r="X67">
        <v>107000</v>
      </c>
      <c r="Y67">
        <v>107</v>
      </c>
      <c r="Z67">
        <v>4.6728288344619058</v>
      </c>
      <c r="AA67">
        <v>26</v>
      </c>
    </row>
    <row r="68" spans="1:27" x14ac:dyDescent="0.2">
      <c r="A68">
        <v>67</v>
      </c>
      <c r="B68" t="s">
        <v>2645</v>
      </c>
      <c r="C68" t="s">
        <v>275</v>
      </c>
      <c r="D68" t="s">
        <v>276</v>
      </c>
      <c r="E68">
        <v>99.37</v>
      </c>
      <c r="F68" t="s">
        <v>213</v>
      </c>
      <c r="G68" t="s">
        <v>20</v>
      </c>
      <c r="H68">
        <v>17.600000000000001</v>
      </c>
      <c r="I68">
        <v>2.8678989020441064</v>
      </c>
      <c r="J68">
        <v>457</v>
      </c>
      <c r="K68" t="s">
        <v>278</v>
      </c>
      <c r="L68">
        <v>6.1246833908942051</v>
      </c>
      <c r="M68" t="s">
        <v>2881</v>
      </c>
      <c r="N68" t="s">
        <v>10</v>
      </c>
      <c r="O68" t="s">
        <v>3206</v>
      </c>
      <c r="P68" t="s">
        <v>3041</v>
      </c>
      <c r="Q68" t="s">
        <v>2721</v>
      </c>
      <c r="R68" t="s">
        <v>2722</v>
      </c>
      <c r="S68" t="s">
        <v>3042</v>
      </c>
      <c r="T68" t="s">
        <v>3012</v>
      </c>
      <c r="U68" t="s">
        <v>3043</v>
      </c>
      <c r="V68">
        <v>87.5</v>
      </c>
      <c r="W68">
        <v>137</v>
      </c>
      <c r="X68">
        <v>44880</v>
      </c>
      <c r="Y68">
        <v>44.88</v>
      </c>
      <c r="Z68">
        <v>3.8039922612144408</v>
      </c>
      <c r="AA68">
        <v>5</v>
      </c>
    </row>
    <row r="69" spans="1:27" x14ac:dyDescent="0.2">
      <c r="A69">
        <v>68</v>
      </c>
      <c r="B69" t="s">
        <v>2645</v>
      </c>
      <c r="C69" t="s">
        <v>279</v>
      </c>
      <c r="D69" t="s">
        <v>280</v>
      </c>
      <c r="E69">
        <v>90.9</v>
      </c>
      <c r="F69" t="s">
        <v>13</v>
      </c>
      <c r="H69">
        <v>87</v>
      </c>
      <c r="I69">
        <v>4.4659081186545837</v>
      </c>
      <c r="J69">
        <v>453</v>
      </c>
      <c r="K69" t="s">
        <v>282</v>
      </c>
      <c r="L69">
        <v>6.1158921254830343</v>
      </c>
      <c r="M69" t="s">
        <v>2894</v>
      </c>
      <c r="N69" t="s">
        <v>10</v>
      </c>
      <c r="O69" t="s">
        <v>3217</v>
      </c>
      <c r="P69" t="s">
        <v>2674</v>
      </c>
      <c r="Q69" t="s">
        <v>2675</v>
      </c>
      <c r="R69" t="s">
        <v>2655</v>
      </c>
      <c r="S69" t="s">
        <v>3062</v>
      </c>
      <c r="T69" t="s">
        <v>3012</v>
      </c>
      <c r="U69" t="s">
        <v>3063</v>
      </c>
      <c r="V69">
        <v>89.6</v>
      </c>
      <c r="W69">
        <v>115</v>
      </c>
      <c r="X69">
        <v>44308</v>
      </c>
      <c r="Y69">
        <v>44.308</v>
      </c>
      <c r="Z69">
        <v>3.7911652476546864</v>
      </c>
      <c r="AA69">
        <v>6</v>
      </c>
    </row>
    <row r="70" spans="1:27" x14ac:dyDescent="0.2">
      <c r="A70">
        <v>69</v>
      </c>
      <c r="B70" t="s">
        <v>2645</v>
      </c>
      <c r="C70" t="s">
        <v>283</v>
      </c>
      <c r="D70" t="s">
        <v>284</v>
      </c>
      <c r="E70">
        <v>89.41</v>
      </c>
      <c r="F70" t="s">
        <v>209</v>
      </c>
      <c r="G70" t="s">
        <v>38</v>
      </c>
      <c r="H70">
        <v>16.3</v>
      </c>
      <c r="I70">
        <v>2.7911651078127169</v>
      </c>
      <c r="J70">
        <v>451</v>
      </c>
      <c r="K70" t="s">
        <v>286</v>
      </c>
      <c r="L70">
        <v>6.1114673395026786</v>
      </c>
      <c r="M70" t="s">
        <v>2862</v>
      </c>
      <c r="N70" t="s">
        <v>10</v>
      </c>
      <c r="O70" t="s">
        <v>3194</v>
      </c>
      <c r="P70" t="s">
        <v>2733</v>
      </c>
      <c r="Q70" t="s">
        <v>2734</v>
      </c>
      <c r="R70" t="s">
        <v>1117</v>
      </c>
      <c r="S70" t="s">
        <v>3016</v>
      </c>
      <c r="T70" t="s">
        <v>3017</v>
      </c>
      <c r="U70" t="s">
        <v>3018</v>
      </c>
      <c r="V70">
        <v>86.4</v>
      </c>
      <c r="W70">
        <v>49</v>
      </c>
      <c r="X70">
        <v>58575</v>
      </c>
      <c r="Y70">
        <v>58.575000000000003</v>
      </c>
      <c r="Z70">
        <v>4.0703079843938594</v>
      </c>
      <c r="AA70">
        <v>2</v>
      </c>
    </row>
    <row r="71" spans="1:27" x14ac:dyDescent="0.2">
      <c r="A71">
        <v>70</v>
      </c>
      <c r="B71" t="s">
        <v>2645</v>
      </c>
      <c r="C71" t="s">
        <v>287</v>
      </c>
      <c r="D71" t="s">
        <v>288</v>
      </c>
      <c r="E71">
        <v>97.26</v>
      </c>
      <c r="F71" t="s">
        <v>64</v>
      </c>
      <c r="G71" t="s">
        <v>14</v>
      </c>
      <c r="H71">
        <v>31</v>
      </c>
      <c r="I71">
        <v>3.4339872044851463</v>
      </c>
      <c r="J71">
        <v>451</v>
      </c>
      <c r="K71" t="s">
        <v>286</v>
      </c>
      <c r="L71">
        <v>6.1114673395026786</v>
      </c>
      <c r="N71" t="s">
        <v>10</v>
      </c>
    </row>
    <row r="72" spans="1:27" x14ac:dyDescent="0.2">
      <c r="A72">
        <v>71</v>
      </c>
      <c r="B72" t="s">
        <v>2645</v>
      </c>
      <c r="C72" t="s">
        <v>289</v>
      </c>
      <c r="D72" t="s">
        <v>290</v>
      </c>
      <c r="E72">
        <v>83.8</v>
      </c>
      <c r="F72" t="s">
        <v>264</v>
      </c>
      <c r="H72">
        <v>6.4</v>
      </c>
      <c r="I72">
        <v>1.8562979903656263</v>
      </c>
      <c r="J72">
        <v>443</v>
      </c>
      <c r="K72" t="s">
        <v>292</v>
      </c>
      <c r="L72">
        <v>6.0935697700451357</v>
      </c>
      <c r="M72" t="s">
        <v>2896</v>
      </c>
      <c r="N72" t="s">
        <v>10</v>
      </c>
      <c r="O72" t="s">
        <v>3218</v>
      </c>
      <c r="P72" t="s">
        <v>3064</v>
      </c>
      <c r="Q72" t="s">
        <v>2895</v>
      </c>
      <c r="R72" t="s">
        <v>2812</v>
      </c>
      <c r="S72" t="s">
        <v>3065</v>
      </c>
      <c r="T72" t="s">
        <v>3017</v>
      </c>
      <c r="U72" t="s">
        <v>3066</v>
      </c>
      <c r="V72">
        <v>77.7</v>
      </c>
      <c r="W72">
        <v>41</v>
      </c>
      <c r="X72">
        <v>37701</v>
      </c>
      <c r="Y72">
        <v>37.701000000000001</v>
      </c>
      <c r="Z72">
        <v>3.629686619301117</v>
      </c>
      <c r="AA72">
        <v>31</v>
      </c>
    </row>
    <row r="73" spans="1:27" x14ac:dyDescent="0.2">
      <c r="A73">
        <v>72</v>
      </c>
      <c r="B73" t="s">
        <v>2645</v>
      </c>
      <c r="C73" t="s">
        <v>293</v>
      </c>
      <c r="D73" t="s">
        <v>294</v>
      </c>
      <c r="E73">
        <v>98.32</v>
      </c>
      <c r="F73" t="s">
        <v>13</v>
      </c>
      <c r="G73" t="s">
        <v>20</v>
      </c>
      <c r="H73">
        <v>199</v>
      </c>
      <c r="I73">
        <v>5.2933048247244923</v>
      </c>
      <c r="J73">
        <v>431</v>
      </c>
      <c r="K73" t="s">
        <v>296</v>
      </c>
      <c r="L73">
        <v>6.0661080901037474</v>
      </c>
      <c r="M73" t="s">
        <v>2898</v>
      </c>
      <c r="N73" t="s">
        <v>10</v>
      </c>
      <c r="O73" t="s">
        <v>3219</v>
      </c>
      <c r="P73" t="s">
        <v>2778</v>
      </c>
      <c r="Q73" t="s">
        <v>2779</v>
      </c>
      <c r="R73" t="s">
        <v>2739</v>
      </c>
      <c r="S73" t="s">
        <v>3014</v>
      </c>
      <c r="T73" t="s">
        <v>3006</v>
      </c>
      <c r="U73" t="s">
        <v>3067</v>
      </c>
      <c r="V73">
        <v>109.1</v>
      </c>
      <c r="W73">
        <v>151</v>
      </c>
      <c r="X73">
        <v>58315</v>
      </c>
      <c r="Y73">
        <v>58.314999999999998</v>
      </c>
      <c r="Z73">
        <v>4.0658593501430129</v>
      </c>
      <c r="AA73">
        <v>16</v>
      </c>
    </row>
    <row r="74" spans="1:27" x14ac:dyDescent="0.2">
      <c r="A74">
        <v>73</v>
      </c>
      <c r="B74" t="s">
        <v>2645</v>
      </c>
      <c r="C74" t="s">
        <v>297</v>
      </c>
      <c r="D74" t="s">
        <v>298</v>
      </c>
      <c r="E74">
        <v>97.4</v>
      </c>
      <c r="F74" t="s">
        <v>213</v>
      </c>
      <c r="H74">
        <v>29</v>
      </c>
      <c r="I74">
        <v>3.3672958299864741</v>
      </c>
      <c r="J74">
        <v>426</v>
      </c>
      <c r="K74" t="s">
        <v>300</v>
      </c>
      <c r="L74">
        <v>6.0544393462693709</v>
      </c>
      <c r="M74" t="s">
        <v>2900</v>
      </c>
      <c r="N74" t="s">
        <v>10</v>
      </c>
      <c r="O74" t="s">
        <v>3220</v>
      </c>
      <c r="P74" t="s">
        <v>3068</v>
      </c>
      <c r="Q74" t="s">
        <v>2899</v>
      </c>
      <c r="R74" t="s">
        <v>2782</v>
      </c>
      <c r="S74" t="s">
        <v>3058</v>
      </c>
      <c r="T74" t="s">
        <v>3006</v>
      </c>
      <c r="U74" t="s">
        <v>3069</v>
      </c>
      <c r="V74">
        <v>108.7</v>
      </c>
      <c r="W74">
        <v>89</v>
      </c>
      <c r="X74">
        <v>53572</v>
      </c>
      <c r="Y74">
        <v>53.572000000000003</v>
      </c>
      <c r="Z74">
        <v>3.9810265435248757</v>
      </c>
      <c r="AA74">
        <v>53</v>
      </c>
    </row>
    <row r="75" spans="1:27" x14ac:dyDescent="0.2">
      <c r="A75">
        <v>74</v>
      </c>
      <c r="B75" t="s">
        <v>2645</v>
      </c>
      <c r="C75" t="s">
        <v>301</v>
      </c>
      <c r="D75" t="s">
        <v>302</v>
      </c>
      <c r="E75">
        <v>88.07</v>
      </c>
      <c r="F75" t="s">
        <v>264</v>
      </c>
      <c r="G75" t="s">
        <v>38</v>
      </c>
      <c r="H75">
        <v>9.9</v>
      </c>
      <c r="I75">
        <v>2.2925347571405443</v>
      </c>
      <c r="J75">
        <v>425</v>
      </c>
      <c r="K75" t="s">
        <v>304</v>
      </c>
      <c r="L75">
        <v>6.0520891689244172</v>
      </c>
      <c r="M75" t="s">
        <v>2868</v>
      </c>
      <c r="N75" t="s">
        <v>10</v>
      </c>
      <c r="O75" t="s">
        <v>3198</v>
      </c>
      <c r="P75" t="s">
        <v>2785</v>
      </c>
      <c r="Q75" t="s">
        <v>2786</v>
      </c>
      <c r="R75" t="s">
        <v>2787</v>
      </c>
      <c r="S75" t="s">
        <v>3025</v>
      </c>
      <c r="T75" t="s">
        <v>3017</v>
      </c>
      <c r="U75" t="s">
        <v>3026</v>
      </c>
      <c r="V75">
        <v>110.7</v>
      </c>
      <c r="W75">
        <v>25</v>
      </c>
      <c r="X75">
        <v>73276</v>
      </c>
      <c r="Y75">
        <v>73.275999999999996</v>
      </c>
      <c r="Z75">
        <v>4.2942331337232122</v>
      </c>
      <c r="AA75">
        <v>4</v>
      </c>
    </row>
    <row r="76" spans="1:27" x14ac:dyDescent="0.2">
      <c r="A76">
        <v>75</v>
      </c>
      <c r="B76" t="s">
        <v>2645</v>
      </c>
      <c r="C76" t="s">
        <v>305</v>
      </c>
      <c r="D76" t="s">
        <v>306</v>
      </c>
      <c r="E76">
        <v>95.06</v>
      </c>
      <c r="F76" t="s">
        <v>13</v>
      </c>
      <c r="G76" t="s">
        <v>14</v>
      </c>
      <c r="H76">
        <v>42</v>
      </c>
      <c r="I76">
        <v>3.7376696182833684</v>
      </c>
      <c r="J76">
        <v>422</v>
      </c>
      <c r="K76" t="s">
        <v>307</v>
      </c>
      <c r="L76">
        <v>6.045005314036012</v>
      </c>
      <c r="M76" t="s">
        <v>2992</v>
      </c>
      <c r="N76" t="s">
        <v>10</v>
      </c>
      <c r="O76" t="s">
        <v>3221</v>
      </c>
      <c r="P76" t="s">
        <v>2755</v>
      </c>
      <c r="Q76" t="s">
        <v>2756</v>
      </c>
      <c r="R76" t="s">
        <v>2725</v>
      </c>
      <c r="S76" t="s">
        <v>3054</v>
      </c>
      <c r="T76" t="s">
        <v>3003</v>
      </c>
      <c r="U76" t="s">
        <v>3070</v>
      </c>
      <c r="V76">
        <v>112.6</v>
      </c>
      <c r="W76">
        <v>121</v>
      </c>
      <c r="X76">
        <v>64080</v>
      </c>
      <c r="Y76">
        <v>64.08</v>
      </c>
      <c r="Z76">
        <v>4.160132302760104</v>
      </c>
      <c r="AA76">
        <v>97</v>
      </c>
    </row>
    <row r="77" spans="1:27" x14ac:dyDescent="0.2">
      <c r="A77">
        <v>76</v>
      </c>
      <c r="B77" t="s">
        <v>2645</v>
      </c>
      <c r="C77" t="s">
        <v>308</v>
      </c>
      <c r="D77" t="s">
        <v>309</v>
      </c>
      <c r="E77" t="s">
        <v>17</v>
      </c>
      <c r="F77" t="s">
        <v>100</v>
      </c>
      <c r="H77">
        <v>1100</v>
      </c>
      <c r="I77">
        <v>7.0030654587864616</v>
      </c>
      <c r="J77">
        <v>418</v>
      </c>
      <c r="K77" t="s">
        <v>311</v>
      </c>
      <c r="L77">
        <v>6.0354814325247563</v>
      </c>
      <c r="M77" t="s">
        <v>2993</v>
      </c>
      <c r="N77" t="s">
        <v>10</v>
      </c>
      <c r="O77" t="s">
        <v>3222</v>
      </c>
      <c r="P77" t="s">
        <v>2700</v>
      </c>
      <c r="Q77" t="s">
        <v>3071</v>
      </c>
      <c r="R77" t="s">
        <v>2697</v>
      </c>
      <c r="S77" t="s">
        <v>3005</v>
      </c>
      <c r="T77" t="s">
        <v>3006</v>
      </c>
      <c r="U77" t="s">
        <v>3072</v>
      </c>
      <c r="V77">
        <v>442.4</v>
      </c>
      <c r="W77">
        <v>3</v>
      </c>
      <c r="X77">
        <v>66863</v>
      </c>
      <c r="Y77">
        <v>66.863</v>
      </c>
      <c r="Z77">
        <v>4.2026457498626852</v>
      </c>
      <c r="AA77">
        <v>104</v>
      </c>
    </row>
    <row r="78" spans="1:27" x14ac:dyDescent="0.2">
      <c r="A78">
        <v>77</v>
      </c>
      <c r="B78" t="s">
        <v>2645</v>
      </c>
      <c r="C78" t="s">
        <v>312</v>
      </c>
      <c r="D78" t="s">
        <v>313</v>
      </c>
      <c r="E78">
        <v>89.9</v>
      </c>
      <c r="F78" t="s">
        <v>174</v>
      </c>
      <c r="G78" t="s">
        <v>20</v>
      </c>
      <c r="H78">
        <v>25</v>
      </c>
      <c r="I78">
        <v>3.2188758248682006</v>
      </c>
      <c r="J78">
        <v>417</v>
      </c>
      <c r="K78" t="s">
        <v>315</v>
      </c>
      <c r="L78">
        <v>6.0330862217988015</v>
      </c>
      <c r="M78" t="s">
        <v>2902</v>
      </c>
      <c r="N78" t="s">
        <v>10</v>
      </c>
      <c r="O78" t="s">
        <v>3223</v>
      </c>
      <c r="P78" t="s">
        <v>2681</v>
      </c>
      <c r="Q78" t="s">
        <v>2682</v>
      </c>
      <c r="R78" t="s">
        <v>2671</v>
      </c>
      <c r="S78" t="s">
        <v>3021</v>
      </c>
      <c r="T78" t="s">
        <v>3012</v>
      </c>
      <c r="U78" t="s">
        <v>3073</v>
      </c>
      <c r="V78">
        <v>173.6</v>
      </c>
      <c r="W78">
        <v>55</v>
      </c>
      <c r="X78">
        <v>113623</v>
      </c>
      <c r="Y78">
        <v>113.623</v>
      </c>
      <c r="Z78">
        <v>4.7328859505825545</v>
      </c>
      <c r="AA78">
        <v>79</v>
      </c>
    </row>
    <row r="79" spans="1:27" x14ac:dyDescent="0.2">
      <c r="A79">
        <v>78</v>
      </c>
      <c r="B79" t="s">
        <v>2645</v>
      </c>
      <c r="C79" t="s">
        <v>316</v>
      </c>
      <c r="D79" t="s">
        <v>317</v>
      </c>
      <c r="E79">
        <v>82.65</v>
      </c>
      <c r="F79" t="s">
        <v>318</v>
      </c>
      <c r="G79" t="s">
        <v>38</v>
      </c>
      <c r="H79">
        <v>3.6</v>
      </c>
      <c r="I79">
        <v>1.2809338454620642</v>
      </c>
      <c r="J79">
        <v>414</v>
      </c>
      <c r="K79" t="s">
        <v>320</v>
      </c>
      <c r="L79">
        <v>6.0258659738253142</v>
      </c>
      <c r="M79" t="s">
        <v>2903</v>
      </c>
      <c r="N79" t="s">
        <v>10</v>
      </c>
      <c r="O79" t="s">
        <v>3224</v>
      </c>
      <c r="P79" t="s">
        <v>2771</v>
      </c>
      <c r="Q79" t="s">
        <v>2772</v>
      </c>
      <c r="R79" t="s">
        <v>2762</v>
      </c>
      <c r="S79" t="s">
        <v>3074</v>
      </c>
      <c r="T79" t="s">
        <v>3017</v>
      </c>
      <c r="U79" t="s">
        <v>3075</v>
      </c>
      <c r="V79">
        <v>85.3</v>
      </c>
      <c r="W79">
        <v>166</v>
      </c>
      <c r="X79">
        <v>52747</v>
      </c>
      <c r="Y79">
        <v>52.747</v>
      </c>
      <c r="Z79">
        <v>3.9655068987009856</v>
      </c>
      <c r="AA79">
        <v>13</v>
      </c>
    </row>
    <row r="80" spans="1:27" x14ac:dyDescent="0.2">
      <c r="A80">
        <v>79</v>
      </c>
      <c r="B80" t="s">
        <v>2645</v>
      </c>
      <c r="C80" t="s">
        <v>321</v>
      </c>
      <c r="D80" t="s">
        <v>322</v>
      </c>
      <c r="E80">
        <v>84.63</v>
      </c>
      <c r="F80" t="s">
        <v>154</v>
      </c>
      <c r="G80" t="s">
        <v>20</v>
      </c>
      <c r="H80">
        <v>2.6</v>
      </c>
      <c r="I80">
        <v>0.95551144502743635</v>
      </c>
      <c r="J80">
        <v>414</v>
      </c>
      <c r="K80" t="s">
        <v>320</v>
      </c>
      <c r="L80">
        <v>6.0258659738253142</v>
      </c>
      <c r="N80" t="s">
        <v>10</v>
      </c>
    </row>
    <row r="81" spans="1:27" x14ac:dyDescent="0.2">
      <c r="A81">
        <v>80</v>
      </c>
      <c r="B81" t="s">
        <v>2645</v>
      </c>
      <c r="C81" t="s">
        <v>324</v>
      </c>
      <c r="D81" t="s">
        <v>221</v>
      </c>
      <c r="E81">
        <v>97.98</v>
      </c>
      <c r="F81" t="s">
        <v>154</v>
      </c>
      <c r="G81" t="s">
        <v>20</v>
      </c>
      <c r="H81">
        <v>27</v>
      </c>
      <c r="I81">
        <v>3.2958368660043291</v>
      </c>
      <c r="J81">
        <v>412</v>
      </c>
      <c r="K81" t="s">
        <v>325</v>
      </c>
      <c r="L81">
        <v>6.0210233493495267</v>
      </c>
      <c r="M81" t="s">
        <v>2854</v>
      </c>
      <c r="N81" t="s">
        <v>10</v>
      </c>
      <c r="O81" t="s">
        <v>3189</v>
      </c>
      <c r="P81" t="s">
        <v>2855</v>
      </c>
      <c r="Q81" t="s">
        <v>2706</v>
      </c>
      <c r="R81" t="s">
        <v>2688</v>
      </c>
      <c r="S81" t="s">
        <v>3002</v>
      </c>
      <c r="T81" t="s">
        <v>3003</v>
      </c>
      <c r="U81" t="s">
        <v>3004</v>
      </c>
      <c r="V81">
        <v>129</v>
      </c>
      <c r="W81">
        <v>38</v>
      </c>
      <c r="X81">
        <v>78965</v>
      </c>
      <c r="Y81">
        <v>78.965000000000003</v>
      </c>
      <c r="Z81">
        <v>4.369004716322018</v>
      </c>
      <c r="AA81">
        <v>22</v>
      </c>
    </row>
    <row r="82" spans="1:27" x14ac:dyDescent="0.2">
      <c r="A82">
        <v>81</v>
      </c>
      <c r="B82" t="s">
        <v>2645</v>
      </c>
      <c r="C82" t="s">
        <v>326</v>
      </c>
      <c r="D82" t="s">
        <v>327</v>
      </c>
      <c r="E82">
        <v>96.77</v>
      </c>
      <c r="F82" t="s">
        <v>209</v>
      </c>
      <c r="G82" t="s">
        <v>20</v>
      </c>
      <c r="H82">
        <v>11.5</v>
      </c>
      <c r="I82">
        <v>2.4423470353692043</v>
      </c>
      <c r="J82">
        <v>412</v>
      </c>
      <c r="K82" t="s">
        <v>325</v>
      </c>
      <c r="L82">
        <v>6.0210233493495267</v>
      </c>
      <c r="M82" t="s">
        <v>2904</v>
      </c>
      <c r="N82" t="s">
        <v>10</v>
      </c>
      <c r="O82" t="s">
        <v>3225</v>
      </c>
      <c r="P82" t="s">
        <v>2672</v>
      </c>
      <c r="Q82" t="s">
        <v>2673</v>
      </c>
      <c r="R82" t="s">
        <v>2660</v>
      </c>
      <c r="S82" t="s">
        <v>3027</v>
      </c>
      <c r="T82" t="s">
        <v>3012</v>
      </c>
      <c r="U82" t="s">
        <v>3076</v>
      </c>
      <c r="V82">
        <v>93.9</v>
      </c>
      <c r="W82">
        <v>77</v>
      </c>
      <c r="X82">
        <v>48335</v>
      </c>
      <c r="Y82">
        <v>48.335000000000001</v>
      </c>
      <c r="Z82">
        <v>3.8781559359165687</v>
      </c>
      <c r="AA82">
        <v>14</v>
      </c>
    </row>
    <row r="83" spans="1:27" x14ac:dyDescent="0.2">
      <c r="A83">
        <v>82</v>
      </c>
      <c r="B83" t="s">
        <v>2645</v>
      </c>
      <c r="C83" t="s">
        <v>328</v>
      </c>
      <c r="D83" t="s">
        <v>329</v>
      </c>
      <c r="E83">
        <v>82.9</v>
      </c>
      <c r="F83" t="s">
        <v>64</v>
      </c>
      <c r="G83" t="s">
        <v>20</v>
      </c>
      <c r="H83">
        <v>38</v>
      </c>
      <c r="I83">
        <v>3.6375861597263857</v>
      </c>
      <c r="J83">
        <v>410</v>
      </c>
      <c r="K83" t="s">
        <v>331</v>
      </c>
      <c r="L83">
        <v>6.0161571596983539</v>
      </c>
      <c r="M83" t="s">
        <v>2906</v>
      </c>
      <c r="N83" t="s">
        <v>10</v>
      </c>
      <c r="O83" t="s">
        <v>3226</v>
      </c>
      <c r="P83" t="s">
        <v>3077</v>
      </c>
      <c r="Q83" t="s">
        <v>2905</v>
      </c>
      <c r="R83" t="s">
        <v>2680</v>
      </c>
      <c r="S83" t="s">
        <v>3029</v>
      </c>
      <c r="T83" t="s">
        <v>3012</v>
      </c>
      <c r="U83" t="s">
        <v>3078</v>
      </c>
      <c r="V83">
        <v>78.3</v>
      </c>
      <c r="X83">
        <v>38293</v>
      </c>
      <c r="Y83">
        <v>38.292999999999999</v>
      </c>
      <c r="Z83">
        <v>3.645267111858542</v>
      </c>
      <c r="AA83">
        <v>88</v>
      </c>
    </row>
    <row r="84" spans="1:27" x14ac:dyDescent="0.2">
      <c r="A84">
        <v>83</v>
      </c>
      <c r="B84" t="s">
        <v>2645</v>
      </c>
      <c r="C84" t="s">
        <v>332</v>
      </c>
      <c r="D84" t="s">
        <v>333</v>
      </c>
      <c r="E84">
        <v>97.69</v>
      </c>
      <c r="F84" t="s">
        <v>25</v>
      </c>
      <c r="G84" t="s">
        <v>14</v>
      </c>
      <c r="H84">
        <v>32</v>
      </c>
      <c r="I84">
        <v>3.4657359027997265</v>
      </c>
      <c r="J84">
        <v>409</v>
      </c>
      <c r="K84" t="s">
        <v>334</v>
      </c>
      <c r="L84">
        <v>6.0137151560428022</v>
      </c>
      <c r="M84" t="s">
        <v>2881</v>
      </c>
      <c r="N84" t="s">
        <v>10</v>
      </c>
      <c r="O84" t="s">
        <v>3206</v>
      </c>
      <c r="P84" t="s">
        <v>3041</v>
      </c>
      <c r="Q84" t="s">
        <v>2721</v>
      </c>
      <c r="R84" t="s">
        <v>2722</v>
      </c>
      <c r="S84" t="s">
        <v>3042</v>
      </c>
      <c r="T84" t="s">
        <v>3012</v>
      </c>
      <c r="U84" t="s">
        <v>3043</v>
      </c>
      <c r="V84">
        <v>87.5</v>
      </c>
      <c r="W84">
        <v>137</v>
      </c>
      <c r="X84">
        <v>44880</v>
      </c>
      <c r="Y84">
        <v>44.88</v>
      </c>
      <c r="Z84">
        <v>3.8039922612144408</v>
      </c>
      <c r="AA84">
        <v>5</v>
      </c>
    </row>
    <row r="85" spans="1:27" x14ac:dyDescent="0.2">
      <c r="A85">
        <v>84</v>
      </c>
      <c r="B85" t="s">
        <v>2645</v>
      </c>
      <c r="C85" t="s">
        <v>335</v>
      </c>
      <c r="D85" t="s">
        <v>336</v>
      </c>
      <c r="E85">
        <v>91.89</v>
      </c>
      <c r="F85" t="s">
        <v>13</v>
      </c>
      <c r="H85">
        <v>155</v>
      </c>
      <c r="I85">
        <v>5.0434251169192468</v>
      </c>
      <c r="J85">
        <v>405</v>
      </c>
      <c r="K85" t="s">
        <v>338</v>
      </c>
      <c r="L85">
        <v>6.0038870671065387</v>
      </c>
      <c r="M85" t="s">
        <v>2909</v>
      </c>
      <c r="N85" t="s">
        <v>10</v>
      </c>
      <c r="O85" t="s">
        <v>3227</v>
      </c>
      <c r="P85" t="s">
        <v>2910</v>
      </c>
      <c r="Q85" t="s">
        <v>2908</v>
      </c>
      <c r="R85" t="s">
        <v>2840</v>
      </c>
      <c r="S85" t="s">
        <v>3079</v>
      </c>
      <c r="T85" t="s">
        <v>3034</v>
      </c>
      <c r="U85" t="s">
        <v>3080</v>
      </c>
      <c r="V85">
        <v>121.1</v>
      </c>
      <c r="W85">
        <v>55</v>
      </c>
      <c r="X85">
        <v>69736</v>
      </c>
      <c r="Y85">
        <v>69.736000000000004</v>
      </c>
      <c r="Z85">
        <v>4.2447166837092754</v>
      </c>
      <c r="AA85">
        <v>43</v>
      </c>
    </row>
    <row r="86" spans="1:27" x14ac:dyDescent="0.2">
      <c r="A86">
        <v>85</v>
      </c>
      <c r="B86" t="s">
        <v>2645</v>
      </c>
      <c r="C86" t="s">
        <v>339</v>
      </c>
      <c r="D86" t="s">
        <v>340</v>
      </c>
      <c r="E86">
        <v>98.68</v>
      </c>
      <c r="F86" t="s">
        <v>264</v>
      </c>
      <c r="G86" t="s">
        <v>20</v>
      </c>
      <c r="H86">
        <v>27</v>
      </c>
      <c r="I86">
        <v>3.2958368660043291</v>
      </c>
      <c r="J86">
        <v>403</v>
      </c>
      <c r="K86" t="s">
        <v>341</v>
      </c>
      <c r="L86">
        <v>5.9989365619466826</v>
      </c>
      <c r="M86" t="s">
        <v>2902</v>
      </c>
      <c r="N86" t="s">
        <v>10</v>
      </c>
      <c r="O86" t="s">
        <v>3223</v>
      </c>
      <c r="P86" t="s">
        <v>2681</v>
      </c>
      <c r="Q86" t="s">
        <v>2682</v>
      </c>
      <c r="R86" t="s">
        <v>2671</v>
      </c>
      <c r="S86" t="s">
        <v>3021</v>
      </c>
      <c r="T86" t="s">
        <v>3012</v>
      </c>
      <c r="U86" t="s">
        <v>3073</v>
      </c>
      <c r="V86">
        <v>173.6</v>
      </c>
      <c r="W86">
        <v>55</v>
      </c>
      <c r="X86">
        <v>113623</v>
      </c>
      <c r="Y86">
        <v>113.623</v>
      </c>
      <c r="Z86">
        <v>4.7328859505825545</v>
      </c>
      <c r="AA86">
        <v>79</v>
      </c>
    </row>
    <row r="87" spans="1:27" x14ac:dyDescent="0.2">
      <c r="A87">
        <v>86</v>
      </c>
      <c r="B87" t="s">
        <v>2645</v>
      </c>
      <c r="C87" t="s">
        <v>342</v>
      </c>
      <c r="D87" t="s">
        <v>343</v>
      </c>
      <c r="E87">
        <v>98.09</v>
      </c>
      <c r="F87" t="s">
        <v>100</v>
      </c>
      <c r="G87" t="s">
        <v>38</v>
      </c>
      <c r="H87">
        <v>14.9</v>
      </c>
      <c r="I87">
        <v>2.7013612129514133</v>
      </c>
      <c r="J87">
        <v>395</v>
      </c>
      <c r="K87" t="s">
        <v>345</v>
      </c>
      <c r="L87">
        <v>5.978885764901122</v>
      </c>
      <c r="M87" t="s">
        <v>2881</v>
      </c>
      <c r="N87" t="s">
        <v>10</v>
      </c>
      <c r="O87" t="s">
        <v>3206</v>
      </c>
      <c r="P87" t="s">
        <v>3041</v>
      </c>
      <c r="Q87" t="s">
        <v>2721</v>
      </c>
      <c r="R87" t="s">
        <v>2722</v>
      </c>
      <c r="S87" t="s">
        <v>3042</v>
      </c>
      <c r="T87" t="s">
        <v>3012</v>
      </c>
      <c r="U87" t="s">
        <v>3043</v>
      </c>
      <c r="V87">
        <v>87.5</v>
      </c>
      <c r="W87">
        <v>137</v>
      </c>
      <c r="X87">
        <v>44880</v>
      </c>
      <c r="Y87">
        <v>44.88</v>
      </c>
      <c r="Z87">
        <v>3.8039922612144408</v>
      </c>
      <c r="AA87">
        <v>5</v>
      </c>
    </row>
    <row r="88" spans="1:27" x14ac:dyDescent="0.2">
      <c r="A88">
        <v>87</v>
      </c>
      <c r="B88" t="s">
        <v>2645</v>
      </c>
      <c r="C88" t="s">
        <v>346</v>
      </c>
      <c r="D88" t="s">
        <v>347</v>
      </c>
      <c r="E88">
        <v>90.13</v>
      </c>
      <c r="F88" t="s">
        <v>318</v>
      </c>
      <c r="G88" t="s">
        <v>38</v>
      </c>
      <c r="H88">
        <v>25</v>
      </c>
      <c r="I88">
        <v>3.2188758248682006</v>
      </c>
      <c r="J88">
        <v>387</v>
      </c>
      <c r="K88" t="s">
        <v>348</v>
      </c>
      <c r="L88">
        <v>5.9584246930297819</v>
      </c>
      <c r="M88" t="s">
        <v>2868</v>
      </c>
      <c r="N88" t="s">
        <v>10</v>
      </c>
      <c r="O88" t="s">
        <v>3198</v>
      </c>
      <c r="P88" t="s">
        <v>2785</v>
      </c>
      <c r="Q88" t="s">
        <v>2786</v>
      </c>
      <c r="R88" t="s">
        <v>2787</v>
      </c>
      <c r="S88" t="s">
        <v>3025</v>
      </c>
      <c r="T88" t="s">
        <v>3017</v>
      </c>
      <c r="U88" t="s">
        <v>3026</v>
      </c>
      <c r="V88">
        <v>110.7</v>
      </c>
      <c r="W88">
        <v>25</v>
      </c>
      <c r="X88">
        <v>73276</v>
      </c>
      <c r="Y88">
        <v>73.275999999999996</v>
      </c>
      <c r="Z88">
        <v>4.2942331337232122</v>
      </c>
      <c r="AA88">
        <v>4</v>
      </c>
    </row>
    <row r="89" spans="1:27" x14ac:dyDescent="0.2">
      <c r="A89">
        <v>88</v>
      </c>
      <c r="B89" t="s">
        <v>2645</v>
      </c>
      <c r="C89" t="s">
        <v>349</v>
      </c>
      <c r="D89" t="s">
        <v>350</v>
      </c>
      <c r="E89">
        <v>93.92</v>
      </c>
      <c r="F89" t="s">
        <v>318</v>
      </c>
      <c r="H89">
        <v>4.7</v>
      </c>
      <c r="I89">
        <v>1.547562508716013</v>
      </c>
      <c r="J89">
        <v>386</v>
      </c>
      <c r="K89" t="s">
        <v>352</v>
      </c>
      <c r="L89">
        <v>5.955837369464831</v>
      </c>
      <c r="M89" t="s">
        <v>2856</v>
      </c>
      <c r="N89" t="s">
        <v>10</v>
      </c>
      <c r="O89" t="s">
        <v>3190</v>
      </c>
      <c r="P89" t="s">
        <v>2754</v>
      </c>
      <c r="Q89" t="s">
        <v>2711</v>
      </c>
      <c r="R89" t="s">
        <v>2697</v>
      </c>
      <c r="S89" t="s">
        <v>3005</v>
      </c>
      <c r="T89" t="s">
        <v>3006</v>
      </c>
      <c r="U89" t="s">
        <v>3007</v>
      </c>
      <c r="V89">
        <v>176.2</v>
      </c>
      <c r="W89">
        <v>20</v>
      </c>
      <c r="X89">
        <v>76367</v>
      </c>
      <c r="Y89">
        <v>76.367000000000004</v>
      </c>
      <c r="Z89">
        <v>4.3355506656879683</v>
      </c>
      <c r="AA89">
        <v>12</v>
      </c>
    </row>
    <row r="90" spans="1:27" x14ac:dyDescent="0.2">
      <c r="A90">
        <v>89</v>
      </c>
      <c r="B90" t="s">
        <v>2645</v>
      </c>
      <c r="C90" t="s">
        <v>353</v>
      </c>
      <c r="D90" t="s">
        <v>354</v>
      </c>
      <c r="E90">
        <v>90.36</v>
      </c>
      <c r="F90" t="s">
        <v>64</v>
      </c>
      <c r="G90" t="s">
        <v>26</v>
      </c>
      <c r="H90">
        <v>66</v>
      </c>
      <c r="I90">
        <v>4.1896547420264252</v>
      </c>
      <c r="J90">
        <v>386</v>
      </c>
      <c r="K90" t="s">
        <v>352</v>
      </c>
      <c r="L90">
        <v>5.955837369464831</v>
      </c>
      <c r="M90" t="s">
        <v>2911</v>
      </c>
      <c r="N90" t="s">
        <v>10</v>
      </c>
      <c r="O90" t="s">
        <v>3228</v>
      </c>
      <c r="P90" t="s">
        <v>2783</v>
      </c>
      <c r="Q90" t="s">
        <v>2784</v>
      </c>
      <c r="R90" t="s">
        <v>2671</v>
      </c>
      <c r="S90" t="s">
        <v>3021</v>
      </c>
      <c r="T90" t="s">
        <v>3012</v>
      </c>
      <c r="U90" t="s">
        <v>3081</v>
      </c>
      <c r="V90">
        <v>90</v>
      </c>
      <c r="W90">
        <v>29</v>
      </c>
      <c r="X90">
        <v>40937</v>
      </c>
      <c r="Y90">
        <v>40.936999999999998</v>
      </c>
      <c r="Z90">
        <v>3.7120342995804241</v>
      </c>
      <c r="AA90">
        <v>50</v>
      </c>
    </row>
    <row r="91" spans="1:27" x14ac:dyDescent="0.2">
      <c r="A91">
        <v>90</v>
      </c>
      <c r="B91" t="s">
        <v>2645</v>
      </c>
      <c r="C91" t="s">
        <v>356</v>
      </c>
      <c r="D91" t="s">
        <v>357</v>
      </c>
      <c r="E91">
        <v>94.65</v>
      </c>
      <c r="F91" t="s">
        <v>13</v>
      </c>
      <c r="G91" t="s">
        <v>14</v>
      </c>
      <c r="H91">
        <v>11.2</v>
      </c>
      <c r="I91">
        <v>2.4159137783010487</v>
      </c>
      <c r="J91">
        <v>384</v>
      </c>
      <c r="K91" t="s">
        <v>359</v>
      </c>
      <c r="L91">
        <v>5.9506425525877269</v>
      </c>
      <c r="M91" t="s">
        <v>2881</v>
      </c>
      <c r="N91" t="s">
        <v>10</v>
      </c>
      <c r="O91" t="s">
        <v>3206</v>
      </c>
      <c r="P91" t="s">
        <v>3041</v>
      </c>
      <c r="Q91" t="s">
        <v>2721</v>
      </c>
      <c r="R91" t="s">
        <v>2722</v>
      </c>
      <c r="S91" t="s">
        <v>3042</v>
      </c>
      <c r="T91" t="s">
        <v>3012</v>
      </c>
      <c r="U91" t="s">
        <v>3043</v>
      </c>
      <c r="V91">
        <v>87.5</v>
      </c>
      <c r="W91">
        <v>137</v>
      </c>
      <c r="X91">
        <v>44880</v>
      </c>
      <c r="Y91">
        <v>44.88</v>
      </c>
      <c r="Z91">
        <v>3.8039922612144408</v>
      </c>
      <c r="AA91">
        <v>5</v>
      </c>
    </row>
    <row r="92" spans="1:27" x14ac:dyDescent="0.2">
      <c r="A92">
        <v>91</v>
      </c>
      <c r="B92" t="s">
        <v>2645</v>
      </c>
      <c r="C92" t="s">
        <v>360</v>
      </c>
      <c r="D92" t="s">
        <v>361</v>
      </c>
      <c r="E92">
        <v>98.81</v>
      </c>
      <c r="F92" t="s">
        <v>100</v>
      </c>
      <c r="G92" t="s">
        <v>14</v>
      </c>
      <c r="H92">
        <v>10.199999999999999</v>
      </c>
      <c r="I92">
        <v>2.3223877202902252</v>
      </c>
      <c r="J92">
        <v>384</v>
      </c>
      <c r="K92" t="s">
        <v>359</v>
      </c>
      <c r="L92">
        <v>5.9506425525877269</v>
      </c>
      <c r="M92" t="s">
        <v>2880</v>
      </c>
      <c r="N92" t="s">
        <v>10</v>
      </c>
      <c r="O92" t="s">
        <v>3205</v>
      </c>
      <c r="P92" t="s">
        <v>3038</v>
      </c>
      <c r="Q92" t="s">
        <v>2662</v>
      </c>
      <c r="R92" t="s">
        <v>2663</v>
      </c>
      <c r="S92" t="s">
        <v>3039</v>
      </c>
      <c r="T92" t="s">
        <v>3003</v>
      </c>
      <c r="U92" t="s">
        <v>3040</v>
      </c>
      <c r="V92">
        <v>87</v>
      </c>
      <c r="W92">
        <v>127</v>
      </c>
      <c r="X92">
        <v>59866</v>
      </c>
      <c r="Y92">
        <v>59.866</v>
      </c>
      <c r="Z92">
        <v>4.0921087312805247</v>
      </c>
      <c r="AA92">
        <v>55</v>
      </c>
    </row>
    <row r="93" spans="1:27" x14ac:dyDescent="0.2">
      <c r="A93">
        <v>92</v>
      </c>
      <c r="B93" t="s">
        <v>2645</v>
      </c>
      <c r="C93" t="s">
        <v>363</v>
      </c>
      <c r="D93" t="s">
        <v>364</v>
      </c>
      <c r="E93">
        <v>94.91</v>
      </c>
      <c r="F93" t="s">
        <v>209</v>
      </c>
      <c r="H93">
        <v>13.3</v>
      </c>
      <c r="I93">
        <v>2.5877640352277083</v>
      </c>
      <c r="J93">
        <v>384</v>
      </c>
      <c r="K93" t="s">
        <v>359</v>
      </c>
      <c r="L93">
        <v>5.9506425525877269</v>
      </c>
      <c r="M93" t="s">
        <v>2912</v>
      </c>
      <c r="N93" t="s">
        <v>10</v>
      </c>
      <c r="O93" t="s">
        <v>3229</v>
      </c>
      <c r="P93" t="s">
        <v>2788</v>
      </c>
      <c r="Q93" t="s">
        <v>2659</v>
      </c>
      <c r="R93" t="s">
        <v>2789</v>
      </c>
      <c r="S93" t="s">
        <v>3082</v>
      </c>
      <c r="T93" t="s">
        <v>3017</v>
      </c>
      <c r="U93" t="s">
        <v>3083</v>
      </c>
      <c r="V93">
        <v>89.8</v>
      </c>
      <c r="W93">
        <v>121</v>
      </c>
      <c r="X93">
        <v>56860</v>
      </c>
      <c r="Y93">
        <v>56.86</v>
      </c>
      <c r="Z93">
        <v>4.0405921062228538</v>
      </c>
      <c r="AA93">
        <v>63</v>
      </c>
    </row>
    <row r="94" spans="1:27" x14ac:dyDescent="0.2">
      <c r="A94">
        <v>93</v>
      </c>
      <c r="B94" t="s">
        <v>2645</v>
      </c>
      <c r="C94" t="s">
        <v>366</v>
      </c>
      <c r="D94" t="s">
        <v>367</v>
      </c>
      <c r="E94">
        <v>89.67</v>
      </c>
      <c r="F94" t="s">
        <v>154</v>
      </c>
      <c r="H94">
        <v>46</v>
      </c>
      <c r="I94">
        <v>3.8286413964890951</v>
      </c>
      <c r="J94">
        <v>379</v>
      </c>
      <c r="K94" t="s">
        <v>368</v>
      </c>
      <c r="L94">
        <v>5.9375362050824263</v>
      </c>
      <c r="M94" t="s">
        <v>2865</v>
      </c>
      <c r="N94" t="s">
        <v>10</v>
      </c>
      <c r="O94" t="s">
        <v>3196</v>
      </c>
      <c r="P94" t="s">
        <v>2669</v>
      </c>
      <c r="Q94" t="s">
        <v>2670</v>
      </c>
      <c r="R94" t="s">
        <v>2671</v>
      </c>
      <c r="S94" t="s">
        <v>3021</v>
      </c>
      <c r="T94" t="s">
        <v>3012</v>
      </c>
      <c r="U94" t="s">
        <v>3022</v>
      </c>
      <c r="V94">
        <v>90.6</v>
      </c>
      <c r="W94">
        <v>55</v>
      </c>
      <c r="X94">
        <v>49077</v>
      </c>
      <c r="Y94">
        <v>49.076999999999998</v>
      </c>
      <c r="Z94">
        <v>3.893390493280144</v>
      </c>
      <c r="AA94">
        <v>10</v>
      </c>
    </row>
    <row r="95" spans="1:27" x14ac:dyDescent="0.2">
      <c r="A95">
        <v>94</v>
      </c>
      <c r="B95" t="s">
        <v>2645</v>
      </c>
      <c r="C95" t="s">
        <v>369</v>
      </c>
      <c r="D95" t="s">
        <v>370</v>
      </c>
      <c r="E95">
        <v>88.77</v>
      </c>
      <c r="F95" t="s">
        <v>174</v>
      </c>
      <c r="G95" t="s">
        <v>38</v>
      </c>
      <c r="H95">
        <v>10.8</v>
      </c>
      <c r="I95">
        <v>2.379546134130174</v>
      </c>
      <c r="J95">
        <v>378</v>
      </c>
      <c r="K95" t="s">
        <v>372</v>
      </c>
      <c r="L95">
        <v>5.934894195619588</v>
      </c>
      <c r="M95" t="s">
        <v>2913</v>
      </c>
      <c r="N95" t="s">
        <v>10</v>
      </c>
      <c r="O95" t="s">
        <v>3230</v>
      </c>
      <c r="P95" t="s">
        <v>2757</v>
      </c>
      <c r="Q95" t="s">
        <v>2758</v>
      </c>
      <c r="R95" t="s">
        <v>2759</v>
      </c>
      <c r="S95" t="s">
        <v>3084</v>
      </c>
      <c r="T95" t="s">
        <v>3017</v>
      </c>
      <c r="U95" t="s">
        <v>3085</v>
      </c>
      <c r="V95">
        <v>105</v>
      </c>
      <c r="W95">
        <v>62</v>
      </c>
      <c r="X95">
        <v>70099</v>
      </c>
      <c r="Y95">
        <v>70.099000000000004</v>
      </c>
      <c r="Z95">
        <v>4.2499085286035578</v>
      </c>
      <c r="AA95">
        <v>32</v>
      </c>
    </row>
    <row r="96" spans="1:27" x14ac:dyDescent="0.2">
      <c r="A96">
        <v>95</v>
      </c>
      <c r="B96" t="s">
        <v>2645</v>
      </c>
      <c r="C96" t="s">
        <v>373</v>
      </c>
      <c r="D96" t="s">
        <v>374</v>
      </c>
      <c r="E96">
        <v>92.3</v>
      </c>
      <c r="F96" t="s">
        <v>25</v>
      </c>
      <c r="G96" t="s">
        <v>20</v>
      </c>
      <c r="H96">
        <v>22</v>
      </c>
      <c r="I96">
        <v>3.0910424533583161</v>
      </c>
      <c r="J96">
        <v>377</v>
      </c>
      <c r="K96" t="s">
        <v>376</v>
      </c>
      <c r="L96">
        <v>5.9322451874480109</v>
      </c>
      <c r="M96" t="s">
        <v>2877</v>
      </c>
      <c r="N96" t="s">
        <v>10</v>
      </c>
      <c r="O96" t="s">
        <v>3203</v>
      </c>
      <c r="P96" t="s">
        <v>2707</v>
      </c>
      <c r="Q96" t="s">
        <v>2876</v>
      </c>
      <c r="R96" t="s">
        <v>2709</v>
      </c>
      <c r="S96" t="s">
        <v>3033</v>
      </c>
      <c r="T96" t="s">
        <v>3034</v>
      </c>
      <c r="U96" t="s">
        <v>3035</v>
      </c>
      <c r="W96">
        <v>77</v>
      </c>
      <c r="AA96">
        <v>7</v>
      </c>
    </row>
    <row r="97" spans="1:27" x14ac:dyDescent="0.2">
      <c r="A97">
        <v>96</v>
      </c>
      <c r="B97" t="s">
        <v>2645</v>
      </c>
      <c r="C97" t="s">
        <v>377</v>
      </c>
      <c r="D97" t="s">
        <v>378</v>
      </c>
      <c r="E97">
        <v>97.23</v>
      </c>
      <c r="F97" t="s">
        <v>42</v>
      </c>
      <c r="G97" t="s">
        <v>14</v>
      </c>
      <c r="H97">
        <v>210</v>
      </c>
      <c r="I97">
        <v>5.3471075307174685</v>
      </c>
      <c r="J97">
        <v>375</v>
      </c>
      <c r="K97" t="s">
        <v>380</v>
      </c>
      <c r="L97">
        <v>5.9269260259704106</v>
      </c>
      <c r="M97" t="s">
        <v>2854</v>
      </c>
      <c r="N97" t="s">
        <v>10</v>
      </c>
      <c r="O97" t="s">
        <v>3189</v>
      </c>
      <c r="P97" t="s">
        <v>2855</v>
      </c>
      <c r="Q97" t="s">
        <v>2706</v>
      </c>
      <c r="R97" t="s">
        <v>2688</v>
      </c>
      <c r="S97" t="s">
        <v>3002</v>
      </c>
      <c r="T97" t="s">
        <v>3003</v>
      </c>
      <c r="U97" t="s">
        <v>3004</v>
      </c>
      <c r="V97">
        <v>129</v>
      </c>
      <c r="W97">
        <v>38</v>
      </c>
      <c r="X97">
        <v>78965</v>
      </c>
      <c r="Y97">
        <v>78.965000000000003</v>
      </c>
      <c r="Z97">
        <v>4.369004716322018</v>
      </c>
      <c r="AA97">
        <v>22</v>
      </c>
    </row>
    <row r="98" spans="1:27" x14ac:dyDescent="0.2">
      <c r="A98">
        <v>97</v>
      </c>
      <c r="B98" t="s">
        <v>2645</v>
      </c>
      <c r="C98" t="s">
        <v>381</v>
      </c>
      <c r="D98" t="s">
        <v>382</v>
      </c>
      <c r="E98">
        <v>94.59</v>
      </c>
      <c r="F98" t="s">
        <v>13</v>
      </c>
      <c r="G98" t="s">
        <v>14</v>
      </c>
      <c r="H98">
        <v>30</v>
      </c>
      <c r="I98">
        <v>3.4011973816621555</v>
      </c>
      <c r="J98">
        <v>372</v>
      </c>
      <c r="K98" t="s">
        <v>383</v>
      </c>
      <c r="L98">
        <v>5.9188938542731462</v>
      </c>
      <c r="M98" t="s">
        <v>2904</v>
      </c>
      <c r="N98" t="s">
        <v>10</v>
      </c>
      <c r="O98" t="s">
        <v>3225</v>
      </c>
      <c r="P98" t="s">
        <v>2672</v>
      </c>
      <c r="Q98" t="s">
        <v>2673</v>
      </c>
      <c r="R98" t="s">
        <v>2660</v>
      </c>
      <c r="S98" t="s">
        <v>3027</v>
      </c>
      <c r="T98" t="s">
        <v>3012</v>
      </c>
      <c r="U98" t="s">
        <v>3076</v>
      </c>
      <c r="V98">
        <v>93.9</v>
      </c>
      <c r="W98">
        <v>77</v>
      </c>
      <c r="X98">
        <v>48335</v>
      </c>
      <c r="Y98">
        <v>48.335000000000001</v>
      </c>
      <c r="Z98">
        <v>3.8781559359165687</v>
      </c>
      <c r="AA98">
        <v>14</v>
      </c>
    </row>
    <row r="99" spans="1:27" x14ac:dyDescent="0.2">
      <c r="A99">
        <v>98</v>
      </c>
      <c r="B99" t="s">
        <v>2645</v>
      </c>
      <c r="C99" t="s">
        <v>384</v>
      </c>
      <c r="D99" t="s">
        <v>385</v>
      </c>
      <c r="E99">
        <v>98.57</v>
      </c>
      <c r="F99" t="s">
        <v>100</v>
      </c>
      <c r="G99" t="s">
        <v>26</v>
      </c>
      <c r="H99">
        <v>36</v>
      </c>
      <c r="I99">
        <v>3.5835189384561099</v>
      </c>
      <c r="J99">
        <v>370</v>
      </c>
      <c r="K99" t="s">
        <v>386</v>
      </c>
      <c r="L99">
        <v>5.9135030056382698</v>
      </c>
      <c r="M99" t="s">
        <v>2884</v>
      </c>
      <c r="N99" t="s">
        <v>10</v>
      </c>
      <c r="O99" t="s">
        <v>3209</v>
      </c>
      <c r="P99" t="s">
        <v>2832</v>
      </c>
      <c r="Q99" t="s">
        <v>2833</v>
      </c>
      <c r="R99" t="s">
        <v>2750</v>
      </c>
      <c r="S99" t="s">
        <v>3047</v>
      </c>
      <c r="T99" t="s">
        <v>3012</v>
      </c>
      <c r="U99" t="s">
        <v>3048</v>
      </c>
      <c r="V99">
        <v>88.1</v>
      </c>
      <c r="W99">
        <v>49</v>
      </c>
      <c r="X99">
        <v>43466</v>
      </c>
      <c r="Y99">
        <v>43.466000000000001</v>
      </c>
      <c r="Z99">
        <v>3.7719790232835106</v>
      </c>
      <c r="AA99">
        <v>1</v>
      </c>
    </row>
    <row r="100" spans="1:27" x14ac:dyDescent="0.2">
      <c r="A100">
        <v>99</v>
      </c>
      <c r="B100" t="s">
        <v>2645</v>
      </c>
      <c r="C100" t="s">
        <v>387</v>
      </c>
      <c r="D100" t="s">
        <v>388</v>
      </c>
      <c r="E100">
        <v>97.14</v>
      </c>
      <c r="F100" t="s">
        <v>64</v>
      </c>
      <c r="G100" t="s">
        <v>14</v>
      </c>
      <c r="H100">
        <v>66</v>
      </c>
      <c r="I100">
        <v>4.1896547420264252</v>
      </c>
      <c r="J100">
        <v>367</v>
      </c>
      <c r="K100" t="s">
        <v>389</v>
      </c>
      <c r="L100">
        <v>5.9053618480545707</v>
      </c>
      <c r="M100" t="s">
        <v>2881</v>
      </c>
      <c r="N100" t="s">
        <v>10</v>
      </c>
      <c r="O100" t="s">
        <v>3206</v>
      </c>
      <c r="P100" t="s">
        <v>3041</v>
      </c>
      <c r="Q100" t="s">
        <v>2721</v>
      </c>
      <c r="R100" t="s">
        <v>2722</v>
      </c>
      <c r="S100" t="s">
        <v>3042</v>
      </c>
      <c r="T100" t="s">
        <v>3012</v>
      </c>
      <c r="U100" t="s">
        <v>3043</v>
      </c>
      <c r="V100">
        <v>87.5</v>
      </c>
      <c r="W100">
        <v>137</v>
      </c>
      <c r="X100">
        <v>44880</v>
      </c>
      <c r="Y100">
        <v>44.88</v>
      </c>
      <c r="Z100">
        <v>3.8039922612144408</v>
      </c>
      <c r="AA100">
        <v>5</v>
      </c>
    </row>
    <row r="101" spans="1:27" x14ac:dyDescent="0.2">
      <c r="A101">
        <v>100</v>
      </c>
      <c r="B101" t="s">
        <v>2645</v>
      </c>
      <c r="C101" t="s">
        <v>390</v>
      </c>
      <c r="D101" t="s">
        <v>391</v>
      </c>
      <c r="E101">
        <v>83.28</v>
      </c>
      <c r="F101" t="s">
        <v>264</v>
      </c>
      <c r="G101" t="s">
        <v>20</v>
      </c>
      <c r="H101">
        <v>4.0999999999999996</v>
      </c>
      <c r="I101">
        <v>1.410986973710262</v>
      </c>
      <c r="J101">
        <v>367</v>
      </c>
      <c r="K101" t="s">
        <v>389</v>
      </c>
      <c r="L101">
        <v>5.9053618480545707</v>
      </c>
      <c r="M101" t="s">
        <v>2994</v>
      </c>
      <c r="N101" t="s">
        <v>10</v>
      </c>
      <c r="O101" t="s">
        <v>3231</v>
      </c>
      <c r="P101" t="s">
        <v>2664</v>
      </c>
      <c r="Q101" t="s">
        <v>2665</v>
      </c>
      <c r="R101" t="s">
        <v>2592</v>
      </c>
      <c r="S101" t="s">
        <v>3056</v>
      </c>
      <c r="T101" t="s">
        <v>3012</v>
      </c>
      <c r="U101" t="s">
        <v>3086</v>
      </c>
      <c r="V101">
        <v>89.7</v>
      </c>
      <c r="W101">
        <v>182</v>
      </c>
      <c r="AA101">
        <v>41</v>
      </c>
    </row>
    <row r="102" spans="1:27" x14ac:dyDescent="0.2">
      <c r="A102">
        <v>1</v>
      </c>
      <c r="B102" t="s">
        <v>2645</v>
      </c>
      <c r="C102" t="s">
        <v>394</v>
      </c>
      <c r="D102" t="s">
        <v>395</v>
      </c>
      <c r="E102">
        <v>86</v>
      </c>
      <c r="F102" t="s">
        <v>396</v>
      </c>
      <c r="H102">
        <v>4300</v>
      </c>
      <c r="I102">
        <v>8.3663703016816537</v>
      </c>
      <c r="J102">
        <v>1400</v>
      </c>
      <c r="K102" t="s">
        <v>398</v>
      </c>
      <c r="L102">
        <v>7.2442275156033498</v>
      </c>
      <c r="M102" t="s">
        <v>2995</v>
      </c>
      <c r="N102" t="s">
        <v>393</v>
      </c>
      <c r="O102" t="s">
        <v>3232</v>
      </c>
      <c r="P102" t="s">
        <v>3087</v>
      </c>
      <c r="Q102" t="s">
        <v>3088</v>
      </c>
      <c r="R102" t="s">
        <v>2633</v>
      </c>
      <c r="S102" t="s">
        <v>3036</v>
      </c>
      <c r="T102" t="s">
        <v>3012</v>
      </c>
      <c r="U102" t="s">
        <v>3089</v>
      </c>
      <c r="V102">
        <v>83.2</v>
      </c>
      <c r="X102">
        <v>28401</v>
      </c>
      <c r="Y102">
        <v>28.401</v>
      </c>
      <c r="Z102">
        <v>3.3464243558148636</v>
      </c>
      <c r="AA102">
        <v>205</v>
      </c>
    </row>
    <row r="103" spans="1:27" x14ac:dyDescent="0.2">
      <c r="A103">
        <v>2</v>
      </c>
      <c r="B103" t="s">
        <v>2645</v>
      </c>
      <c r="C103" t="s">
        <v>399</v>
      </c>
      <c r="D103" t="s">
        <v>400</v>
      </c>
      <c r="E103" t="s">
        <v>17</v>
      </c>
      <c r="F103" t="s">
        <v>401</v>
      </c>
      <c r="G103" t="s">
        <v>14</v>
      </c>
      <c r="H103">
        <v>4500</v>
      </c>
      <c r="I103">
        <v>8.4118326757584114</v>
      </c>
      <c r="J103">
        <v>1000</v>
      </c>
      <c r="K103" t="s">
        <v>403</v>
      </c>
      <c r="L103">
        <v>6.9077552789821368</v>
      </c>
      <c r="M103" t="s">
        <v>2914</v>
      </c>
      <c r="N103" t="s">
        <v>393</v>
      </c>
      <c r="O103" t="s">
        <v>3233</v>
      </c>
      <c r="P103" t="s">
        <v>2915</v>
      </c>
      <c r="Q103" t="s">
        <v>2770</v>
      </c>
      <c r="R103" t="s">
        <v>2688</v>
      </c>
      <c r="S103" t="s">
        <v>3002</v>
      </c>
      <c r="T103" t="s">
        <v>3003</v>
      </c>
      <c r="U103" t="s">
        <v>3090</v>
      </c>
      <c r="V103">
        <v>95.5</v>
      </c>
      <c r="W103">
        <v>182</v>
      </c>
      <c r="X103">
        <v>56019</v>
      </c>
      <c r="Y103">
        <v>56.018999999999998</v>
      </c>
      <c r="Z103">
        <v>4.0256909189050525</v>
      </c>
      <c r="AA103">
        <v>307</v>
      </c>
    </row>
    <row r="104" spans="1:27" x14ac:dyDescent="0.2">
      <c r="A104">
        <v>3</v>
      </c>
      <c r="B104" t="s">
        <v>2645</v>
      </c>
      <c r="C104" t="s">
        <v>404</v>
      </c>
      <c r="D104" t="s">
        <v>120</v>
      </c>
      <c r="E104">
        <v>95.78</v>
      </c>
      <c r="F104" t="s">
        <v>405</v>
      </c>
      <c r="H104">
        <v>221</v>
      </c>
      <c r="I104">
        <v>5.3981627015177525</v>
      </c>
      <c r="J104">
        <v>926</v>
      </c>
      <c r="K104" t="s">
        <v>407</v>
      </c>
      <c r="L104">
        <v>6.8308742346461795</v>
      </c>
      <c r="M104" t="s">
        <v>2916</v>
      </c>
      <c r="N104" t="s">
        <v>393</v>
      </c>
      <c r="O104" t="s">
        <v>3234</v>
      </c>
      <c r="P104" t="s">
        <v>2760</v>
      </c>
      <c r="Q104" t="s">
        <v>2761</v>
      </c>
      <c r="R104" t="s">
        <v>2762</v>
      </c>
      <c r="S104" t="s">
        <v>3074</v>
      </c>
      <c r="T104" t="s">
        <v>3017</v>
      </c>
      <c r="U104" t="s">
        <v>3091</v>
      </c>
      <c r="V104">
        <v>93.2</v>
      </c>
      <c r="W104">
        <v>121</v>
      </c>
      <c r="X104">
        <v>56536</v>
      </c>
      <c r="Y104">
        <v>56.536000000000001</v>
      </c>
      <c r="Z104">
        <v>4.0348776033885532</v>
      </c>
      <c r="AA104">
        <v>9</v>
      </c>
    </row>
    <row r="105" spans="1:27" x14ac:dyDescent="0.2">
      <c r="A105">
        <v>4</v>
      </c>
      <c r="B105" t="s">
        <v>2645</v>
      </c>
      <c r="C105" t="s">
        <v>408</v>
      </c>
      <c r="D105" t="s">
        <v>409</v>
      </c>
      <c r="E105">
        <v>97.07</v>
      </c>
      <c r="F105" t="s">
        <v>410</v>
      </c>
      <c r="G105" t="s">
        <v>20</v>
      </c>
      <c r="H105">
        <v>160</v>
      </c>
      <c r="I105">
        <v>5.0751738152338266</v>
      </c>
      <c r="J105">
        <v>897</v>
      </c>
      <c r="K105" t="s">
        <v>412</v>
      </c>
      <c r="L105">
        <v>6.799055862058796</v>
      </c>
      <c r="M105" t="s">
        <v>2996</v>
      </c>
      <c r="N105" t="s">
        <v>393</v>
      </c>
      <c r="O105" t="s">
        <v>3235</v>
      </c>
      <c r="P105" t="s">
        <v>3092</v>
      </c>
      <c r="Q105" t="s">
        <v>2703</v>
      </c>
      <c r="R105" t="s">
        <v>2704</v>
      </c>
      <c r="S105" t="s">
        <v>3023</v>
      </c>
      <c r="T105" t="s">
        <v>3017</v>
      </c>
      <c r="U105" t="s">
        <v>3093</v>
      </c>
      <c r="V105">
        <v>88</v>
      </c>
      <c r="W105">
        <v>72</v>
      </c>
      <c r="X105">
        <v>41995</v>
      </c>
      <c r="Y105">
        <v>41.994999999999997</v>
      </c>
      <c r="Z105">
        <v>3.7375505635775905</v>
      </c>
      <c r="AA105">
        <v>31</v>
      </c>
    </row>
    <row r="106" spans="1:27" x14ac:dyDescent="0.2">
      <c r="A106">
        <v>5</v>
      </c>
      <c r="B106" t="s">
        <v>2645</v>
      </c>
      <c r="C106" t="s">
        <v>413</v>
      </c>
      <c r="D106" t="s">
        <v>414</v>
      </c>
      <c r="E106">
        <v>98.54</v>
      </c>
      <c r="F106" t="s">
        <v>405</v>
      </c>
      <c r="G106" t="s">
        <v>14</v>
      </c>
      <c r="H106">
        <v>73</v>
      </c>
      <c r="I106">
        <v>4.290459441148391</v>
      </c>
      <c r="J106">
        <v>870</v>
      </c>
      <c r="K106" t="s">
        <v>416</v>
      </c>
      <c r="L106">
        <v>6.7684932116486296</v>
      </c>
      <c r="M106" t="s">
        <v>2881</v>
      </c>
      <c r="N106" t="s">
        <v>393</v>
      </c>
      <c r="O106" t="s">
        <v>3236</v>
      </c>
      <c r="P106" t="s">
        <v>3041</v>
      </c>
      <c r="Q106" t="s">
        <v>2721</v>
      </c>
      <c r="R106" t="s">
        <v>2722</v>
      </c>
      <c r="S106" t="s">
        <v>3042</v>
      </c>
      <c r="T106" t="s">
        <v>3012</v>
      </c>
      <c r="U106" t="s">
        <v>3043</v>
      </c>
      <c r="V106">
        <v>87.5</v>
      </c>
      <c r="W106">
        <v>137</v>
      </c>
      <c r="X106">
        <v>44880</v>
      </c>
      <c r="Y106">
        <v>44.88</v>
      </c>
      <c r="Z106">
        <v>3.8039922612144408</v>
      </c>
      <c r="AA106">
        <v>2</v>
      </c>
    </row>
    <row r="107" spans="1:27" x14ac:dyDescent="0.2">
      <c r="A107">
        <v>6</v>
      </c>
      <c r="B107" t="s">
        <v>2645</v>
      </c>
      <c r="C107" t="s">
        <v>417</v>
      </c>
      <c r="D107" t="s">
        <v>276</v>
      </c>
      <c r="E107">
        <v>83.83</v>
      </c>
      <c r="F107" t="s">
        <v>410</v>
      </c>
      <c r="G107" t="s">
        <v>20</v>
      </c>
      <c r="H107">
        <v>53</v>
      </c>
      <c r="I107">
        <v>3.970291913552122</v>
      </c>
      <c r="J107">
        <v>829</v>
      </c>
      <c r="K107" t="s">
        <v>419</v>
      </c>
      <c r="L107">
        <v>6.7202201551352951</v>
      </c>
      <c r="N107" t="s">
        <v>393</v>
      </c>
    </row>
    <row r="108" spans="1:27" x14ac:dyDescent="0.2">
      <c r="A108">
        <v>7</v>
      </c>
      <c r="B108" t="s">
        <v>2645</v>
      </c>
      <c r="C108" t="s">
        <v>420</v>
      </c>
      <c r="D108" t="s">
        <v>421</v>
      </c>
      <c r="E108">
        <v>94.35</v>
      </c>
      <c r="F108" t="s">
        <v>422</v>
      </c>
      <c r="G108" t="s">
        <v>20</v>
      </c>
      <c r="H108">
        <v>10.7</v>
      </c>
      <c r="I108">
        <v>2.3702437414678603</v>
      </c>
      <c r="J108">
        <v>776</v>
      </c>
      <c r="K108" t="s">
        <v>424</v>
      </c>
      <c r="L108">
        <v>6.654152520183219</v>
      </c>
      <c r="M108" t="s">
        <v>2918</v>
      </c>
      <c r="N108" t="s">
        <v>393</v>
      </c>
      <c r="O108" t="s">
        <v>3237</v>
      </c>
      <c r="P108" t="s">
        <v>2692</v>
      </c>
      <c r="Q108" t="s">
        <v>2693</v>
      </c>
      <c r="R108" t="s">
        <v>2694</v>
      </c>
      <c r="S108" t="s">
        <v>3094</v>
      </c>
      <c r="T108" t="s">
        <v>3034</v>
      </c>
      <c r="U108" t="s">
        <v>3095</v>
      </c>
      <c r="V108">
        <v>95.8</v>
      </c>
      <c r="W108">
        <v>67</v>
      </c>
      <c r="X108">
        <v>23964</v>
      </c>
      <c r="Y108">
        <v>23.963999999999999</v>
      </c>
      <c r="Z108">
        <v>3.1765527042216783</v>
      </c>
      <c r="AA108">
        <v>3</v>
      </c>
    </row>
    <row r="109" spans="1:27" x14ac:dyDescent="0.2">
      <c r="A109">
        <v>8</v>
      </c>
      <c r="B109" t="s">
        <v>2645</v>
      </c>
      <c r="C109" t="s">
        <v>425</v>
      </c>
      <c r="D109" t="s">
        <v>426</v>
      </c>
      <c r="E109">
        <v>98.98</v>
      </c>
      <c r="F109" t="s">
        <v>396</v>
      </c>
      <c r="G109" t="s">
        <v>20</v>
      </c>
      <c r="H109">
        <v>425</v>
      </c>
      <c r="I109">
        <v>6.0520891689244172</v>
      </c>
      <c r="J109">
        <v>747</v>
      </c>
      <c r="K109" t="s">
        <v>428</v>
      </c>
      <c r="L109">
        <v>6.6160651851328174</v>
      </c>
      <c r="M109" t="s">
        <v>2868</v>
      </c>
      <c r="N109" t="s">
        <v>393</v>
      </c>
      <c r="O109" t="s">
        <v>3238</v>
      </c>
      <c r="P109" t="s">
        <v>2785</v>
      </c>
      <c r="Q109" t="s">
        <v>2786</v>
      </c>
      <c r="R109" t="s">
        <v>2787</v>
      </c>
      <c r="S109" t="s">
        <v>3025</v>
      </c>
      <c r="T109" t="s">
        <v>3017</v>
      </c>
      <c r="U109" t="s">
        <v>3026</v>
      </c>
      <c r="V109">
        <v>110.7</v>
      </c>
      <c r="W109">
        <v>25</v>
      </c>
      <c r="X109">
        <v>73276</v>
      </c>
      <c r="Y109">
        <v>73.275999999999996</v>
      </c>
      <c r="Z109">
        <v>4.2942331337232122</v>
      </c>
      <c r="AA109">
        <v>57</v>
      </c>
    </row>
    <row r="110" spans="1:27" x14ac:dyDescent="0.2">
      <c r="A110">
        <v>9</v>
      </c>
      <c r="B110" t="s">
        <v>2645</v>
      </c>
      <c r="C110" t="s">
        <v>429</v>
      </c>
      <c r="D110" t="s">
        <v>430</v>
      </c>
      <c r="E110">
        <v>97.55</v>
      </c>
      <c r="F110" t="s">
        <v>410</v>
      </c>
      <c r="H110">
        <v>135</v>
      </c>
      <c r="I110">
        <v>4.9052747784384296</v>
      </c>
      <c r="J110">
        <v>643</v>
      </c>
      <c r="K110" t="s">
        <v>432</v>
      </c>
      <c r="L110">
        <v>6.4661447242376191</v>
      </c>
      <c r="M110" t="s">
        <v>2963</v>
      </c>
      <c r="N110" t="s">
        <v>393</v>
      </c>
      <c r="O110" t="s">
        <v>3239</v>
      </c>
      <c r="P110" t="s">
        <v>2819</v>
      </c>
      <c r="Q110" t="s">
        <v>2820</v>
      </c>
      <c r="R110" t="s">
        <v>2821</v>
      </c>
      <c r="S110" t="s">
        <v>3096</v>
      </c>
      <c r="T110" t="s">
        <v>3012</v>
      </c>
      <c r="U110" t="s">
        <v>3097</v>
      </c>
      <c r="V110">
        <v>90.3</v>
      </c>
      <c r="W110">
        <v>234</v>
      </c>
      <c r="X110">
        <v>36991</v>
      </c>
      <c r="Y110">
        <v>36.991</v>
      </c>
      <c r="Z110">
        <v>3.6106746398125451</v>
      </c>
      <c r="AA110">
        <v>24</v>
      </c>
    </row>
    <row r="111" spans="1:27" x14ac:dyDescent="0.2">
      <c r="A111">
        <v>10</v>
      </c>
      <c r="B111" t="s">
        <v>2645</v>
      </c>
      <c r="C111" t="s">
        <v>433</v>
      </c>
      <c r="D111" t="s">
        <v>434</v>
      </c>
      <c r="E111">
        <v>96.51</v>
      </c>
      <c r="F111" t="s">
        <v>410</v>
      </c>
      <c r="G111" t="s">
        <v>38</v>
      </c>
      <c r="H111">
        <v>120</v>
      </c>
      <c r="I111">
        <v>4.7874917427820458</v>
      </c>
      <c r="J111">
        <v>637</v>
      </c>
      <c r="K111" t="s">
        <v>436</v>
      </c>
      <c r="L111">
        <v>6.4567696555721632</v>
      </c>
      <c r="M111" t="s">
        <v>2920</v>
      </c>
      <c r="N111" t="s">
        <v>393</v>
      </c>
      <c r="O111" t="s">
        <v>3240</v>
      </c>
      <c r="P111" t="s">
        <v>2921</v>
      </c>
      <c r="Q111" t="s">
        <v>2919</v>
      </c>
      <c r="R111" t="s">
        <v>2799</v>
      </c>
      <c r="S111" t="s">
        <v>3019</v>
      </c>
      <c r="T111" t="s">
        <v>3006</v>
      </c>
      <c r="U111" t="s">
        <v>3098</v>
      </c>
      <c r="V111">
        <v>98.6</v>
      </c>
      <c r="W111">
        <v>83</v>
      </c>
      <c r="X111">
        <v>56977</v>
      </c>
      <c r="Y111">
        <v>56.976999999999997</v>
      </c>
      <c r="Z111">
        <v>4.0426476776310496</v>
      </c>
      <c r="AA111">
        <v>8</v>
      </c>
    </row>
    <row r="112" spans="1:27" x14ac:dyDescent="0.2">
      <c r="A112">
        <v>11</v>
      </c>
      <c r="B112" t="s">
        <v>2645</v>
      </c>
      <c r="C112" t="s">
        <v>437</v>
      </c>
      <c r="D112" t="s">
        <v>438</v>
      </c>
      <c r="E112">
        <v>93.69</v>
      </c>
      <c r="F112" t="s">
        <v>405</v>
      </c>
      <c r="G112" t="s">
        <v>38</v>
      </c>
      <c r="H112">
        <v>69</v>
      </c>
      <c r="I112">
        <v>4.2341065045972597</v>
      </c>
      <c r="J112">
        <v>590</v>
      </c>
      <c r="K112" t="s">
        <v>440</v>
      </c>
      <c r="L112">
        <v>6.3801225368997647</v>
      </c>
      <c r="M112" t="s">
        <v>2874</v>
      </c>
      <c r="N112" t="s">
        <v>393</v>
      </c>
      <c r="O112" t="s">
        <v>3241</v>
      </c>
      <c r="P112" t="s">
        <v>3032</v>
      </c>
      <c r="Q112" t="s">
        <v>2711</v>
      </c>
      <c r="R112" t="s">
        <v>2697</v>
      </c>
      <c r="S112" t="s">
        <v>3005</v>
      </c>
      <c r="T112" t="s">
        <v>3006</v>
      </c>
      <c r="U112" t="s">
        <v>3007</v>
      </c>
      <c r="V112">
        <v>176.2</v>
      </c>
      <c r="W112">
        <v>20</v>
      </c>
      <c r="X112">
        <v>76367</v>
      </c>
      <c r="Y112">
        <v>76.367000000000004</v>
      </c>
      <c r="Z112">
        <v>4.3355506656879683</v>
      </c>
      <c r="AA112">
        <v>4</v>
      </c>
    </row>
    <row r="113" spans="1:27" x14ac:dyDescent="0.2">
      <c r="A113">
        <v>12</v>
      </c>
      <c r="B113" t="s">
        <v>2645</v>
      </c>
      <c r="C113" t="s">
        <v>441</v>
      </c>
      <c r="D113" t="s">
        <v>276</v>
      </c>
      <c r="E113">
        <v>98.13</v>
      </c>
      <c r="F113" t="s">
        <v>410</v>
      </c>
      <c r="G113" t="s">
        <v>38</v>
      </c>
      <c r="H113">
        <v>251</v>
      </c>
      <c r="I113">
        <v>5.5254529391317835</v>
      </c>
      <c r="J113">
        <v>555</v>
      </c>
      <c r="K113" t="s">
        <v>443</v>
      </c>
      <c r="L113">
        <v>6.3189681137464344</v>
      </c>
      <c r="M113" t="s">
        <v>2989</v>
      </c>
      <c r="N113" t="s">
        <v>393</v>
      </c>
      <c r="O113" t="s">
        <v>3242</v>
      </c>
      <c r="P113" t="s">
        <v>3010</v>
      </c>
      <c r="Q113" t="s">
        <v>2699</v>
      </c>
      <c r="R113" t="s">
        <v>2685</v>
      </c>
      <c r="S113" t="s">
        <v>3011</v>
      </c>
      <c r="T113" t="s">
        <v>3012</v>
      </c>
      <c r="U113" t="s">
        <v>3013</v>
      </c>
      <c r="V113">
        <v>116</v>
      </c>
      <c r="W113">
        <v>29</v>
      </c>
      <c r="X113">
        <v>77037</v>
      </c>
      <c r="Y113">
        <v>77.037000000000006</v>
      </c>
      <c r="Z113">
        <v>4.3442858259216885</v>
      </c>
      <c r="AA113">
        <v>44</v>
      </c>
    </row>
    <row r="114" spans="1:27" x14ac:dyDescent="0.2">
      <c r="A114">
        <v>13</v>
      </c>
      <c r="B114" t="s">
        <v>2645</v>
      </c>
      <c r="C114" t="s">
        <v>444</v>
      </c>
      <c r="D114" t="s">
        <v>445</v>
      </c>
      <c r="E114">
        <v>98.62</v>
      </c>
      <c r="F114" t="s">
        <v>396</v>
      </c>
      <c r="G114" t="s">
        <v>14</v>
      </c>
      <c r="H114">
        <v>566</v>
      </c>
      <c r="I114">
        <v>6.3385940782031831</v>
      </c>
      <c r="J114">
        <v>551</v>
      </c>
      <c r="K114" t="s">
        <v>447</v>
      </c>
      <c r="L114">
        <v>6.3117348091529148</v>
      </c>
      <c r="M114" t="s">
        <v>2874</v>
      </c>
      <c r="N114" t="s">
        <v>393</v>
      </c>
      <c r="O114" t="s">
        <v>3241</v>
      </c>
      <c r="P114" t="s">
        <v>3032</v>
      </c>
      <c r="Q114" t="s">
        <v>2711</v>
      </c>
      <c r="R114" t="s">
        <v>2697</v>
      </c>
      <c r="S114" t="s">
        <v>3005</v>
      </c>
      <c r="T114" t="s">
        <v>3006</v>
      </c>
      <c r="U114" t="s">
        <v>3007</v>
      </c>
      <c r="V114">
        <v>176.2</v>
      </c>
      <c r="W114">
        <v>20</v>
      </c>
      <c r="X114">
        <v>76367</v>
      </c>
      <c r="Y114">
        <v>76.367000000000004</v>
      </c>
      <c r="Z114">
        <v>4.3355506656879683</v>
      </c>
      <c r="AA114">
        <v>4</v>
      </c>
    </row>
    <row r="115" spans="1:27" x14ac:dyDescent="0.2">
      <c r="A115">
        <v>14</v>
      </c>
      <c r="B115" t="s">
        <v>2645</v>
      </c>
      <c r="C115" t="s">
        <v>448</v>
      </c>
      <c r="D115" t="s">
        <v>449</v>
      </c>
      <c r="E115" t="s">
        <v>17</v>
      </c>
      <c r="F115" t="s">
        <v>450</v>
      </c>
      <c r="G115" t="s">
        <v>38</v>
      </c>
      <c r="H115">
        <v>32</v>
      </c>
      <c r="I115">
        <v>3.4657359027997265</v>
      </c>
      <c r="J115">
        <v>546</v>
      </c>
      <c r="K115" t="s">
        <v>451</v>
      </c>
      <c r="L115">
        <v>6.3026189757449051</v>
      </c>
      <c r="M115" t="s">
        <v>2922</v>
      </c>
      <c r="N115" t="s">
        <v>393</v>
      </c>
      <c r="O115" t="s">
        <v>3243</v>
      </c>
      <c r="P115" t="s">
        <v>2769</v>
      </c>
      <c r="Q115" t="s">
        <v>2770</v>
      </c>
      <c r="R115" t="s">
        <v>2688</v>
      </c>
      <c r="S115" t="s">
        <v>3002</v>
      </c>
      <c r="T115" t="s">
        <v>3003</v>
      </c>
      <c r="U115" t="s">
        <v>3090</v>
      </c>
      <c r="V115">
        <v>95.5</v>
      </c>
      <c r="W115">
        <v>182</v>
      </c>
      <c r="X115">
        <v>56019</v>
      </c>
      <c r="Y115">
        <v>56.018999999999998</v>
      </c>
      <c r="Z115">
        <v>4.0256909189050525</v>
      </c>
      <c r="AA115">
        <v>1</v>
      </c>
    </row>
    <row r="116" spans="1:27" x14ac:dyDescent="0.2">
      <c r="A116">
        <v>15</v>
      </c>
      <c r="B116" t="s">
        <v>2645</v>
      </c>
      <c r="C116" t="s">
        <v>452</v>
      </c>
      <c r="D116" t="s">
        <v>453</v>
      </c>
      <c r="E116" t="s">
        <v>17</v>
      </c>
      <c r="F116" t="s">
        <v>422</v>
      </c>
      <c r="G116" t="s">
        <v>20</v>
      </c>
      <c r="H116">
        <v>45</v>
      </c>
      <c r="I116">
        <v>3.8066624897703196</v>
      </c>
      <c r="J116">
        <v>533</v>
      </c>
      <c r="K116" t="s">
        <v>455</v>
      </c>
      <c r="L116">
        <v>6.2785214241658442</v>
      </c>
      <c r="M116" t="s">
        <v>2991</v>
      </c>
      <c r="N116" t="s">
        <v>393</v>
      </c>
      <c r="O116" t="s">
        <v>3244</v>
      </c>
      <c r="P116" t="s">
        <v>2723</v>
      </c>
      <c r="Q116" t="s">
        <v>2724</v>
      </c>
      <c r="R116" t="s">
        <v>2725</v>
      </c>
      <c r="S116" t="s">
        <v>3054</v>
      </c>
      <c r="T116" t="s">
        <v>3003</v>
      </c>
      <c r="U116" t="s">
        <v>3055</v>
      </c>
      <c r="V116">
        <v>95.7</v>
      </c>
      <c r="W116">
        <v>105</v>
      </c>
      <c r="X116">
        <v>48058</v>
      </c>
      <c r="Y116">
        <v>48.058</v>
      </c>
      <c r="Z116">
        <v>3.8724086147940531</v>
      </c>
      <c r="AA116">
        <v>10</v>
      </c>
    </row>
    <row r="117" spans="1:27" x14ac:dyDescent="0.2">
      <c r="A117">
        <v>16</v>
      </c>
      <c r="B117" t="s">
        <v>2645</v>
      </c>
      <c r="C117" t="s">
        <v>456</v>
      </c>
      <c r="D117" t="s">
        <v>457</v>
      </c>
      <c r="E117">
        <v>78.86</v>
      </c>
      <c r="F117" t="s">
        <v>450</v>
      </c>
      <c r="G117" t="s">
        <v>38</v>
      </c>
      <c r="H117">
        <v>142</v>
      </c>
      <c r="I117">
        <v>4.9558270576012609</v>
      </c>
      <c r="J117">
        <v>501</v>
      </c>
      <c r="K117" t="s">
        <v>459</v>
      </c>
      <c r="L117">
        <v>6.2166061010848646</v>
      </c>
      <c r="M117" t="s">
        <v>2903</v>
      </c>
      <c r="N117" t="s">
        <v>393</v>
      </c>
      <c r="O117" t="s">
        <v>3245</v>
      </c>
      <c r="P117" t="s">
        <v>2771</v>
      </c>
      <c r="Q117" t="s">
        <v>2772</v>
      </c>
      <c r="R117" t="s">
        <v>2762</v>
      </c>
      <c r="S117" t="s">
        <v>3074</v>
      </c>
      <c r="T117" t="s">
        <v>3017</v>
      </c>
      <c r="U117" t="s">
        <v>3075</v>
      </c>
      <c r="V117">
        <v>85.3</v>
      </c>
      <c r="W117">
        <v>166</v>
      </c>
      <c r="X117">
        <v>52747</v>
      </c>
      <c r="Y117">
        <v>52.747</v>
      </c>
      <c r="Z117">
        <v>3.9655068987009856</v>
      </c>
      <c r="AA117">
        <v>19</v>
      </c>
    </row>
    <row r="118" spans="1:27" x14ac:dyDescent="0.2">
      <c r="A118">
        <v>17</v>
      </c>
      <c r="B118" t="s">
        <v>2645</v>
      </c>
      <c r="C118" t="s">
        <v>460</v>
      </c>
      <c r="D118" t="s">
        <v>461</v>
      </c>
      <c r="E118">
        <v>99.4</v>
      </c>
      <c r="F118" t="s">
        <v>405</v>
      </c>
      <c r="G118" t="s">
        <v>26</v>
      </c>
      <c r="H118">
        <v>503</v>
      </c>
      <c r="I118">
        <v>6.2205901700997392</v>
      </c>
      <c r="J118">
        <v>468</v>
      </c>
      <c r="K118" t="s">
        <v>261</v>
      </c>
      <c r="L118">
        <v>6.1484682959176471</v>
      </c>
      <c r="M118" t="s">
        <v>2925</v>
      </c>
      <c r="N118" t="s">
        <v>393</v>
      </c>
      <c r="O118" t="s">
        <v>3246</v>
      </c>
      <c r="P118" t="s">
        <v>2926</v>
      </c>
      <c r="Q118" t="s">
        <v>2924</v>
      </c>
      <c r="R118" t="s">
        <v>2787</v>
      </c>
      <c r="S118" t="s">
        <v>3025</v>
      </c>
      <c r="T118" t="s">
        <v>3017</v>
      </c>
      <c r="U118" t="s">
        <v>3099</v>
      </c>
      <c r="V118">
        <v>95.6</v>
      </c>
      <c r="X118">
        <v>40256</v>
      </c>
      <c r="Y118">
        <v>40.256</v>
      </c>
      <c r="Z118">
        <v>3.6952590610779752</v>
      </c>
      <c r="AA118">
        <v>321</v>
      </c>
    </row>
    <row r="119" spans="1:27" x14ac:dyDescent="0.2">
      <c r="A119">
        <v>18</v>
      </c>
      <c r="B119" t="s">
        <v>2645</v>
      </c>
      <c r="C119" t="s">
        <v>463</v>
      </c>
      <c r="D119" t="s">
        <v>464</v>
      </c>
      <c r="E119">
        <v>98.34</v>
      </c>
      <c r="F119" t="s">
        <v>405</v>
      </c>
      <c r="G119" t="s">
        <v>14</v>
      </c>
      <c r="H119">
        <v>347</v>
      </c>
      <c r="I119">
        <v>5.8493247799468593</v>
      </c>
      <c r="J119">
        <v>403</v>
      </c>
      <c r="K119" t="s">
        <v>341</v>
      </c>
      <c r="L119">
        <v>5.9989365619466826</v>
      </c>
      <c r="M119" t="s">
        <v>2916</v>
      </c>
      <c r="N119" t="s">
        <v>393</v>
      </c>
      <c r="O119" t="s">
        <v>3234</v>
      </c>
      <c r="P119" t="s">
        <v>2760</v>
      </c>
      <c r="Q119" t="s">
        <v>2761</v>
      </c>
      <c r="R119" t="s">
        <v>2762</v>
      </c>
      <c r="S119" t="s">
        <v>3074</v>
      </c>
      <c r="T119" t="s">
        <v>3017</v>
      </c>
      <c r="U119" t="s">
        <v>3091</v>
      </c>
      <c r="V119">
        <v>93.2</v>
      </c>
      <c r="W119">
        <v>121</v>
      </c>
      <c r="X119">
        <v>56536</v>
      </c>
      <c r="Y119">
        <v>56.536000000000001</v>
      </c>
      <c r="Z119">
        <v>4.0348776033885532</v>
      </c>
      <c r="AA119">
        <v>9</v>
      </c>
    </row>
    <row r="120" spans="1:27" x14ac:dyDescent="0.2">
      <c r="A120">
        <v>19</v>
      </c>
      <c r="B120" t="s">
        <v>2645</v>
      </c>
      <c r="C120" t="s">
        <v>466</v>
      </c>
      <c r="D120" t="s">
        <v>467</v>
      </c>
      <c r="E120">
        <v>99.26</v>
      </c>
      <c r="F120" t="s">
        <v>422</v>
      </c>
      <c r="G120" t="s">
        <v>14</v>
      </c>
      <c r="H120">
        <v>46</v>
      </c>
      <c r="I120">
        <v>3.8286413964890951</v>
      </c>
      <c r="J120">
        <v>400</v>
      </c>
      <c r="K120" t="s">
        <v>468</v>
      </c>
      <c r="L120">
        <v>5.9914645471079817</v>
      </c>
      <c r="M120" t="s">
        <v>2893</v>
      </c>
      <c r="N120" t="s">
        <v>393</v>
      </c>
      <c r="O120" t="s">
        <v>3247</v>
      </c>
      <c r="P120" t="s">
        <v>2808</v>
      </c>
      <c r="Q120" t="s">
        <v>2809</v>
      </c>
      <c r="R120" t="s">
        <v>2685</v>
      </c>
      <c r="S120" t="s">
        <v>3011</v>
      </c>
      <c r="T120" t="s">
        <v>3012</v>
      </c>
      <c r="U120" t="s">
        <v>3061</v>
      </c>
      <c r="V120">
        <v>97.5</v>
      </c>
      <c r="W120">
        <v>10</v>
      </c>
      <c r="X120">
        <v>107000</v>
      </c>
      <c r="Y120">
        <v>107</v>
      </c>
      <c r="Z120">
        <v>4.6728288344619058</v>
      </c>
      <c r="AA120">
        <v>16</v>
      </c>
    </row>
    <row r="121" spans="1:27" x14ac:dyDescent="0.2">
      <c r="A121">
        <v>20</v>
      </c>
      <c r="B121" t="s">
        <v>2645</v>
      </c>
      <c r="C121" t="s">
        <v>469</v>
      </c>
      <c r="D121" t="s">
        <v>470</v>
      </c>
      <c r="E121">
        <v>98.77</v>
      </c>
      <c r="F121" t="s">
        <v>405</v>
      </c>
      <c r="G121" t="s">
        <v>14</v>
      </c>
      <c r="H121">
        <v>42</v>
      </c>
      <c r="I121">
        <v>3.7376696182833684</v>
      </c>
      <c r="J121">
        <v>399</v>
      </c>
      <c r="K121" t="s">
        <v>471</v>
      </c>
      <c r="L121">
        <v>5.9889614168898637</v>
      </c>
      <c r="M121" t="s">
        <v>2928</v>
      </c>
      <c r="N121" t="s">
        <v>393</v>
      </c>
      <c r="O121" t="s">
        <v>3248</v>
      </c>
      <c r="P121" t="s">
        <v>2929</v>
      </c>
      <c r="Q121" t="s">
        <v>2927</v>
      </c>
      <c r="R121" t="s">
        <v>2709</v>
      </c>
      <c r="S121" t="s">
        <v>3033</v>
      </c>
      <c r="T121" t="s">
        <v>3034</v>
      </c>
      <c r="U121" t="s">
        <v>3100</v>
      </c>
      <c r="W121">
        <v>51</v>
      </c>
      <c r="X121">
        <v>250000</v>
      </c>
      <c r="Y121">
        <v>250</v>
      </c>
      <c r="Z121">
        <v>5.521460917862246</v>
      </c>
      <c r="AA121">
        <v>71</v>
      </c>
    </row>
    <row r="122" spans="1:27" x14ac:dyDescent="0.2">
      <c r="A122">
        <v>21</v>
      </c>
      <c r="B122" t="s">
        <v>2645</v>
      </c>
      <c r="C122" t="s">
        <v>472</v>
      </c>
      <c r="D122" t="s">
        <v>473</v>
      </c>
      <c r="E122">
        <v>84.5</v>
      </c>
      <c r="F122" t="s">
        <v>405</v>
      </c>
      <c r="G122" t="s">
        <v>20</v>
      </c>
      <c r="H122">
        <v>19.100000000000001</v>
      </c>
      <c r="I122">
        <v>2.9496883350525844</v>
      </c>
      <c r="J122">
        <v>379</v>
      </c>
      <c r="K122" t="s">
        <v>368</v>
      </c>
      <c r="L122">
        <v>5.9375362050824263</v>
      </c>
      <c r="M122" t="s">
        <v>2931</v>
      </c>
      <c r="N122" t="s">
        <v>393</v>
      </c>
      <c r="O122" t="s">
        <v>3249</v>
      </c>
      <c r="P122" t="s">
        <v>2932</v>
      </c>
      <c r="Q122" t="s">
        <v>2930</v>
      </c>
      <c r="R122" t="s">
        <v>2691</v>
      </c>
      <c r="S122" t="s">
        <v>2575</v>
      </c>
      <c r="T122" t="s">
        <v>3017</v>
      </c>
      <c r="U122" t="s">
        <v>3101</v>
      </c>
      <c r="V122">
        <v>87.2</v>
      </c>
      <c r="W122">
        <v>83</v>
      </c>
      <c r="X122">
        <v>51925</v>
      </c>
      <c r="Y122">
        <v>51.924999999999997</v>
      </c>
      <c r="Z122">
        <v>3.9498003697621757</v>
      </c>
      <c r="AA122">
        <v>38</v>
      </c>
    </row>
    <row r="123" spans="1:27" x14ac:dyDescent="0.2">
      <c r="A123">
        <v>22</v>
      </c>
      <c r="B123" t="s">
        <v>2645</v>
      </c>
      <c r="C123" t="s">
        <v>475</v>
      </c>
      <c r="D123" t="s">
        <v>476</v>
      </c>
      <c r="E123" t="s">
        <v>17</v>
      </c>
      <c r="F123" t="s">
        <v>450</v>
      </c>
      <c r="G123" t="s">
        <v>38</v>
      </c>
      <c r="H123">
        <v>8</v>
      </c>
      <c r="I123">
        <v>2.0794415416798357</v>
      </c>
      <c r="J123">
        <v>373</v>
      </c>
      <c r="K123" t="s">
        <v>477</v>
      </c>
      <c r="L123">
        <v>5.9215784196438159</v>
      </c>
      <c r="M123" t="s">
        <v>2877</v>
      </c>
      <c r="N123" t="s">
        <v>393</v>
      </c>
      <c r="O123" t="s">
        <v>3250</v>
      </c>
      <c r="P123" t="s">
        <v>2707</v>
      </c>
      <c r="Q123" t="s">
        <v>2876</v>
      </c>
      <c r="R123" t="s">
        <v>2709</v>
      </c>
      <c r="S123" t="s">
        <v>3033</v>
      </c>
      <c r="T123" t="s">
        <v>3034</v>
      </c>
      <c r="U123" t="s">
        <v>3035</v>
      </c>
      <c r="W123">
        <v>77</v>
      </c>
      <c r="AA123">
        <v>41</v>
      </c>
    </row>
    <row r="124" spans="1:27" x14ac:dyDescent="0.2">
      <c r="A124">
        <v>23</v>
      </c>
      <c r="B124" t="s">
        <v>2645</v>
      </c>
      <c r="C124" t="s">
        <v>478</v>
      </c>
      <c r="D124" t="s">
        <v>479</v>
      </c>
      <c r="E124" t="s">
        <v>17</v>
      </c>
      <c r="F124" t="s">
        <v>396</v>
      </c>
      <c r="H124">
        <v>12.8</v>
      </c>
      <c r="I124">
        <v>2.5494451709255714</v>
      </c>
      <c r="J124">
        <v>370</v>
      </c>
      <c r="K124" t="s">
        <v>386</v>
      </c>
      <c r="L124">
        <v>5.9135030056382698</v>
      </c>
      <c r="M124" t="s">
        <v>2997</v>
      </c>
      <c r="N124" t="s">
        <v>393</v>
      </c>
      <c r="O124" t="s">
        <v>3251</v>
      </c>
      <c r="P124" t="s">
        <v>3102</v>
      </c>
      <c r="Q124" t="s">
        <v>3103</v>
      </c>
      <c r="R124" t="s">
        <v>2753</v>
      </c>
      <c r="S124" t="s">
        <v>3050</v>
      </c>
      <c r="T124" t="s">
        <v>3017</v>
      </c>
      <c r="U124" t="s">
        <v>3104</v>
      </c>
      <c r="V124">
        <v>84.7</v>
      </c>
      <c r="W124">
        <v>83</v>
      </c>
      <c r="X124">
        <v>45318</v>
      </c>
      <c r="Y124">
        <v>45.317999999999998</v>
      </c>
      <c r="Z124">
        <v>3.8137043045593657</v>
      </c>
      <c r="AA124">
        <v>12</v>
      </c>
    </row>
    <row r="125" spans="1:27" x14ac:dyDescent="0.2">
      <c r="A125">
        <v>24</v>
      </c>
      <c r="B125" t="s">
        <v>2645</v>
      </c>
      <c r="C125" t="s">
        <v>481</v>
      </c>
      <c r="D125" t="s">
        <v>482</v>
      </c>
      <c r="E125">
        <v>94.72</v>
      </c>
      <c r="F125" t="s">
        <v>405</v>
      </c>
      <c r="G125" t="s">
        <v>38</v>
      </c>
      <c r="H125">
        <v>23</v>
      </c>
      <c r="I125">
        <v>3.1354942159291497</v>
      </c>
      <c r="J125">
        <v>368</v>
      </c>
      <c r="K125" t="s">
        <v>483</v>
      </c>
      <c r="L125">
        <v>5.9080829381689313</v>
      </c>
      <c r="M125" t="s">
        <v>2903</v>
      </c>
      <c r="N125" t="s">
        <v>393</v>
      </c>
      <c r="O125" t="s">
        <v>3245</v>
      </c>
      <c r="P125" t="s">
        <v>2771</v>
      </c>
      <c r="Q125" t="s">
        <v>2772</v>
      </c>
      <c r="R125" t="s">
        <v>2762</v>
      </c>
      <c r="S125" t="s">
        <v>3074</v>
      </c>
      <c r="T125" t="s">
        <v>3017</v>
      </c>
      <c r="U125" t="s">
        <v>3075</v>
      </c>
      <c r="V125">
        <v>85.3</v>
      </c>
      <c r="W125">
        <v>166</v>
      </c>
      <c r="X125">
        <v>52747</v>
      </c>
      <c r="Y125">
        <v>52.747</v>
      </c>
      <c r="Z125">
        <v>3.9655068987009856</v>
      </c>
      <c r="AA125">
        <v>19</v>
      </c>
    </row>
    <row r="126" spans="1:27" x14ac:dyDescent="0.2">
      <c r="A126">
        <v>25</v>
      </c>
      <c r="B126" t="s">
        <v>2645</v>
      </c>
      <c r="C126" t="s">
        <v>484</v>
      </c>
      <c r="D126" t="s">
        <v>485</v>
      </c>
      <c r="E126" t="s">
        <v>17</v>
      </c>
      <c r="F126" t="s">
        <v>422</v>
      </c>
      <c r="G126" t="s">
        <v>20</v>
      </c>
      <c r="H126">
        <v>4.4000000000000004</v>
      </c>
      <c r="I126">
        <v>1.4816045409242156</v>
      </c>
      <c r="J126">
        <v>362</v>
      </c>
      <c r="K126" t="s">
        <v>487</v>
      </c>
      <c r="L126">
        <v>5.8916442118257715</v>
      </c>
      <c r="M126" t="s">
        <v>2934</v>
      </c>
      <c r="N126" t="s">
        <v>393</v>
      </c>
      <c r="O126" t="s">
        <v>3252</v>
      </c>
      <c r="P126" t="s">
        <v>2935</v>
      </c>
      <c r="Q126" t="s">
        <v>2933</v>
      </c>
      <c r="R126" t="s">
        <v>2794</v>
      </c>
      <c r="S126" t="s">
        <v>3105</v>
      </c>
      <c r="T126" t="s">
        <v>3034</v>
      </c>
      <c r="U126" t="s">
        <v>3106</v>
      </c>
      <c r="V126">
        <v>148.1</v>
      </c>
      <c r="W126">
        <v>1</v>
      </c>
      <c r="X126">
        <v>165149</v>
      </c>
      <c r="Y126">
        <v>165.149</v>
      </c>
      <c r="Z126">
        <v>5.1068480967170435</v>
      </c>
      <c r="AA126">
        <v>93</v>
      </c>
    </row>
    <row r="127" spans="1:27" x14ac:dyDescent="0.2">
      <c r="A127">
        <v>26</v>
      </c>
      <c r="B127" t="s">
        <v>2645</v>
      </c>
      <c r="C127" t="s">
        <v>488</v>
      </c>
      <c r="D127" t="s">
        <v>489</v>
      </c>
      <c r="E127">
        <v>98.5</v>
      </c>
      <c r="F127" t="s">
        <v>396</v>
      </c>
      <c r="G127" t="s">
        <v>14</v>
      </c>
      <c r="H127">
        <v>125</v>
      </c>
      <c r="I127">
        <v>4.8283137373023015</v>
      </c>
      <c r="J127">
        <v>309</v>
      </c>
      <c r="K127" t="s">
        <v>491</v>
      </c>
      <c r="L127">
        <v>5.7333412768977459</v>
      </c>
      <c r="M127" t="s">
        <v>2882</v>
      </c>
      <c r="N127" t="s">
        <v>393</v>
      </c>
      <c r="O127" t="s">
        <v>3253</v>
      </c>
      <c r="P127" t="s">
        <v>2666</v>
      </c>
      <c r="Q127" t="s">
        <v>2667</v>
      </c>
      <c r="R127" t="s">
        <v>2668</v>
      </c>
      <c r="S127" t="s">
        <v>3044</v>
      </c>
      <c r="T127" t="s">
        <v>3012</v>
      </c>
      <c r="U127" t="s">
        <v>3045</v>
      </c>
      <c r="V127">
        <v>91.8</v>
      </c>
      <c r="W127">
        <v>176</v>
      </c>
      <c r="X127">
        <v>52111</v>
      </c>
      <c r="Y127">
        <v>52.110999999999997</v>
      </c>
      <c r="Z127">
        <v>3.9533760589116249</v>
      </c>
      <c r="AA127">
        <v>20</v>
      </c>
    </row>
    <row r="128" spans="1:27" x14ac:dyDescent="0.2">
      <c r="A128">
        <v>27</v>
      </c>
      <c r="B128" t="s">
        <v>2645</v>
      </c>
      <c r="C128" t="s">
        <v>492</v>
      </c>
      <c r="D128" t="s">
        <v>493</v>
      </c>
      <c r="E128" t="s">
        <v>17</v>
      </c>
      <c r="F128" t="s">
        <v>450</v>
      </c>
      <c r="I128" t="e">
        <v>#NUM!</v>
      </c>
      <c r="J128">
        <v>308</v>
      </c>
      <c r="K128" t="s">
        <v>495</v>
      </c>
      <c r="L128">
        <v>5.730099782973574</v>
      </c>
      <c r="M128" t="s">
        <v>2937</v>
      </c>
      <c r="N128" t="s">
        <v>393</v>
      </c>
      <c r="O128" t="s">
        <v>3254</v>
      </c>
      <c r="P128" t="s">
        <v>2938</v>
      </c>
      <c r="Q128" t="s">
        <v>2936</v>
      </c>
      <c r="R128" t="s">
        <v>2787</v>
      </c>
      <c r="S128" t="s">
        <v>3025</v>
      </c>
      <c r="T128" t="s">
        <v>3017</v>
      </c>
      <c r="U128" t="s">
        <v>3107</v>
      </c>
      <c r="V128">
        <v>83.9</v>
      </c>
      <c r="W128">
        <v>285</v>
      </c>
      <c r="X128">
        <v>61736</v>
      </c>
      <c r="Y128">
        <v>61.735999999999997</v>
      </c>
      <c r="Z128">
        <v>4.1228672291553021</v>
      </c>
      <c r="AA128">
        <v>326</v>
      </c>
    </row>
    <row r="129" spans="1:27" x14ac:dyDescent="0.2">
      <c r="A129">
        <v>28</v>
      </c>
      <c r="B129" t="s">
        <v>2645</v>
      </c>
      <c r="C129" t="s">
        <v>496</v>
      </c>
      <c r="D129" t="s">
        <v>497</v>
      </c>
      <c r="E129">
        <v>98.57</v>
      </c>
      <c r="F129" t="s">
        <v>450</v>
      </c>
      <c r="H129">
        <v>444</v>
      </c>
      <c r="I129">
        <v>6.0958245624322247</v>
      </c>
      <c r="J129">
        <v>302</v>
      </c>
      <c r="K129" t="s">
        <v>499</v>
      </c>
      <c r="L129">
        <v>5.7104270173748697</v>
      </c>
      <c r="M129" t="s">
        <v>2881</v>
      </c>
      <c r="N129" t="s">
        <v>393</v>
      </c>
      <c r="O129" t="s">
        <v>3236</v>
      </c>
      <c r="P129" t="s">
        <v>3041</v>
      </c>
      <c r="Q129" t="s">
        <v>2721</v>
      </c>
      <c r="R129" t="s">
        <v>2722</v>
      </c>
      <c r="S129" t="s">
        <v>3042</v>
      </c>
      <c r="T129" t="s">
        <v>3012</v>
      </c>
      <c r="U129" t="s">
        <v>3043</v>
      </c>
      <c r="V129">
        <v>87.5</v>
      </c>
      <c r="W129">
        <v>137</v>
      </c>
      <c r="X129">
        <v>44880</v>
      </c>
      <c r="Y129">
        <v>44.88</v>
      </c>
      <c r="Z129">
        <v>3.8039922612144408</v>
      </c>
      <c r="AA129">
        <v>2</v>
      </c>
    </row>
    <row r="130" spans="1:27" x14ac:dyDescent="0.2">
      <c r="A130">
        <v>29</v>
      </c>
      <c r="B130" t="s">
        <v>2645</v>
      </c>
      <c r="C130" t="s">
        <v>500</v>
      </c>
      <c r="D130" t="s">
        <v>501</v>
      </c>
      <c r="E130">
        <v>96.29</v>
      </c>
      <c r="F130" t="s">
        <v>410</v>
      </c>
      <c r="H130">
        <v>94</v>
      </c>
      <c r="I130">
        <v>4.5432947822700038</v>
      </c>
      <c r="J130">
        <v>282</v>
      </c>
      <c r="K130" t="s">
        <v>503</v>
      </c>
      <c r="L130">
        <v>5.6419070709381138</v>
      </c>
      <c r="M130" t="s">
        <v>2868</v>
      </c>
      <c r="N130" t="s">
        <v>393</v>
      </c>
      <c r="O130" t="s">
        <v>3238</v>
      </c>
      <c r="P130" t="s">
        <v>2785</v>
      </c>
      <c r="Q130" t="s">
        <v>2786</v>
      </c>
      <c r="R130" t="s">
        <v>2787</v>
      </c>
      <c r="S130" t="s">
        <v>3025</v>
      </c>
      <c r="T130" t="s">
        <v>3017</v>
      </c>
      <c r="U130" t="s">
        <v>3026</v>
      </c>
      <c r="V130">
        <v>110.7</v>
      </c>
      <c r="W130">
        <v>25</v>
      </c>
      <c r="X130">
        <v>73276</v>
      </c>
      <c r="Y130">
        <v>73.275999999999996</v>
      </c>
      <c r="Z130">
        <v>4.2942331337232122</v>
      </c>
      <c r="AA130">
        <v>57</v>
      </c>
    </row>
    <row r="131" spans="1:27" x14ac:dyDescent="0.2">
      <c r="A131">
        <v>30</v>
      </c>
      <c r="B131" t="s">
        <v>2645</v>
      </c>
      <c r="C131" t="s">
        <v>504</v>
      </c>
      <c r="D131" t="s">
        <v>505</v>
      </c>
      <c r="E131">
        <v>98.93</v>
      </c>
      <c r="F131" t="s">
        <v>401</v>
      </c>
      <c r="G131" t="s">
        <v>14</v>
      </c>
      <c r="H131">
        <v>162</v>
      </c>
      <c r="I131">
        <v>5.0875963352323836</v>
      </c>
      <c r="J131">
        <v>274</v>
      </c>
      <c r="K131" t="s">
        <v>506</v>
      </c>
      <c r="L131">
        <v>5.6131281063880705</v>
      </c>
      <c r="M131" t="s">
        <v>2940</v>
      </c>
      <c r="N131" t="s">
        <v>393</v>
      </c>
      <c r="O131" t="s">
        <v>3255</v>
      </c>
      <c r="P131" t="s">
        <v>2941</v>
      </c>
      <c r="Q131" t="s">
        <v>2939</v>
      </c>
      <c r="R131" t="s">
        <v>2688</v>
      </c>
      <c r="S131" t="s">
        <v>3002</v>
      </c>
      <c r="T131" t="s">
        <v>3003</v>
      </c>
      <c r="U131" t="s">
        <v>3108</v>
      </c>
      <c r="V131">
        <v>78.900000000000006</v>
      </c>
      <c r="W131">
        <v>77</v>
      </c>
      <c r="X131">
        <v>42687</v>
      </c>
      <c r="Y131">
        <v>42.686999999999998</v>
      </c>
      <c r="Z131">
        <v>3.7538944242316639</v>
      </c>
      <c r="AA131">
        <v>17</v>
      </c>
    </row>
    <row r="132" spans="1:27" x14ac:dyDescent="0.2">
      <c r="A132">
        <v>31</v>
      </c>
      <c r="B132" t="s">
        <v>2645</v>
      </c>
      <c r="C132" t="s">
        <v>507</v>
      </c>
      <c r="D132" t="s">
        <v>508</v>
      </c>
      <c r="E132">
        <v>99.03</v>
      </c>
      <c r="F132" t="s">
        <v>396</v>
      </c>
      <c r="G132" t="s">
        <v>14</v>
      </c>
      <c r="H132">
        <v>41</v>
      </c>
      <c r="I132">
        <v>3.713572066704308</v>
      </c>
      <c r="J132">
        <v>247</v>
      </c>
      <c r="K132" t="s">
        <v>509</v>
      </c>
      <c r="L132">
        <v>5.5093883366279774</v>
      </c>
      <c r="M132" t="s">
        <v>2888</v>
      </c>
      <c r="N132" t="s">
        <v>393</v>
      </c>
      <c r="O132" t="s">
        <v>3256</v>
      </c>
      <c r="P132" t="s">
        <v>2731</v>
      </c>
      <c r="Q132" t="s">
        <v>2732</v>
      </c>
      <c r="R132" t="s">
        <v>2592</v>
      </c>
      <c r="S132" t="s">
        <v>3056</v>
      </c>
      <c r="T132" t="s">
        <v>3012</v>
      </c>
      <c r="U132" t="s">
        <v>3057</v>
      </c>
      <c r="V132">
        <v>90.5</v>
      </c>
      <c r="W132">
        <v>137</v>
      </c>
      <c r="X132">
        <v>61526</v>
      </c>
      <c r="Y132">
        <v>61.526000000000003</v>
      </c>
      <c r="Z132">
        <v>4.1194598497004975</v>
      </c>
      <c r="AA132">
        <v>26</v>
      </c>
    </row>
    <row r="133" spans="1:27" x14ac:dyDescent="0.2">
      <c r="A133">
        <v>32</v>
      </c>
      <c r="B133" t="s">
        <v>2645</v>
      </c>
      <c r="C133" t="s">
        <v>510</v>
      </c>
      <c r="D133" t="s">
        <v>276</v>
      </c>
      <c r="E133">
        <v>93.74</v>
      </c>
      <c r="F133" t="s">
        <v>405</v>
      </c>
      <c r="G133" t="s">
        <v>38</v>
      </c>
      <c r="H133">
        <v>47</v>
      </c>
      <c r="I133">
        <v>3.8501476017100584</v>
      </c>
      <c r="J133">
        <v>244</v>
      </c>
      <c r="K133" t="s">
        <v>511</v>
      </c>
      <c r="L133">
        <v>5.4971682252932021</v>
      </c>
      <c r="M133" t="s">
        <v>2896</v>
      </c>
      <c r="N133" t="s">
        <v>393</v>
      </c>
      <c r="O133" t="s">
        <v>3257</v>
      </c>
      <c r="P133" t="s">
        <v>3064</v>
      </c>
      <c r="Q133" t="s">
        <v>2895</v>
      </c>
      <c r="R133" t="s">
        <v>2812</v>
      </c>
      <c r="S133" t="s">
        <v>3065</v>
      </c>
      <c r="T133" t="s">
        <v>3017</v>
      </c>
      <c r="U133" t="s">
        <v>3066</v>
      </c>
      <c r="V133">
        <v>77.7</v>
      </c>
      <c r="W133">
        <v>41</v>
      </c>
      <c r="X133">
        <v>37701</v>
      </c>
      <c r="Y133">
        <v>37.701000000000001</v>
      </c>
      <c r="Z133">
        <v>3.629686619301117</v>
      </c>
      <c r="AA133">
        <v>36</v>
      </c>
    </row>
    <row r="134" spans="1:27" x14ac:dyDescent="0.2">
      <c r="A134">
        <v>33</v>
      </c>
      <c r="B134" t="s">
        <v>2645</v>
      </c>
      <c r="C134" t="s">
        <v>512</v>
      </c>
      <c r="D134" t="s">
        <v>513</v>
      </c>
      <c r="E134">
        <v>86.33</v>
      </c>
      <c r="F134" t="s">
        <v>450</v>
      </c>
      <c r="H134">
        <v>334</v>
      </c>
      <c r="I134">
        <v>5.8111409929767008</v>
      </c>
      <c r="J134">
        <v>238</v>
      </c>
      <c r="K134" t="s">
        <v>515</v>
      </c>
      <c r="L134">
        <v>5.472270673671475</v>
      </c>
      <c r="M134" t="s">
        <v>2998</v>
      </c>
      <c r="N134" t="s">
        <v>393</v>
      </c>
      <c r="O134" t="s">
        <v>3258</v>
      </c>
      <c r="P134" t="s">
        <v>3109</v>
      </c>
      <c r="Q134" t="s">
        <v>3110</v>
      </c>
      <c r="R134" t="s">
        <v>2685</v>
      </c>
      <c r="S134" t="s">
        <v>3011</v>
      </c>
      <c r="T134" t="s">
        <v>3012</v>
      </c>
      <c r="U134" t="s">
        <v>3111</v>
      </c>
      <c r="V134">
        <v>84.2</v>
      </c>
      <c r="W134">
        <v>234</v>
      </c>
      <c r="X134">
        <v>44064</v>
      </c>
      <c r="Y134">
        <v>44.064</v>
      </c>
      <c r="Z134">
        <v>3.7856431225462441</v>
      </c>
      <c r="AA134">
        <v>190</v>
      </c>
    </row>
    <row r="135" spans="1:27" x14ac:dyDescent="0.2">
      <c r="A135">
        <v>34</v>
      </c>
      <c r="B135" t="s">
        <v>2645</v>
      </c>
      <c r="C135" t="s">
        <v>516</v>
      </c>
      <c r="D135" t="s">
        <v>517</v>
      </c>
      <c r="E135">
        <v>99.33</v>
      </c>
      <c r="F135" t="s">
        <v>401</v>
      </c>
      <c r="G135" t="s">
        <v>14</v>
      </c>
      <c r="H135">
        <v>112</v>
      </c>
      <c r="I135">
        <v>4.7184988712950942</v>
      </c>
      <c r="J135">
        <v>236</v>
      </c>
      <c r="K135" t="s">
        <v>519</v>
      </c>
      <c r="L135">
        <v>5.4638318050256105</v>
      </c>
      <c r="M135" t="s">
        <v>2882</v>
      </c>
      <c r="N135" t="s">
        <v>393</v>
      </c>
      <c r="O135" t="s">
        <v>3253</v>
      </c>
      <c r="P135" t="s">
        <v>2666</v>
      </c>
      <c r="Q135" t="s">
        <v>2667</v>
      </c>
      <c r="R135" t="s">
        <v>2668</v>
      </c>
      <c r="S135" t="s">
        <v>3044</v>
      </c>
      <c r="T135" t="s">
        <v>3012</v>
      </c>
      <c r="U135" t="s">
        <v>3045</v>
      </c>
      <c r="V135">
        <v>91.8</v>
      </c>
      <c r="W135">
        <v>176</v>
      </c>
      <c r="X135">
        <v>52111</v>
      </c>
      <c r="Y135">
        <v>52.110999999999997</v>
      </c>
      <c r="Z135">
        <v>3.9533760589116249</v>
      </c>
      <c r="AA135">
        <v>20</v>
      </c>
    </row>
    <row r="136" spans="1:27" x14ac:dyDescent="0.2">
      <c r="A136">
        <v>35</v>
      </c>
      <c r="B136" t="s">
        <v>2645</v>
      </c>
      <c r="C136" t="s">
        <v>520</v>
      </c>
      <c r="D136" t="s">
        <v>521</v>
      </c>
      <c r="E136">
        <v>90.69</v>
      </c>
      <c r="F136" t="s">
        <v>450</v>
      </c>
      <c r="G136" t="s">
        <v>20</v>
      </c>
      <c r="H136">
        <v>28</v>
      </c>
      <c r="I136">
        <v>3.3322045101752038</v>
      </c>
      <c r="J136">
        <v>231</v>
      </c>
      <c r="K136" t="s">
        <v>523</v>
      </c>
      <c r="L136">
        <v>5.4424177105217932</v>
      </c>
      <c r="M136" t="s">
        <v>2942</v>
      </c>
      <c r="N136" t="s">
        <v>393</v>
      </c>
      <c r="O136" t="s">
        <v>3259</v>
      </c>
      <c r="P136" t="s">
        <v>2686</v>
      </c>
      <c r="Q136" t="s">
        <v>2687</v>
      </c>
      <c r="R136" t="s">
        <v>2688</v>
      </c>
      <c r="S136" t="s">
        <v>3002</v>
      </c>
      <c r="T136" t="s">
        <v>3003</v>
      </c>
      <c r="U136" t="s">
        <v>3112</v>
      </c>
      <c r="V136">
        <v>100.2</v>
      </c>
      <c r="W136">
        <v>89</v>
      </c>
      <c r="X136">
        <v>67927</v>
      </c>
      <c r="Y136">
        <v>67.927000000000007</v>
      </c>
      <c r="Z136">
        <v>4.2184335991189092</v>
      </c>
      <c r="AA136">
        <v>27</v>
      </c>
    </row>
    <row r="137" spans="1:27" x14ac:dyDescent="0.2">
      <c r="A137">
        <v>36</v>
      </c>
      <c r="B137" t="s">
        <v>2645</v>
      </c>
      <c r="C137" t="s">
        <v>524</v>
      </c>
      <c r="D137" t="s">
        <v>501</v>
      </c>
      <c r="E137">
        <v>95.46</v>
      </c>
      <c r="F137" t="s">
        <v>401</v>
      </c>
      <c r="G137" t="s">
        <v>26</v>
      </c>
      <c r="H137">
        <v>21</v>
      </c>
      <c r="I137">
        <v>3.044522437723423</v>
      </c>
      <c r="J137">
        <v>228</v>
      </c>
      <c r="K137" t="s">
        <v>526</v>
      </c>
      <c r="L137">
        <v>5.4293456289544411</v>
      </c>
      <c r="M137" t="s">
        <v>2918</v>
      </c>
      <c r="N137" t="s">
        <v>393</v>
      </c>
      <c r="O137" t="s">
        <v>3237</v>
      </c>
      <c r="P137" t="s">
        <v>2692</v>
      </c>
      <c r="Q137" t="s">
        <v>2693</v>
      </c>
      <c r="R137" t="s">
        <v>2694</v>
      </c>
      <c r="S137" t="s">
        <v>3094</v>
      </c>
      <c r="T137" t="s">
        <v>3034</v>
      </c>
      <c r="U137" t="s">
        <v>3095</v>
      </c>
      <c r="V137">
        <v>95.8</v>
      </c>
      <c r="W137">
        <v>67</v>
      </c>
      <c r="X137">
        <v>23964</v>
      </c>
      <c r="Y137">
        <v>23.963999999999999</v>
      </c>
      <c r="Z137">
        <v>3.1765527042216783</v>
      </c>
      <c r="AA137">
        <v>3</v>
      </c>
    </row>
    <row r="138" spans="1:27" x14ac:dyDescent="0.2">
      <c r="A138">
        <v>37</v>
      </c>
      <c r="B138" t="s">
        <v>2645</v>
      </c>
      <c r="C138" t="s">
        <v>527</v>
      </c>
      <c r="D138" t="s">
        <v>528</v>
      </c>
      <c r="E138">
        <v>97.77</v>
      </c>
      <c r="F138" t="s">
        <v>405</v>
      </c>
      <c r="H138">
        <v>15</v>
      </c>
      <c r="I138">
        <v>2.7080502011022101</v>
      </c>
      <c r="J138">
        <v>227</v>
      </c>
      <c r="K138" t="s">
        <v>530</v>
      </c>
      <c r="L138">
        <v>5.4249500174814029</v>
      </c>
      <c r="M138" t="s">
        <v>2865</v>
      </c>
      <c r="N138" t="s">
        <v>393</v>
      </c>
      <c r="O138" t="s">
        <v>3260</v>
      </c>
      <c r="P138" t="s">
        <v>2669</v>
      </c>
      <c r="Q138" t="s">
        <v>2670</v>
      </c>
      <c r="R138" t="s">
        <v>2671</v>
      </c>
      <c r="S138" t="s">
        <v>3021</v>
      </c>
      <c r="T138" t="s">
        <v>3012</v>
      </c>
      <c r="U138" t="s">
        <v>3022</v>
      </c>
      <c r="V138">
        <v>90.6</v>
      </c>
      <c r="W138">
        <v>55</v>
      </c>
      <c r="X138">
        <v>49077</v>
      </c>
      <c r="Y138">
        <v>49.076999999999998</v>
      </c>
      <c r="Z138">
        <v>3.893390493280144</v>
      </c>
      <c r="AA138">
        <v>220</v>
      </c>
    </row>
    <row r="139" spans="1:27" x14ac:dyDescent="0.2">
      <c r="A139">
        <v>38</v>
      </c>
      <c r="B139" t="s">
        <v>2645</v>
      </c>
      <c r="C139" t="s">
        <v>531</v>
      </c>
      <c r="D139" t="s">
        <v>532</v>
      </c>
      <c r="E139">
        <v>94.24</v>
      </c>
      <c r="F139" t="s">
        <v>401</v>
      </c>
      <c r="G139" t="s">
        <v>20</v>
      </c>
      <c r="H139">
        <v>22</v>
      </c>
      <c r="I139">
        <v>3.0910424533583161</v>
      </c>
      <c r="J139">
        <v>227</v>
      </c>
      <c r="K139" t="s">
        <v>530</v>
      </c>
      <c r="L139">
        <v>5.4249500174814029</v>
      </c>
      <c r="M139" t="s">
        <v>2902</v>
      </c>
      <c r="N139" t="s">
        <v>393</v>
      </c>
      <c r="O139" t="s">
        <v>3261</v>
      </c>
      <c r="P139" t="s">
        <v>2681</v>
      </c>
      <c r="Q139" t="s">
        <v>2682</v>
      </c>
      <c r="R139" t="s">
        <v>2671</v>
      </c>
      <c r="S139" t="s">
        <v>3021</v>
      </c>
      <c r="T139" t="s">
        <v>3012</v>
      </c>
      <c r="U139" t="s">
        <v>3073</v>
      </c>
      <c r="V139">
        <v>173.6</v>
      </c>
      <c r="W139">
        <v>55</v>
      </c>
      <c r="X139">
        <v>113623</v>
      </c>
      <c r="Y139">
        <v>113.623</v>
      </c>
      <c r="Z139">
        <v>4.7328859505825545</v>
      </c>
      <c r="AA139">
        <v>21</v>
      </c>
    </row>
    <row r="140" spans="1:27" x14ac:dyDescent="0.2">
      <c r="A140">
        <v>39</v>
      </c>
      <c r="B140" t="s">
        <v>2645</v>
      </c>
      <c r="C140" t="s">
        <v>533</v>
      </c>
      <c r="D140" t="s">
        <v>534</v>
      </c>
      <c r="E140">
        <v>91.43</v>
      </c>
      <c r="F140" t="s">
        <v>450</v>
      </c>
      <c r="G140" t="s">
        <v>38</v>
      </c>
      <c r="H140">
        <v>8.6999999999999993</v>
      </c>
      <c r="I140">
        <v>2.1633230256605378</v>
      </c>
      <c r="J140">
        <v>213</v>
      </c>
      <c r="K140" t="s">
        <v>536</v>
      </c>
      <c r="L140">
        <v>5.3612921657094255</v>
      </c>
      <c r="M140" t="s">
        <v>2944</v>
      </c>
      <c r="N140" t="s">
        <v>393</v>
      </c>
      <c r="O140" t="s">
        <v>3262</v>
      </c>
      <c r="P140" t="s">
        <v>2945</v>
      </c>
      <c r="Q140" t="s">
        <v>2943</v>
      </c>
      <c r="R140" t="s">
        <v>2655</v>
      </c>
      <c r="S140" t="s">
        <v>3062</v>
      </c>
      <c r="T140" t="s">
        <v>3012</v>
      </c>
      <c r="U140" t="s">
        <v>3113</v>
      </c>
      <c r="V140">
        <v>77.5</v>
      </c>
      <c r="W140">
        <v>263</v>
      </c>
      <c r="X140">
        <v>43981</v>
      </c>
      <c r="Y140">
        <v>43.981000000000002</v>
      </c>
      <c r="Z140">
        <v>3.7837577224761234</v>
      </c>
      <c r="AA140">
        <v>22</v>
      </c>
    </row>
    <row r="141" spans="1:27" x14ac:dyDescent="0.2">
      <c r="A141">
        <v>40</v>
      </c>
      <c r="B141" t="s">
        <v>2645</v>
      </c>
      <c r="C141" t="s">
        <v>537</v>
      </c>
      <c r="D141" t="s">
        <v>538</v>
      </c>
      <c r="E141">
        <v>97.83</v>
      </c>
      <c r="F141" t="s">
        <v>396</v>
      </c>
      <c r="G141" t="s">
        <v>14</v>
      </c>
      <c r="H141">
        <v>70</v>
      </c>
      <c r="I141">
        <v>4.2484952420493594</v>
      </c>
      <c r="J141">
        <v>212</v>
      </c>
      <c r="K141" t="s">
        <v>540</v>
      </c>
      <c r="L141">
        <v>5.3565862746720123</v>
      </c>
      <c r="M141" t="s">
        <v>2996</v>
      </c>
      <c r="N141" t="s">
        <v>393</v>
      </c>
      <c r="O141" t="s">
        <v>3235</v>
      </c>
      <c r="P141" t="s">
        <v>3092</v>
      </c>
      <c r="Q141" t="s">
        <v>2703</v>
      </c>
      <c r="R141" t="s">
        <v>2704</v>
      </c>
      <c r="S141" t="s">
        <v>3023</v>
      </c>
      <c r="T141" t="s">
        <v>3017</v>
      </c>
      <c r="U141" t="s">
        <v>3093</v>
      </c>
      <c r="V141">
        <v>88</v>
      </c>
      <c r="W141">
        <v>72</v>
      </c>
      <c r="X141">
        <v>41995</v>
      </c>
      <c r="Y141">
        <v>41.994999999999997</v>
      </c>
      <c r="Z141">
        <v>3.7375505635775905</v>
      </c>
      <c r="AA141">
        <v>31</v>
      </c>
    </row>
    <row r="142" spans="1:27" x14ac:dyDescent="0.2">
      <c r="A142">
        <v>41</v>
      </c>
      <c r="B142" t="s">
        <v>2645</v>
      </c>
      <c r="C142" t="s">
        <v>541</v>
      </c>
      <c r="D142" t="s">
        <v>276</v>
      </c>
      <c r="E142">
        <v>98.64</v>
      </c>
      <c r="F142" t="s">
        <v>422</v>
      </c>
      <c r="G142" t="s">
        <v>14</v>
      </c>
      <c r="H142">
        <v>47</v>
      </c>
      <c r="I142">
        <v>3.8501476017100584</v>
      </c>
      <c r="J142">
        <v>202</v>
      </c>
      <c r="K142" t="s">
        <v>542</v>
      </c>
      <c r="L142">
        <v>5.3082676974012051</v>
      </c>
      <c r="M142" t="s">
        <v>2922</v>
      </c>
      <c r="N142" t="s">
        <v>393</v>
      </c>
      <c r="O142" t="s">
        <v>3243</v>
      </c>
      <c r="P142" t="s">
        <v>2769</v>
      </c>
      <c r="Q142" t="s">
        <v>2770</v>
      </c>
      <c r="R142" t="s">
        <v>2688</v>
      </c>
      <c r="S142" t="s">
        <v>3002</v>
      </c>
      <c r="T142" t="s">
        <v>3003</v>
      </c>
      <c r="U142" t="s">
        <v>3090</v>
      </c>
      <c r="V142">
        <v>95.5</v>
      </c>
      <c r="W142">
        <v>182</v>
      </c>
      <c r="X142">
        <v>56019</v>
      </c>
      <c r="Y142">
        <v>56.018999999999998</v>
      </c>
      <c r="Z142">
        <v>4.0256909189050525</v>
      </c>
      <c r="AA142">
        <v>1</v>
      </c>
    </row>
    <row r="143" spans="1:27" x14ac:dyDescent="0.2">
      <c r="A143">
        <v>42</v>
      </c>
      <c r="B143" t="s">
        <v>2645</v>
      </c>
      <c r="C143" t="s">
        <v>543</v>
      </c>
      <c r="D143" t="s">
        <v>544</v>
      </c>
      <c r="E143">
        <v>87.13</v>
      </c>
      <c r="F143" t="s">
        <v>450</v>
      </c>
      <c r="H143">
        <v>31</v>
      </c>
      <c r="I143">
        <v>3.4339872044851463</v>
      </c>
      <c r="J143">
        <v>183</v>
      </c>
      <c r="K143" t="s">
        <v>545</v>
      </c>
      <c r="L143">
        <v>5.2094861528414214</v>
      </c>
      <c r="M143" t="s">
        <v>2999</v>
      </c>
      <c r="N143" t="s">
        <v>393</v>
      </c>
      <c r="O143" t="s">
        <v>3263</v>
      </c>
      <c r="P143" t="s">
        <v>3114</v>
      </c>
      <c r="Q143" t="s">
        <v>3115</v>
      </c>
      <c r="R143" t="s">
        <v>2966</v>
      </c>
      <c r="S143" t="s">
        <v>3116</v>
      </c>
      <c r="T143" t="s">
        <v>3034</v>
      </c>
      <c r="U143" t="s">
        <v>3117</v>
      </c>
      <c r="V143">
        <v>168.3</v>
      </c>
      <c r="W143">
        <v>166</v>
      </c>
      <c r="X143">
        <v>75886</v>
      </c>
      <c r="Y143">
        <v>75.885999999999996</v>
      </c>
      <c r="Z143">
        <v>4.3292322141600641</v>
      </c>
      <c r="AA143">
        <v>91</v>
      </c>
    </row>
    <row r="144" spans="1:27" x14ac:dyDescent="0.2">
      <c r="A144">
        <v>43</v>
      </c>
      <c r="B144" t="s">
        <v>2645</v>
      </c>
      <c r="C144" t="s">
        <v>546</v>
      </c>
      <c r="D144" t="s">
        <v>547</v>
      </c>
      <c r="E144">
        <v>96.67</v>
      </c>
      <c r="F144" t="s">
        <v>450</v>
      </c>
      <c r="G144" t="s">
        <v>14</v>
      </c>
      <c r="H144">
        <v>260</v>
      </c>
      <c r="I144">
        <v>5.5606816310155276</v>
      </c>
      <c r="J144">
        <v>182</v>
      </c>
      <c r="K144" t="s">
        <v>549</v>
      </c>
      <c r="L144">
        <v>5.2040066870767951</v>
      </c>
      <c r="M144" t="s">
        <v>2994</v>
      </c>
      <c r="N144" t="s">
        <v>393</v>
      </c>
      <c r="O144" t="s">
        <v>3264</v>
      </c>
      <c r="P144" t="s">
        <v>2664</v>
      </c>
      <c r="Q144" t="s">
        <v>2665</v>
      </c>
      <c r="R144" t="s">
        <v>2592</v>
      </c>
      <c r="S144" t="s">
        <v>3056</v>
      </c>
      <c r="T144" t="s">
        <v>3012</v>
      </c>
      <c r="U144" t="s">
        <v>3086</v>
      </c>
      <c r="V144">
        <v>89.7</v>
      </c>
      <c r="W144">
        <v>182</v>
      </c>
      <c r="AA144">
        <v>314</v>
      </c>
    </row>
    <row r="145" spans="1:27" x14ac:dyDescent="0.2">
      <c r="A145">
        <v>44</v>
      </c>
      <c r="B145" t="s">
        <v>2645</v>
      </c>
      <c r="C145" t="s">
        <v>550</v>
      </c>
      <c r="D145" t="s">
        <v>551</v>
      </c>
      <c r="E145">
        <v>94.69</v>
      </c>
      <c r="F145" t="s">
        <v>450</v>
      </c>
      <c r="G145" t="s">
        <v>14</v>
      </c>
      <c r="H145">
        <v>246</v>
      </c>
      <c r="I145">
        <v>5.5053315359323625</v>
      </c>
      <c r="J145">
        <v>174</v>
      </c>
      <c r="K145" t="s">
        <v>553</v>
      </c>
      <c r="L145">
        <v>5.1590552992145291</v>
      </c>
      <c r="M145" t="s">
        <v>2947</v>
      </c>
      <c r="N145" t="s">
        <v>393</v>
      </c>
      <c r="O145" t="s">
        <v>3265</v>
      </c>
      <c r="P145" t="s">
        <v>2948</v>
      </c>
      <c r="Q145" t="s">
        <v>2946</v>
      </c>
      <c r="R145" t="s">
        <v>2671</v>
      </c>
      <c r="S145" t="s">
        <v>3021</v>
      </c>
      <c r="T145" t="s">
        <v>3012</v>
      </c>
      <c r="U145" t="s">
        <v>3118</v>
      </c>
      <c r="V145">
        <v>86.7</v>
      </c>
      <c r="X145">
        <v>42392</v>
      </c>
      <c r="Y145">
        <v>42.392000000000003</v>
      </c>
      <c r="Z145">
        <v>3.7469596651904609</v>
      </c>
      <c r="AA145">
        <v>349</v>
      </c>
    </row>
    <row r="146" spans="1:27" x14ac:dyDescent="0.2">
      <c r="A146">
        <v>45</v>
      </c>
      <c r="B146" t="s">
        <v>2645</v>
      </c>
      <c r="C146" t="s">
        <v>554</v>
      </c>
      <c r="D146" t="s">
        <v>555</v>
      </c>
      <c r="E146">
        <v>98.02</v>
      </c>
      <c r="F146" t="s">
        <v>422</v>
      </c>
      <c r="H146">
        <v>12.4</v>
      </c>
      <c r="I146">
        <v>2.5176964726109912</v>
      </c>
      <c r="J146">
        <v>173</v>
      </c>
      <c r="K146" t="s">
        <v>557</v>
      </c>
      <c r="L146">
        <v>5.1532915944977793</v>
      </c>
      <c r="M146" t="s">
        <v>2883</v>
      </c>
      <c r="N146" t="s">
        <v>393</v>
      </c>
      <c r="O146" t="s">
        <v>3266</v>
      </c>
      <c r="P146" t="s">
        <v>2776</v>
      </c>
      <c r="Q146" t="s">
        <v>2777</v>
      </c>
      <c r="R146" t="s">
        <v>2722</v>
      </c>
      <c r="S146" t="s">
        <v>3042</v>
      </c>
      <c r="T146" t="s">
        <v>3012</v>
      </c>
      <c r="U146" t="s">
        <v>3046</v>
      </c>
      <c r="V146">
        <v>97.6</v>
      </c>
      <c r="W146">
        <v>97</v>
      </c>
      <c r="X146">
        <v>54700</v>
      </c>
      <c r="Y146">
        <v>54.7</v>
      </c>
      <c r="Z146">
        <v>4.0018637094279352</v>
      </c>
      <c r="AA146">
        <v>35</v>
      </c>
    </row>
    <row r="147" spans="1:27" x14ac:dyDescent="0.2">
      <c r="A147">
        <v>46</v>
      </c>
      <c r="B147" t="s">
        <v>2645</v>
      </c>
      <c r="C147" t="s">
        <v>558</v>
      </c>
      <c r="D147" t="s">
        <v>538</v>
      </c>
      <c r="E147">
        <v>89.61</v>
      </c>
      <c r="F147" t="s">
        <v>450</v>
      </c>
      <c r="G147" t="s">
        <v>38</v>
      </c>
      <c r="H147">
        <v>15.8</v>
      </c>
      <c r="I147">
        <v>2.760009940032921</v>
      </c>
      <c r="J147">
        <v>173</v>
      </c>
      <c r="K147" t="s">
        <v>557</v>
      </c>
      <c r="L147">
        <v>5.1532915944977793</v>
      </c>
      <c r="M147" t="s">
        <v>2854</v>
      </c>
      <c r="N147" t="s">
        <v>393</v>
      </c>
      <c r="O147" t="s">
        <v>3267</v>
      </c>
      <c r="P147" t="s">
        <v>2855</v>
      </c>
      <c r="Q147" t="s">
        <v>2706</v>
      </c>
      <c r="R147" t="s">
        <v>2688</v>
      </c>
      <c r="S147" t="s">
        <v>3002</v>
      </c>
      <c r="T147" t="s">
        <v>3003</v>
      </c>
      <c r="U147" t="s">
        <v>3004</v>
      </c>
      <c r="V147">
        <v>129</v>
      </c>
      <c r="W147">
        <v>38</v>
      </c>
      <c r="X147">
        <v>78965</v>
      </c>
      <c r="Y147">
        <v>78.965000000000003</v>
      </c>
      <c r="Z147">
        <v>4.369004716322018</v>
      </c>
      <c r="AA147">
        <v>7</v>
      </c>
    </row>
    <row r="148" spans="1:27" x14ac:dyDescent="0.2">
      <c r="A148">
        <v>47</v>
      </c>
      <c r="B148" t="s">
        <v>2645</v>
      </c>
      <c r="C148" t="s">
        <v>560</v>
      </c>
      <c r="D148" t="s">
        <v>561</v>
      </c>
      <c r="E148">
        <v>93.59</v>
      </c>
      <c r="F148" t="s">
        <v>405</v>
      </c>
      <c r="G148" t="s">
        <v>38</v>
      </c>
      <c r="H148">
        <v>15.6</v>
      </c>
      <c r="I148">
        <v>2.7472709142554912</v>
      </c>
      <c r="J148">
        <v>170</v>
      </c>
      <c r="K148" t="s">
        <v>563</v>
      </c>
      <c r="L148">
        <v>5.1357984370502621</v>
      </c>
      <c r="M148" t="s">
        <v>2950</v>
      </c>
      <c r="N148" t="s">
        <v>393</v>
      </c>
      <c r="O148" t="s">
        <v>3268</v>
      </c>
      <c r="P148" t="s">
        <v>2951</v>
      </c>
      <c r="Q148" t="s">
        <v>2949</v>
      </c>
      <c r="R148" t="s">
        <v>2697</v>
      </c>
      <c r="S148" t="s">
        <v>3005</v>
      </c>
      <c r="T148" t="s">
        <v>3006</v>
      </c>
      <c r="U148" t="s">
        <v>3119</v>
      </c>
      <c r="V148">
        <v>160.4</v>
      </c>
      <c r="W148">
        <v>151</v>
      </c>
      <c r="X148">
        <v>88240</v>
      </c>
      <c r="Y148">
        <v>88.24</v>
      </c>
      <c r="Z148">
        <v>4.4800603749452472</v>
      </c>
      <c r="AA148">
        <v>15</v>
      </c>
    </row>
    <row r="149" spans="1:27" x14ac:dyDescent="0.2">
      <c r="A149">
        <v>48</v>
      </c>
      <c r="B149" t="s">
        <v>2645</v>
      </c>
      <c r="C149" t="s">
        <v>564</v>
      </c>
      <c r="D149" t="s">
        <v>565</v>
      </c>
      <c r="E149">
        <v>98</v>
      </c>
      <c r="F149" t="s">
        <v>405</v>
      </c>
      <c r="H149">
        <v>21</v>
      </c>
      <c r="I149">
        <v>3.044522437723423</v>
      </c>
      <c r="J149">
        <v>169</v>
      </c>
      <c r="K149" t="s">
        <v>566</v>
      </c>
      <c r="L149">
        <v>5.1298987149230735</v>
      </c>
      <c r="M149" t="s">
        <v>2993</v>
      </c>
      <c r="N149" t="s">
        <v>393</v>
      </c>
      <c r="O149" t="s">
        <v>3269</v>
      </c>
      <c r="P149" t="s">
        <v>2700</v>
      </c>
      <c r="Q149" t="s">
        <v>3071</v>
      </c>
      <c r="R149" t="s">
        <v>2697</v>
      </c>
      <c r="S149" t="s">
        <v>3005</v>
      </c>
      <c r="T149" t="s">
        <v>3006</v>
      </c>
      <c r="U149" t="s">
        <v>3072</v>
      </c>
      <c r="V149">
        <v>442.4</v>
      </c>
      <c r="W149">
        <v>3</v>
      </c>
      <c r="X149">
        <v>66863</v>
      </c>
      <c r="Y149">
        <v>66.863</v>
      </c>
      <c r="Z149">
        <v>4.2026457498626852</v>
      </c>
      <c r="AA149">
        <v>96</v>
      </c>
    </row>
    <row r="150" spans="1:27" x14ac:dyDescent="0.2">
      <c r="A150">
        <v>49</v>
      </c>
      <c r="B150" t="s">
        <v>2645</v>
      </c>
      <c r="C150" t="s">
        <v>567</v>
      </c>
      <c r="D150" t="s">
        <v>568</v>
      </c>
      <c r="E150">
        <v>92.77</v>
      </c>
      <c r="F150" t="s">
        <v>450</v>
      </c>
      <c r="H150">
        <v>78</v>
      </c>
      <c r="I150">
        <v>4.3567088266895917</v>
      </c>
      <c r="J150">
        <v>168</v>
      </c>
      <c r="K150" t="s">
        <v>570</v>
      </c>
      <c r="L150">
        <v>5.1239639794032588</v>
      </c>
      <c r="M150" t="s">
        <v>2874</v>
      </c>
      <c r="N150" t="s">
        <v>393</v>
      </c>
      <c r="O150" t="s">
        <v>3241</v>
      </c>
      <c r="P150" t="s">
        <v>3032</v>
      </c>
      <c r="Q150" t="s">
        <v>2711</v>
      </c>
      <c r="R150" t="s">
        <v>2697</v>
      </c>
      <c r="S150" t="s">
        <v>3005</v>
      </c>
      <c r="T150" t="s">
        <v>3006</v>
      </c>
      <c r="U150" t="s">
        <v>3007</v>
      </c>
      <c r="V150">
        <v>176.2</v>
      </c>
      <c r="W150">
        <v>20</v>
      </c>
      <c r="X150">
        <v>76367</v>
      </c>
      <c r="Y150">
        <v>76.367000000000004</v>
      </c>
      <c r="Z150">
        <v>4.3355506656879683</v>
      </c>
      <c r="AA150">
        <v>4</v>
      </c>
    </row>
    <row r="151" spans="1:27" x14ac:dyDescent="0.2">
      <c r="A151">
        <v>50</v>
      </c>
      <c r="B151" t="s">
        <v>2645</v>
      </c>
      <c r="C151" t="s">
        <v>571</v>
      </c>
      <c r="D151" t="s">
        <v>572</v>
      </c>
      <c r="E151">
        <v>86.23</v>
      </c>
      <c r="F151" t="s">
        <v>405</v>
      </c>
      <c r="G151" t="s">
        <v>38</v>
      </c>
      <c r="H151">
        <v>7.1</v>
      </c>
      <c r="I151">
        <v>1.9600947840472698</v>
      </c>
      <c r="J151">
        <v>167</v>
      </c>
      <c r="K151" t="s">
        <v>574</v>
      </c>
      <c r="L151">
        <v>5.1179938124167554</v>
      </c>
      <c r="M151" t="s">
        <v>2883</v>
      </c>
      <c r="N151" t="s">
        <v>393</v>
      </c>
      <c r="O151" t="s">
        <v>3266</v>
      </c>
      <c r="P151" t="s">
        <v>2776</v>
      </c>
      <c r="Q151" t="s">
        <v>2777</v>
      </c>
      <c r="R151" t="s">
        <v>2722</v>
      </c>
      <c r="S151" t="s">
        <v>3042</v>
      </c>
      <c r="T151" t="s">
        <v>3012</v>
      </c>
      <c r="U151" t="s">
        <v>3046</v>
      </c>
      <c r="V151">
        <v>97.6</v>
      </c>
      <c r="W151">
        <v>97</v>
      </c>
      <c r="X151">
        <v>54700</v>
      </c>
      <c r="Y151">
        <v>54.7</v>
      </c>
      <c r="Z151">
        <v>4.0018637094279352</v>
      </c>
      <c r="AA151">
        <v>35</v>
      </c>
    </row>
    <row r="152" spans="1:27" x14ac:dyDescent="0.2">
      <c r="A152">
        <v>51</v>
      </c>
      <c r="B152" t="s">
        <v>2645</v>
      </c>
      <c r="C152" t="s">
        <v>575</v>
      </c>
      <c r="D152" t="s">
        <v>576</v>
      </c>
      <c r="E152">
        <v>96.07</v>
      </c>
      <c r="F152" t="s">
        <v>401</v>
      </c>
      <c r="G152" t="s">
        <v>20</v>
      </c>
      <c r="H152">
        <v>178</v>
      </c>
      <c r="I152">
        <v>5.181783550292085</v>
      </c>
      <c r="J152">
        <v>165</v>
      </c>
      <c r="K152" t="s">
        <v>578</v>
      </c>
      <c r="L152">
        <v>5.1059454739005803</v>
      </c>
      <c r="M152" t="s">
        <v>2989</v>
      </c>
      <c r="N152" t="s">
        <v>393</v>
      </c>
      <c r="O152" t="s">
        <v>3242</v>
      </c>
      <c r="P152" t="s">
        <v>3010</v>
      </c>
      <c r="Q152" t="s">
        <v>2699</v>
      </c>
      <c r="R152" t="s">
        <v>2685</v>
      </c>
      <c r="S152" t="s">
        <v>3011</v>
      </c>
      <c r="T152" t="s">
        <v>3012</v>
      </c>
      <c r="U152" t="s">
        <v>3013</v>
      </c>
      <c r="V152">
        <v>116</v>
      </c>
      <c r="W152">
        <v>29</v>
      </c>
      <c r="X152">
        <v>77037</v>
      </c>
      <c r="Y152">
        <v>77.037000000000006</v>
      </c>
      <c r="Z152">
        <v>4.3442858259216885</v>
      </c>
      <c r="AA152">
        <v>44</v>
      </c>
    </row>
    <row r="153" spans="1:27" x14ac:dyDescent="0.2">
      <c r="A153">
        <v>52</v>
      </c>
      <c r="B153" t="s">
        <v>2645</v>
      </c>
      <c r="C153" t="s">
        <v>579</v>
      </c>
      <c r="D153" t="s">
        <v>580</v>
      </c>
      <c r="E153" t="s">
        <v>17</v>
      </c>
      <c r="F153" t="s">
        <v>401</v>
      </c>
      <c r="G153" t="s">
        <v>26</v>
      </c>
      <c r="H153">
        <v>7.5</v>
      </c>
      <c r="I153">
        <v>2.0149030205422647</v>
      </c>
      <c r="J153">
        <v>165</v>
      </c>
      <c r="K153" t="s">
        <v>578</v>
      </c>
      <c r="L153">
        <v>5.1059454739005803</v>
      </c>
      <c r="M153" t="s">
        <v>2953</v>
      </c>
      <c r="N153" t="s">
        <v>393</v>
      </c>
      <c r="O153" t="s">
        <v>3270</v>
      </c>
      <c r="P153" t="s">
        <v>2954</v>
      </c>
      <c r="Q153" t="s">
        <v>2952</v>
      </c>
      <c r="R153" t="s">
        <v>2671</v>
      </c>
      <c r="S153" t="s">
        <v>3021</v>
      </c>
      <c r="T153" t="s">
        <v>3012</v>
      </c>
      <c r="U153" t="s">
        <v>3120</v>
      </c>
      <c r="V153">
        <v>120.8</v>
      </c>
      <c r="W153">
        <v>263</v>
      </c>
      <c r="X153">
        <v>89776</v>
      </c>
      <c r="Y153">
        <v>89.775999999999996</v>
      </c>
      <c r="Z153">
        <v>4.4973176790086162</v>
      </c>
      <c r="AA153">
        <v>13</v>
      </c>
    </row>
    <row r="154" spans="1:27" x14ac:dyDescent="0.2">
      <c r="A154">
        <v>53</v>
      </c>
      <c r="B154" t="s">
        <v>2645</v>
      </c>
      <c r="C154" t="s">
        <v>582</v>
      </c>
      <c r="D154" t="s">
        <v>583</v>
      </c>
      <c r="E154" t="s">
        <v>17</v>
      </c>
      <c r="F154" t="s">
        <v>422</v>
      </c>
      <c r="G154" t="s">
        <v>20</v>
      </c>
      <c r="H154">
        <v>10.9</v>
      </c>
      <c r="I154">
        <v>2.388762789235098</v>
      </c>
      <c r="J154">
        <v>164</v>
      </c>
      <c r="K154" t="s">
        <v>585</v>
      </c>
      <c r="L154">
        <v>5.0998664278241987</v>
      </c>
      <c r="M154" t="s">
        <v>2956</v>
      </c>
      <c r="N154" t="s">
        <v>393</v>
      </c>
      <c r="O154" t="s">
        <v>3271</v>
      </c>
      <c r="P154" t="s">
        <v>2957</v>
      </c>
      <c r="Q154" t="s">
        <v>2955</v>
      </c>
      <c r="R154" t="s">
        <v>2591</v>
      </c>
      <c r="S154" t="s">
        <v>3121</v>
      </c>
      <c r="T154" t="s">
        <v>3017</v>
      </c>
      <c r="U154" t="s">
        <v>3122</v>
      </c>
      <c r="V154">
        <v>89.5</v>
      </c>
      <c r="W154">
        <v>285</v>
      </c>
      <c r="X154">
        <v>60243</v>
      </c>
      <c r="Y154">
        <v>60.243000000000002</v>
      </c>
      <c r="Z154">
        <v>4.0983863830484326</v>
      </c>
      <c r="AA154">
        <v>277</v>
      </c>
    </row>
    <row r="155" spans="1:27" x14ac:dyDescent="0.2">
      <c r="A155">
        <v>54</v>
      </c>
      <c r="B155" t="s">
        <v>2645</v>
      </c>
      <c r="C155" t="s">
        <v>586</v>
      </c>
      <c r="D155" t="s">
        <v>587</v>
      </c>
      <c r="E155">
        <v>95.16</v>
      </c>
      <c r="F155" t="s">
        <v>422</v>
      </c>
      <c r="G155" t="s">
        <v>14</v>
      </c>
      <c r="H155">
        <v>11.8</v>
      </c>
      <c r="I155">
        <v>2.4680995314716192</v>
      </c>
      <c r="J155">
        <v>164</v>
      </c>
      <c r="K155" t="s">
        <v>585</v>
      </c>
      <c r="L155">
        <v>5.0998664278241987</v>
      </c>
      <c r="M155" t="s">
        <v>2958</v>
      </c>
      <c r="N155" t="s">
        <v>393</v>
      </c>
      <c r="O155" t="s">
        <v>3272</v>
      </c>
      <c r="P155" t="s">
        <v>2836</v>
      </c>
      <c r="Q155" t="s">
        <v>2837</v>
      </c>
      <c r="R155" t="s">
        <v>2671</v>
      </c>
      <c r="S155" t="s">
        <v>3021</v>
      </c>
      <c r="T155" t="s">
        <v>3012</v>
      </c>
      <c r="U155" t="s">
        <v>3123</v>
      </c>
      <c r="V155">
        <v>103.3</v>
      </c>
      <c r="W155">
        <v>137</v>
      </c>
      <c r="X155">
        <v>58968</v>
      </c>
      <c r="Y155">
        <v>58.968000000000004</v>
      </c>
      <c r="Z155">
        <v>4.0769949238869874</v>
      </c>
      <c r="AA155">
        <v>66</v>
      </c>
    </row>
    <row r="156" spans="1:27" x14ac:dyDescent="0.2">
      <c r="A156">
        <v>55</v>
      </c>
      <c r="B156" t="s">
        <v>2645</v>
      </c>
      <c r="C156" t="s">
        <v>589</v>
      </c>
      <c r="D156" t="s">
        <v>590</v>
      </c>
      <c r="E156">
        <v>98.94</v>
      </c>
      <c r="F156" t="s">
        <v>422</v>
      </c>
      <c r="G156" t="s">
        <v>14</v>
      </c>
      <c r="H156">
        <v>54</v>
      </c>
      <c r="I156">
        <v>3.9889840465642745</v>
      </c>
      <c r="J156">
        <v>154</v>
      </c>
      <c r="K156" t="s">
        <v>591</v>
      </c>
      <c r="L156">
        <v>5.0369526024136295</v>
      </c>
      <c r="M156" t="s">
        <v>2990</v>
      </c>
      <c r="N156" t="s">
        <v>393</v>
      </c>
      <c r="O156" t="s">
        <v>3273</v>
      </c>
      <c r="P156" t="s">
        <v>2658</v>
      </c>
      <c r="Q156" t="s">
        <v>2659</v>
      </c>
      <c r="R156" t="s">
        <v>2660</v>
      </c>
      <c r="S156" t="s">
        <v>3027</v>
      </c>
      <c r="T156" t="s">
        <v>3012</v>
      </c>
      <c r="U156" t="s">
        <v>3028</v>
      </c>
      <c r="V156">
        <v>84.5</v>
      </c>
      <c r="W156">
        <v>115</v>
      </c>
      <c r="X156">
        <v>48791</v>
      </c>
      <c r="Y156">
        <v>48.790999999999997</v>
      </c>
      <c r="Z156">
        <v>3.8875458696209848</v>
      </c>
      <c r="AA156">
        <v>235</v>
      </c>
    </row>
    <row r="157" spans="1:27" x14ac:dyDescent="0.2">
      <c r="A157">
        <v>56</v>
      </c>
      <c r="B157" t="s">
        <v>2645</v>
      </c>
      <c r="C157" t="s">
        <v>592</v>
      </c>
      <c r="D157" t="s">
        <v>593</v>
      </c>
      <c r="E157">
        <v>96.8</v>
      </c>
      <c r="F157" t="s">
        <v>450</v>
      </c>
      <c r="G157" t="s">
        <v>38</v>
      </c>
      <c r="H157">
        <v>144</v>
      </c>
      <c r="I157">
        <v>4.9698132995760007</v>
      </c>
      <c r="J157">
        <v>153</v>
      </c>
      <c r="K157" t="s">
        <v>595</v>
      </c>
      <c r="L157">
        <v>5.0304379213924353</v>
      </c>
      <c r="M157" t="s">
        <v>2856</v>
      </c>
      <c r="N157" t="s">
        <v>393</v>
      </c>
      <c r="O157" t="s">
        <v>3274</v>
      </c>
      <c r="P157" t="s">
        <v>2754</v>
      </c>
      <c r="Q157" t="s">
        <v>2711</v>
      </c>
      <c r="R157" t="s">
        <v>2697</v>
      </c>
      <c r="S157" t="s">
        <v>3005</v>
      </c>
      <c r="T157" t="s">
        <v>3006</v>
      </c>
      <c r="U157" t="s">
        <v>3007</v>
      </c>
      <c r="V157">
        <v>176.2</v>
      </c>
      <c r="W157">
        <v>20</v>
      </c>
      <c r="X157">
        <v>76367</v>
      </c>
      <c r="Y157">
        <v>76.367000000000004</v>
      </c>
      <c r="Z157">
        <v>4.3355506656879683</v>
      </c>
      <c r="AA157">
        <v>55</v>
      </c>
    </row>
    <row r="158" spans="1:27" x14ac:dyDescent="0.2">
      <c r="A158">
        <v>57</v>
      </c>
      <c r="B158" t="s">
        <v>2645</v>
      </c>
      <c r="C158" t="s">
        <v>596</v>
      </c>
      <c r="D158" t="s">
        <v>597</v>
      </c>
      <c r="E158">
        <v>97.39</v>
      </c>
      <c r="F158" t="s">
        <v>405</v>
      </c>
      <c r="H158">
        <v>64</v>
      </c>
      <c r="I158">
        <v>4.1588830833596715</v>
      </c>
      <c r="J158">
        <v>138</v>
      </c>
      <c r="K158" t="s">
        <v>599</v>
      </c>
      <c r="L158">
        <v>4.9272536851572051</v>
      </c>
      <c r="M158" t="s">
        <v>2916</v>
      </c>
      <c r="N158" t="s">
        <v>393</v>
      </c>
      <c r="O158" t="s">
        <v>3234</v>
      </c>
      <c r="P158" t="s">
        <v>2760</v>
      </c>
      <c r="Q158" t="s">
        <v>2761</v>
      </c>
      <c r="R158" t="s">
        <v>2762</v>
      </c>
      <c r="S158" t="s">
        <v>3074</v>
      </c>
      <c r="T158" t="s">
        <v>3017</v>
      </c>
      <c r="U158" t="s">
        <v>3091</v>
      </c>
      <c r="V158">
        <v>93.2</v>
      </c>
      <c r="W158">
        <v>121</v>
      </c>
      <c r="X158">
        <v>56536</v>
      </c>
      <c r="Y158">
        <v>56.536000000000001</v>
      </c>
      <c r="Z158">
        <v>4.0348776033885532</v>
      </c>
      <c r="AA158">
        <v>9</v>
      </c>
    </row>
    <row r="159" spans="1:27" x14ac:dyDescent="0.2">
      <c r="A159">
        <v>58</v>
      </c>
      <c r="B159" t="s">
        <v>2645</v>
      </c>
      <c r="C159" t="s">
        <v>600</v>
      </c>
      <c r="D159" t="s">
        <v>601</v>
      </c>
      <c r="E159">
        <v>95.18</v>
      </c>
      <c r="F159" t="s">
        <v>401</v>
      </c>
      <c r="G159" t="s">
        <v>14</v>
      </c>
      <c r="H159">
        <v>25</v>
      </c>
      <c r="I159">
        <v>3.2188758248682006</v>
      </c>
      <c r="J159">
        <v>138</v>
      </c>
      <c r="K159" t="s">
        <v>599</v>
      </c>
      <c r="L159">
        <v>4.9272536851572051</v>
      </c>
      <c r="M159" t="s">
        <v>2862</v>
      </c>
      <c r="N159" t="s">
        <v>393</v>
      </c>
      <c r="O159" t="s">
        <v>3275</v>
      </c>
      <c r="P159" t="s">
        <v>2733</v>
      </c>
      <c r="Q159" t="s">
        <v>2734</v>
      </c>
      <c r="R159" t="s">
        <v>1117</v>
      </c>
      <c r="S159" t="s">
        <v>3016</v>
      </c>
      <c r="T159" t="s">
        <v>3017</v>
      </c>
      <c r="U159" t="s">
        <v>3018</v>
      </c>
      <c r="V159">
        <v>86.4</v>
      </c>
      <c r="W159">
        <v>49</v>
      </c>
      <c r="X159">
        <v>58575</v>
      </c>
      <c r="Y159">
        <v>58.575000000000003</v>
      </c>
      <c r="Z159">
        <v>4.0703079843938594</v>
      </c>
      <c r="AA159">
        <v>133</v>
      </c>
    </row>
    <row r="160" spans="1:27" x14ac:dyDescent="0.2">
      <c r="A160">
        <v>59</v>
      </c>
      <c r="B160" t="s">
        <v>2645</v>
      </c>
      <c r="C160" t="s">
        <v>602</v>
      </c>
      <c r="D160" t="s">
        <v>603</v>
      </c>
      <c r="E160">
        <v>98.46</v>
      </c>
      <c r="F160" t="s">
        <v>450</v>
      </c>
      <c r="G160" t="s">
        <v>20</v>
      </c>
      <c r="H160">
        <v>72</v>
      </c>
      <c r="I160">
        <v>4.2766661190160553</v>
      </c>
      <c r="J160">
        <v>136</v>
      </c>
      <c r="K160" t="s">
        <v>605</v>
      </c>
      <c r="L160">
        <v>4.9126548857360524</v>
      </c>
      <c r="M160" t="s">
        <v>2893</v>
      </c>
      <c r="N160" t="s">
        <v>393</v>
      </c>
      <c r="O160" t="s">
        <v>3247</v>
      </c>
      <c r="P160" t="s">
        <v>2808</v>
      </c>
      <c r="Q160" t="s">
        <v>2809</v>
      </c>
      <c r="R160" t="s">
        <v>2685</v>
      </c>
      <c r="S160" t="s">
        <v>3011</v>
      </c>
      <c r="T160" t="s">
        <v>3012</v>
      </c>
      <c r="U160" t="s">
        <v>3061</v>
      </c>
      <c r="V160">
        <v>97.5</v>
      </c>
      <c r="W160">
        <v>10</v>
      </c>
      <c r="X160">
        <v>107000</v>
      </c>
      <c r="Y160">
        <v>107</v>
      </c>
      <c r="Z160">
        <v>4.6728288344619058</v>
      </c>
      <c r="AA160">
        <v>16</v>
      </c>
    </row>
    <row r="161" spans="1:27" x14ac:dyDescent="0.2">
      <c r="A161">
        <v>60</v>
      </c>
      <c r="B161" t="s">
        <v>2645</v>
      </c>
      <c r="C161" t="s">
        <v>606</v>
      </c>
      <c r="D161" t="s">
        <v>607</v>
      </c>
      <c r="E161" t="s">
        <v>17</v>
      </c>
      <c r="F161" t="s">
        <v>401</v>
      </c>
      <c r="G161" t="s">
        <v>38</v>
      </c>
      <c r="H161">
        <v>27</v>
      </c>
      <c r="I161">
        <v>3.2958368660043291</v>
      </c>
      <c r="J161">
        <v>135</v>
      </c>
      <c r="K161" t="s">
        <v>608</v>
      </c>
      <c r="L161">
        <v>4.9052747784384296</v>
      </c>
      <c r="M161" t="s">
        <v>2961</v>
      </c>
      <c r="N161" t="s">
        <v>393</v>
      </c>
      <c r="O161" t="s">
        <v>3276</v>
      </c>
      <c r="P161" t="s">
        <v>2962</v>
      </c>
      <c r="Q161" t="s">
        <v>2960</v>
      </c>
      <c r="R161" t="s">
        <v>2787</v>
      </c>
      <c r="S161" t="s">
        <v>3025</v>
      </c>
      <c r="T161" t="s">
        <v>3017</v>
      </c>
      <c r="U161" t="s">
        <v>3124</v>
      </c>
      <c r="V161">
        <v>90.2</v>
      </c>
      <c r="W161">
        <v>77</v>
      </c>
      <c r="X161">
        <v>41117</v>
      </c>
      <c r="Y161">
        <v>41.116999999999997</v>
      </c>
      <c r="Z161">
        <v>3.7164216612869603</v>
      </c>
      <c r="AA161">
        <v>33</v>
      </c>
    </row>
    <row r="162" spans="1:27" x14ac:dyDescent="0.2">
      <c r="A162">
        <v>61</v>
      </c>
      <c r="B162" t="s">
        <v>2645</v>
      </c>
      <c r="C162" t="s">
        <v>609</v>
      </c>
      <c r="D162" t="s">
        <v>610</v>
      </c>
      <c r="E162" t="s">
        <v>17</v>
      </c>
      <c r="F162" t="s">
        <v>450</v>
      </c>
      <c r="G162" t="s">
        <v>20</v>
      </c>
      <c r="H162">
        <v>33</v>
      </c>
      <c r="I162">
        <v>3.4965075614664802</v>
      </c>
      <c r="J162">
        <v>133</v>
      </c>
      <c r="K162" t="s">
        <v>612</v>
      </c>
      <c r="L162">
        <v>4.8903491282217537</v>
      </c>
      <c r="M162" t="s">
        <v>2963</v>
      </c>
      <c r="N162" t="s">
        <v>393</v>
      </c>
      <c r="O162" t="s">
        <v>3239</v>
      </c>
      <c r="P162" t="s">
        <v>2819</v>
      </c>
      <c r="Q162" t="s">
        <v>2820</v>
      </c>
      <c r="R162" t="s">
        <v>2821</v>
      </c>
      <c r="S162" t="s">
        <v>3096</v>
      </c>
      <c r="T162" t="s">
        <v>3012</v>
      </c>
      <c r="U162" t="s">
        <v>3097</v>
      </c>
      <c r="V162">
        <v>90.3</v>
      </c>
      <c r="W162">
        <v>234</v>
      </c>
      <c r="X162">
        <v>36991</v>
      </c>
      <c r="Y162">
        <v>36.991</v>
      </c>
      <c r="Z162">
        <v>3.6106746398125451</v>
      </c>
      <c r="AA162">
        <v>24</v>
      </c>
    </row>
    <row r="163" spans="1:27" x14ac:dyDescent="0.2">
      <c r="A163">
        <v>62</v>
      </c>
      <c r="B163" t="s">
        <v>2645</v>
      </c>
      <c r="C163" t="s">
        <v>613</v>
      </c>
      <c r="D163" t="s">
        <v>614</v>
      </c>
      <c r="E163">
        <v>96.49</v>
      </c>
      <c r="F163" t="s">
        <v>422</v>
      </c>
      <c r="H163">
        <v>36</v>
      </c>
      <c r="I163">
        <v>3.5835189384561099</v>
      </c>
      <c r="J163">
        <v>131</v>
      </c>
      <c r="K163" t="s">
        <v>615</v>
      </c>
      <c r="L163">
        <v>4.8751973232011512</v>
      </c>
      <c r="M163" t="s">
        <v>2888</v>
      </c>
      <c r="N163" t="s">
        <v>393</v>
      </c>
      <c r="O163" t="s">
        <v>3256</v>
      </c>
      <c r="P163" t="s">
        <v>2731</v>
      </c>
      <c r="Q163" t="s">
        <v>2732</v>
      </c>
      <c r="R163" t="s">
        <v>2592</v>
      </c>
      <c r="S163" t="s">
        <v>3056</v>
      </c>
      <c r="T163" t="s">
        <v>3012</v>
      </c>
      <c r="U163" t="s">
        <v>3057</v>
      </c>
      <c r="V163">
        <v>90.5</v>
      </c>
      <c r="W163">
        <v>137</v>
      </c>
      <c r="X163">
        <v>61526</v>
      </c>
      <c r="Y163">
        <v>61.526000000000003</v>
      </c>
      <c r="Z163">
        <v>4.1194598497004975</v>
      </c>
      <c r="AA163">
        <v>26</v>
      </c>
    </row>
    <row r="164" spans="1:27" x14ac:dyDescent="0.2">
      <c r="A164">
        <v>63</v>
      </c>
      <c r="B164" t="s">
        <v>2645</v>
      </c>
      <c r="C164" t="s">
        <v>616</v>
      </c>
      <c r="D164" t="s">
        <v>617</v>
      </c>
      <c r="E164">
        <v>92.81</v>
      </c>
      <c r="F164" t="s">
        <v>401</v>
      </c>
      <c r="G164" t="s">
        <v>26</v>
      </c>
      <c r="H164">
        <v>31</v>
      </c>
      <c r="I164">
        <v>3.4339872044851463</v>
      </c>
      <c r="J164">
        <v>130</v>
      </c>
      <c r="K164" t="s">
        <v>618</v>
      </c>
      <c r="L164">
        <v>4.8675344504555822</v>
      </c>
      <c r="M164" t="s">
        <v>2964</v>
      </c>
      <c r="N164" t="s">
        <v>393</v>
      </c>
      <c r="O164" t="s">
        <v>3277</v>
      </c>
      <c r="P164" t="s">
        <v>2683</v>
      </c>
      <c r="Q164" t="s">
        <v>2684</v>
      </c>
      <c r="R164" t="s">
        <v>2685</v>
      </c>
      <c r="S164" t="s">
        <v>3011</v>
      </c>
      <c r="T164" t="s">
        <v>3012</v>
      </c>
      <c r="U164" t="s">
        <v>3125</v>
      </c>
      <c r="V164">
        <v>102.4</v>
      </c>
      <c r="W164">
        <v>72</v>
      </c>
      <c r="X164">
        <v>72966</v>
      </c>
      <c r="Y164">
        <v>72.965999999999994</v>
      </c>
      <c r="Z164">
        <v>4.289993579226917</v>
      </c>
      <c r="AA164">
        <v>43</v>
      </c>
    </row>
    <row r="165" spans="1:27" x14ac:dyDescent="0.2">
      <c r="A165">
        <v>64</v>
      </c>
      <c r="B165" t="s">
        <v>2645</v>
      </c>
      <c r="C165" t="s">
        <v>619</v>
      </c>
      <c r="D165" t="s">
        <v>620</v>
      </c>
      <c r="E165">
        <v>94.78</v>
      </c>
      <c r="F165" t="s">
        <v>405</v>
      </c>
      <c r="G165" t="s">
        <v>38</v>
      </c>
      <c r="H165">
        <v>106</v>
      </c>
      <c r="I165">
        <v>4.6634390941120669</v>
      </c>
      <c r="J165">
        <v>129</v>
      </c>
      <c r="K165" t="s">
        <v>622</v>
      </c>
      <c r="L165">
        <v>4.8598124043616719</v>
      </c>
      <c r="M165" t="s">
        <v>2989</v>
      </c>
      <c r="N165" t="s">
        <v>393</v>
      </c>
      <c r="O165" t="s">
        <v>3242</v>
      </c>
      <c r="P165" t="s">
        <v>3010</v>
      </c>
      <c r="Q165" t="s">
        <v>2699</v>
      </c>
      <c r="R165" t="s">
        <v>2685</v>
      </c>
      <c r="S165" t="s">
        <v>3011</v>
      </c>
      <c r="T165" t="s">
        <v>3012</v>
      </c>
      <c r="U165" t="s">
        <v>3013</v>
      </c>
      <c r="V165">
        <v>116</v>
      </c>
      <c r="W165">
        <v>29</v>
      </c>
      <c r="X165">
        <v>77037</v>
      </c>
      <c r="Y165">
        <v>77.037000000000006</v>
      </c>
      <c r="Z165">
        <v>4.3442858259216885</v>
      </c>
      <c r="AA165">
        <v>44</v>
      </c>
    </row>
    <row r="166" spans="1:27" x14ac:dyDescent="0.2">
      <c r="A166">
        <v>65</v>
      </c>
      <c r="B166" t="s">
        <v>2645</v>
      </c>
      <c r="C166" t="s">
        <v>623</v>
      </c>
      <c r="D166" t="s">
        <v>624</v>
      </c>
      <c r="E166">
        <v>86.47</v>
      </c>
      <c r="F166" t="s">
        <v>405</v>
      </c>
      <c r="G166" t="s">
        <v>38</v>
      </c>
      <c r="H166">
        <v>23</v>
      </c>
      <c r="I166">
        <v>3.1354942159291497</v>
      </c>
      <c r="J166">
        <v>128</v>
      </c>
      <c r="K166" t="s">
        <v>625</v>
      </c>
      <c r="L166">
        <v>4.8520302639196169</v>
      </c>
      <c r="M166" t="s">
        <v>2912</v>
      </c>
      <c r="N166" t="s">
        <v>393</v>
      </c>
      <c r="O166" t="s">
        <v>3278</v>
      </c>
      <c r="P166" t="s">
        <v>2788</v>
      </c>
      <c r="Q166" t="s">
        <v>2659</v>
      </c>
      <c r="R166" t="s">
        <v>2789</v>
      </c>
      <c r="S166" t="s">
        <v>3082</v>
      </c>
      <c r="T166" t="s">
        <v>3017</v>
      </c>
      <c r="U166" t="s">
        <v>3083</v>
      </c>
      <c r="V166">
        <v>89.8</v>
      </c>
      <c r="W166">
        <v>121</v>
      </c>
      <c r="X166">
        <v>56860</v>
      </c>
      <c r="Y166">
        <v>56.86</v>
      </c>
      <c r="Z166">
        <v>4.0405921062228538</v>
      </c>
      <c r="AA166">
        <v>47</v>
      </c>
    </row>
    <row r="167" spans="1:27" x14ac:dyDescent="0.2">
      <c r="A167">
        <v>66</v>
      </c>
      <c r="B167" t="s">
        <v>2645</v>
      </c>
      <c r="C167" t="s">
        <v>626</v>
      </c>
      <c r="D167" t="s">
        <v>627</v>
      </c>
      <c r="E167" t="s">
        <v>17</v>
      </c>
      <c r="F167" t="s">
        <v>450</v>
      </c>
      <c r="H167">
        <v>24</v>
      </c>
      <c r="I167">
        <v>3.1780538303479458</v>
      </c>
      <c r="J167">
        <v>125</v>
      </c>
      <c r="K167" t="s">
        <v>628</v>
      </c>
      <c r="L167">
        <v>4.8283137373023015</v>
      </c>
      <c r="M167" t="s">
        <v>3000</v>
      </c>
      <c r="N167" t="s">
        <v>393</v>
      </c>
      <c r="O167" t="s">
        <v>3279</v>
      </c>
      <c r="P167" t="s">
        <v>3126</v>
      </c>
      <c r="Q167" t="s">
        <v>3127</v>
      </c>
      <c r="R167" t="s">
        <v>2663</v>
      </c>
      <c r="S167" t="s">
        <v>3039</v>
      </c>
      <c r="T167" t="s">
        <v>3003</v>
      </c>
      <c r="U167" t="s">
        <v>3128</v>
      </c>
      <c r="V167">
        <v>82.4</v>
      </c>
      <c r="X167">
        <v>60382</v>
      </c>
      <c r="Y167">
        <v>60.381999999999998</v>
      </c>
      <c r="Z167">
        <v>4.1006910472809643</v>
      </c>
      <c r="AA167">
        <v>50</v>
      </c>
    </row>
    <row r="168" spans="1:27" x14ac:dyDescent="0.2">
      <c r="A168">
        <v>67</v>
      </c>
      <c r="B168" t="s">
        <v>2645</v>
      </c>
      <c r="C168" t="s">
        <v>629</v>
      </c>
      <c r="D168" t="s">
        <v>276</v>
      </c>
      <c r="E168">
        <v>96.29</v>
      </c>
      <c r="F168" t="s">
        <v>401</v>
      </c>
      <c r="G168" t="s">
        <v>14</v>
      </c>
      <c r="H168">
        <v>42</v>
      </c>
      <c r="I168">
        <v>3.7376696182833684</v>
      </c>
      <c r="J168">
        <v>123</v>
      </c>
      <c r="K168" t="s">
        <v>630</v>
      </c>
      <c r="L168">
        <v>4.8121843553724171</v>
      </c>
      <c r="M168" t="s">
        <v>2868</v>
      </c>
      <c r="N168" t="s">
        <v>393</v>
      </c>
      <c r="O168" t="s">
        <v>3238</v>
      </c>
      <c r="P168" t="s">
        <v>2785</v>
      </c>
      <c r="Q168" t="s">
        <v>2786</v>
      </c>
      <c r="R168" t="s">
        <v>2787</v>
      </c>
      <c r="S168" t="s">
        <v>3025</v>
      </c>
      <c r="T168" t="s">
        <v>3017</v>
      </c>
      <c r="U168" t="s">
        <v>3026</v>
      </c>
      <c r="V168">
        <v>110.7</v>
      </c>
      <c r="W168">
        <v>25</v>
      </c>
      <c r="X168">
        <v>73276</v>
      </c>
      <c r="Y168">
        <v>73.275999999999996</v>
      </c>
      <c r="Z168">
        <v>4.2942331337232122</v>
      </c>
      <c r="AA168">
        <v>57</v>
      </c>
    </row>
    <row r="169" spans="1:27" x14ac:dyDescent="0.2">
      <c r="A169">
        <v>68</v>
      </c>
      <c r="B169" t="s">
        <v>2645</v>
      </c>
      <c r="C169" t="s">
        <v>631</v>
      </c>
      <c r="D169" t="s">
        <v>632</v>
      </c>
      <c r="E169">
        <v>93.58</v>
      </c>
      <c r="F169" t="s">
        <v>450</v>
      </c>
      <c r="H169">
        <v>49</v>
      </c>
      <c r="I169">
        <v>3.8918202981106265</v>
      </c>
      <c r="J169">
        <v>123</v>
      </c>
      <c r="K169" t="s">
        <v>630</v>
      </c>
      <c r="L169">
        <v>4.8121843553724171</v>
      </c>
      <c r="M169" t="s">
        <v>2884</v>
      </c>
      <c r="N169" t="s">
        <v>393</v>
      </c>
      <c r="O169" t="s">
        <v>3280</v>
      </c>
      <c r="P169" t="s">
        <v>2832</v>
      </c>
      <c r="Q169" t="s">
        <v>2833</v>
      </c>
      <c r="R169" t="s">
        <v>2750</v>
      </c>
      <c r="S169" t="s">
        <v>3047</v>
      </c>
      <c r="T169" t="s">
        <v>3012</v>
      </c>
      <c r="U169" t="s">
        <v>3048</v>
      </c>
      <c r="V169">
        <v>88.1</v>
      </c>
      <c r="W169">
        <v>49</v>
      </c>
      <c r="X169">
        <v>43466</v>
      </c>
      <c r="Y169">
        <v>43.466000000000001</v>
      </c>
      <c r="Z169">
        <v>3.7719790232835106</v>
      </c>
      <c r="AA169">
        <v>157</v>
      </c>
    </row>
    <row r="170" spans="1:27" x14ac:dyDescent="0.2">
      <c r="A170">
        <v>69</v>
      </c>
      <c r="B170" t="s">
        <v>2645</v>
      </c>
      <c r="C170" t="s">
        <v>634</v>
      </c>
      <c r="D170" t="s">
        <v>635</v>
      </c>
      <c r="E170">
        <v>99.52</v>
      </c>
      <c r="F170" t="s">
        <v>410</v>
      </c>
      <c r="G170" t="s">
        <v>14</v>
      </c>
      <c r="H170">
        <v>58</v>
      </c>
      <c r="I170">
        <v>4.0604430105464191</v>
      </c>
      <c r="J170">
        <v>121</v>
      </c>
      <c r="K170" t="s">
        <v>636</v>
      </c>
      <c r="L170">
        <v>4.7957905455967413</v>
      </c>
      <c r="M170" t="s">
        <v>2893</v>
      </c>
      <c r="N170" t="s">
        <v>393</v>
      </c>
      <c r="O170" t="s">
        <v>3247</v>
      </c>
      <c r="P170" t="s">
        <v>2808</v>
      </c>
      <c r="Q170" t="s">
        <v>2809</v>
      </c>
      <c r="R170" t="s">
        <v>2685</v>
      </c>
      <c r="S170" t="s">
        <v>3011</v>
      </c>
      <c r="T170" t="s">
        <v>3012</v>
      </c>
      <c r="U170" t="s">
        <v>3061</v>
      </c>
      <c r="V170">
        <v>97.5</v>
      </c>
      <c r="W170">
        <v>10</v>
      </c>
      <c r="X170">
        <v>107000</v>
      </c>
      <c r="Y170">
        <v>107</v>
      </c>
      <c r="Z170">
        <v>4.6728288344619058</v>
      </c>
      <c r="AA170">
        <v>16</v>
      </c>
    </row>
    <row r="171" spans="1:27" x14ac:dyDescent="0.2">
      <c r="A171">
        <v>70</v>
      </c>
      <c r="B171" t="s">
        <v>2645</v>
      </c>
      <c r="C171" t="s">
        <v>637</v>
      </c>
      <c r="D171" t="s">
        <v>638</v>
      </c>
      <c r="E171">
        <v>98.34</v>
      </c>
      <c r="F171" t="s">
        <v>401</v>
      </c>
      <c r="G171" t="s">
        <v>14</v>
      </c>
      <c r="H171">
        <v>17.600000000000001</v>
      </c>
      <c r="I171">
        <v>2.8678989020441064</v>
      </c>
      <c r="J171">
        <v>121</v>
      </c>
      <c r="K171" t="s">
        <v>636</v>
      </c>
      <c r="L171">
        <v>4.7957905455967413</v>
      </c>
      <c r="M171" t="s">
        <v>2967</v>
      </c>
      <c r="N171" t="s">
        <v>393</v>
      </c>
      <c r="O171" t="s">
        <v>3281</v>
      </c>
      <c r="P171" t="s">
        <v>2968</v>
      </c>
      <c r="Q171" t="s">
        <v>2965</v>
      </c>
      <c r="R171" t="s">
        <v>2966</v>
      </c>
      <c r="S171" t="s">
        <v>3116</v>
      </c>
      <c r="T171" t="s">
        <v>3034</v>
      </c>
      <c r="U171" t="s">
        <v>3129</v>
      </c>
      <c r="V171">
        <v>84.1</v>
      </c>
      <c r="W171">
        <v>62</v>
      </c>
      <c r="X171">
        <v>40490</v>
      </c>
      <c r="Y171">
        <v>40.49</v>
      </c>
      <c r="Z171">
        <v>3.7010550300440697</v>
      </c>
      <c r="AA171">
        <v>121</v>
      </c>
    </row>
    <row r="172" spans="1:27" x14ac:dyDescent="0.2">
      <c r="A172">
        <v>71</v>
      </c>
      <c r="B172" t="s">
        <v>2645</v>
      </c>
      <c r="C172" t="s">
        <v>639</v>
      </c>
      <c r="D172" t="s">
        <v>640</v>
      </c>
      <c r="E172">
        <v>91.27</v>
      </c>
      <c r="F172" t="s">
        <v>396</v>
      </c>
      <c r="H172">
        <v>45</v>
      </c>
      <c r="I172">
        <v>3.8066624897703196</v>
      </c>
      <c r="J172">
        <v>118</v>
      </c>
      <c r="K172" t="s">
        <v>641</v>
      </c>
      <c r="L172">
        <v>4.7706846244656651</v>
      </c>
      <c r="M172" t="s">
        <v>2916</v>
      </c>
      <c r="N172" t="s">
        <v>393</v>
      </c>
      <c r="O172" t="s">
        <v>3234</v>
      </c>
      <c r="P172" t="s">
        <v>2760</v>
      </c>
      <c r="Q172" t="s">
        <v>2761</v>
      </c>
      <c r="R172" t="s">
        <v>2762</v>
      </c>
      <c r="S172" t="s">
        <v>3074</v>
      </c>
      <c r="T172" t="s">
        <v>3017</v>
      </c>
      <c r="U172" t="s">
        <v>3091</v>
      </c>
      <c r="V172">
        <v>93.2</v>
      </c>
      <c r="W172">
        <v>121</v>
      </c>
      <c r="X172">
        <v>56536</v>
      </c>
      <c r="Y172">
        <v>56.536000000000001</v>
      </c>
      <c r="Z172">
        <v>4.0348776033885532</v>
      </c>
      <c r="AA172">
        <v>9</v>
      </c>
    </row>
    <row r="173" spans="1:27" x14ac:dyDescent="0.2">
      <c r="A173">
        <v>72</v>
      </c>
      <c r="B173" t="s">
        <v>2645</v>
      </c>
      <c r="C173" t="s">
        <v>642</v>
      </c>
      <c r="D173" t="s">
        <v>643</v>
      </c>
      <c r="E173">
        <v>93.49</v>
      </c>
      <c r="F173" t="s">
        <v>401</v>
      </c>
      <c r="G173" t="s">
        <v>20</v>
      </c>
      <c r="H173">
        <v>72</v>
      </c>
      <c r="I173">
        <v>4.2766661190160553</v>
      </c>
      <c r="J173">
        <v>118</v>
      </c>
      <c r="K173" t="s">
        <v>641</v>
      </c>
      <c r="L173">
        <v>4.7706846244656651</v>
      </c>
      <c r="M173" t="s">
        <v>2874</v>
      </c>
      <c r="N173" t="s">
        <v>393</v>
      </c>
      <c r="O173" t="s">
        <v>3241</v>
      </c>
      <c r="P173" t="s">
        <v>3032</v>
      </c>
      <c r="Q173" t="s">
        <v>2711</v>
      </c>
      <c r="R173" t="s">
        <v>2697</v>
      </c>
      <c r="S173" t="s">
        <v>3005</v>
      </c>
      <c r="T173" t="s">
        <v>3006</v>
      </c>
      <c r="U173" t="s">
        <v>3007</v>
      </c>
      <c r="V173">
        <v>176.2</v>
      </c>
      <c r="W173">
        <v>20</v>
      </c>
      <c r="X173">
        <v>76367</v>
      </c>
      <c r="Y173">
        <v>76.367000000000004</v>
      </c>
      <c r="Z173">
        <v>4.3355506656879683</v>
      </c>
      <c r="AA173">
        <v>4</v>
      </c>
    </row>
    <row r="174" spans="1:27" x14ac:dyDescent="0.2">
      <c r="A174">
        <v>73</v>
      </c>
      <c r="B174" t="s">
        <v>2645</v>
      </c>
      <c r="C174" t="s">
        <v>644</v>
      </c>
      <c r="D174" t="s">
        <v>521</v>
      </c>
      <c r="E174" t="s">
        <v>17</v>
      </c>
      <c r="F174" t="s">
        <v>450</v>
      </c>
      <c r="G174" t="s">
        <v>26</v>
      </c>
      <c r="H174">
        <v>32</v>
      </c>
      <c r="I174">
        <v>3.4657359027997265</v>
      </c>
      <c r="J174">
        <v>117</v>
      </c>
      <c r="K174" t="s">
        <v>645</v>
      </c>
      <c r="L174">
        <v>4.7621739347977563</v>
      </c>
      <c r="M174" t="s">
        <v>2872</v>
      </c>
      <c r="N174" t="s">
        <v>393</v>
      </c>
      <c r="O174" t="s">
        <v>3282</v>
      </c>
      <c r="P174" t="s">
        <v>2716</v>
      </c>
      <c r="Q174" t="s">
        <v>2871</v>
      </c>
      <c r="R174" t="s">
        <v>2688</v>
      </c>
      <c r="S174" t="s">
        <v>3002</v>
      </c>
      <c r="T174" t="s">
        <v>3003</v>
      </c>
      <c r="U174" t="s">
        <v>3031</v>
      </c>
      <c r="V174">
        <v>88.5</v>
      </c>
      <c r="W174">
        <v>67</v>
      </c>
      <c r="X174">
        <v>50089</v>
      </c>
      <c r="Y174">
        <v>50.088999999999999</v>
      </c>
      <c r="Z174">
        <v>3.9138014231055571</v>
      </c>
      <c r="AA174">
        <v>28</v>
      </c>
    </row>
    <row r="175" spans="1:27" x14ac:dyDescent="0.2">
      <c r="A175">
        <v>74</v>
      </c>
      <c r="B175" t="s">
        <v>2645</v>
      </c>
      <c r="C175" t="s">
        <v>646</v>
      </c>
      <c r="D175" t="s">
        <v>647</v>
      </c>
      <c r="E175" t="s">
        <v>17</v>
      </c>
      <c r="F175" t="s">
        <v>450</v>
      </c>
      <c r="G175" t="s">
        <v>20</v>
      </c>
      <c r="H175">
        <v>245</v>
      </c>
      <c r="I175">
        <v>5.5012582105447274</v>
      </c>
      <c r="J175">
        <v>116</v>
      </c>
      <c r="K175" t="s">
        <v>649</v>
      </c>
      <c r="L175">
        <v>4.7535901911063645</v>
      </c>
      <c r="M175" t="s">
        <v>2970</v>
      </c>
      <c r="N175" t="s">
        <v>393</v>
      </c>
      <c r="O175" t="s">
        <v>3283</v>
      </c>
      <c r="P175" t="s">
        <v>2971</v>
      </c>
      <c r="Q175" t="s">
        <v>2969</v>
      </c>
      <c r="R175" t="s">
        <v>2802</v>
      </c>
      <c r="S175" t="s">
        <v>3130</v>
      </c>
      <c r="T175" t="s">
        <v>3034</v>
      </c>
      <c r="U175" t="s">
        <v>3131</v>
      </c>
      <c r="V175">
        <v>113.9</v>
      </c>
      <c r="X175">
        <v>87819</v>
      </c>
      <c r="Y175">
        <v>87.819000000000003</v>
      </c>
      <c r="Z175">
        <v>4.4752778781409326</v>
      </c>
      <c r="AA175">
        <v>179</v>
      </c>
    </row>
    <row r="176" spans="1:27" x14ac:dyDescent="0.2">
      <c r="A176">
        <v>75</v>
      </c>
      <c r="B176" t="s">
        <v>2645</v>
      </c>
      <c r="C176" t="s">
        <v>650</v>
      </c>
      <c r="D176" t="s">
        <v>651</v>
      </c>
      <c r="E176">
        <v>95.27</v>
      </c>
      <c r="F176" t="s">
        <v>405</v>
      </c>
      <c r="G176" t="s">
        <v>20</v>
      </c>
      <c r="H176">
        <v>46</v>
      </c>
      <c r="I176">
        <v>3.8286413964890951</v>
      </c>
      <c r="J176">
        <v>115</v>
      </c>
      <c r="K176" t="s">
        <v>652</v>
      </c>
      <c r="L176">
        <v>4.7449321283632502</v>
      </c>
      <c r="M176" t="s">
        <v>2920</v>
      </c>
      <c r="N176" t="s">
        <v>393</v>
      </c>
      <c r="O176" t="s">
        <v>3240</v>
      </c>
      <c r="P176" t="s">
        <v>2921</v>
      </c>
      <c r="Q176" t="s">
        <v>2919</v>
      </c>
      <c r="R176" t="s">
        <v>2799</v>
      </c>
      <c r="S176" t="s">
        <v>3019</v>
      </c>
      <c r="T176" t="s">
        <v>3006</v>
      </c>
      <c r="U176" t="s">
        <v>3098</v>
      </c>
      <c r="V176">
        <v>98.6</v>
      </c>
      <c r="W176">
        <v>83</v>
      </c>
      <c r="X176">
        <v>56977</v>
      </c>
      <c r="Y176">
        <v>56.976999999999997</v>
      </c>
      <c r="Z176">
        <v>4.0426476776310496</v>
      </c>
      <c r="AA176">
        <v>8</v>
      </c>
    </row>
    <row r="177" spans="1:27" x14ac:dyDescent="0.2">
      <c r="A177">
        <v>76</v>
      </c>
      <c r="B177" t="s">
        <v>2645</v>
      </c>
      <c r="C177" t="s">
        <v>653</v>
      </c>
      <c r="D177" t="s">
        <v>654</v>
      </c>
      <c r="E177">
        <v>92.88</v>
      </c>
      <c r="F177" t="s">
        <v>410</v>
      </c>
      <c r="G177" t="s">
        <v>20</v>
      </c>
      <c r="H177">
        <v>8.1</v>
      </c>
      <c r="I177">
        <v>2.0918640616783932</v>
      </c>
      <c r="J177">
        <v>113</v>
      </c>
      <c r="K177" t="s">
        <v>656</v>
      </c>
      <c r="L177">
        <v>4.7273878187123408</v>
      </c>
      <c r="M177" t="s">
        <v>2972</v>
      </c>
      <c r="N177" t="s">
        <v>393</v>
      </c>
      <c r="O177" t="s">
        <v>3284</v>
      </c>
      <c r="P177" t="s">
        <v>2763</v>
      </c>
      <c r="Q177" t="s">
        <v>2764</v>
      </c>
      <c r="R177" t="s">
        <v>2742</v>
      </c>
      <c r="S177" t="s">
        <v>3132</v>
      </c>
      <c r="T177" t="s">
        <v>3017</v>
      </c>
      <c r="U177" t="s">
        <v>3133</v>
      </c>
      <c r="V177">
        <v>89.8</v>
      </c>
      <c r="W177">
        <v>115</v>
      </c>
      <c r="X177">
        <v>65359</v>
      </c>
      <c r="Y177">
        <v>65.358999999999995</v>
      </c>
      <c r="Z177">
        <v>4.179895150557102</v>
      </c>
      <c r="AA177">
        <v>14</v>
      </c>
    </row>
    <row r="178" spans="1:27" x14ac:dyDescent="0.2">
      <c r="A178">
        <v>77</v>
      </c>
      <c r="B178" t="s">
        <v>2645</v>
      </c>
      <c r="C178" t="s">
        <v>657</v>
      </c>
      <c r="D178" t="s">
        <v>658</v>
      </c>
      <c r="E178" t="s">
        <v>17</v>
      </c>
      <c r="F178" t="s">
        <v>450</v>
      </c>
      <c r="G178" t="s">
        <v>26</v>
      </c>
      <c r="H178">
        <v>172</v>
      </c>
      <c r="I178">
        <v>5.1474944768134527</v>
      </c>
      <c r="J178">
        <v>110</v>
      </c>
      <c r="K178" t="s">
        <v>660</v>
      </c>
      <c r="L178">
        <v>4.7004803657924166</v>
      </c>
      <c r="M178" t="s">
        <v>2994</v>
      </c>
      <c r="N178" t="s">
        <v>393</v>
      </c>
      <c r="O178" t="s">
        <v>3264</v>
      </c>
      <c r="P178" t="s">
        <v>2664</v>
      </c>
      <c r="Q178" t="s">
        <v>2665</v>
      </c>
      <c r="R178" t="s">
        <v>2592</v>
      </c>
      <c r="S178" t="s">
        <v>3056</v>
      </c>
      <c r="T178" t="s">
        <v>3012</v>
      </c>
      <c r="U178" t="s">
        <v>3086</v>
      </c>
      <c r="V178">
        <v>89.7</v>
      </c>
      <c r="W178">
        <v>182</v>
      </c>
      <c r="AA178">
        <v>314</v>
      </c>
    </row>
    <row r="179" spans="1:27" x14ac:dyDescent="0.2">
      <c r="A179">
        <v>78</v>
      </c>
      <c r="B179" t="s">
        <v>2645</v>
      </c>
      <c r="C179" t="s">
        <v>661</v>
      </c>
      <c r="D179" t="s">
        <v>662</v>
      </c>
      <c r="E179">
        <v>97.38</v>
      </c>
      <c r="F179" t="s">
        <v>450</v>
      </c>
      <c r="G179" t="s">
        <v>26</v>
      </c>
      <c r="H179">
        <v>35</v>
      </c>
      <c r="I179">
        <v>3.5553480614894135</v>
      </c>
      <c r="J179">
        <v>109</v>
      </c>
      <c r="K179" t="s">
        <v>664</v>
      </c>
      <c r="L179">
        <v>4.6913478822291435</v>
      </c>
      <c r="M179" t="s">
        <v>2920</v>
      </c>
      <c r="N179" t="s">
        <v>393</v>
      </c>
      <c r="O179" t="s">
        <v>3240</v>
      </c>
      <c r="P179" t="s">
        <v>2921</v>
      </c>
      <c r="Q179" t="s">
        <v>2919</v>
      </c>
      <c r="R179" t="s">
        <v>2799</v>
      </c>
      <c r="S179" t="s">
        <v>3019</v>
      </c>
      <c r="T179" t="s">
        <v>3006</v>
      </c>
      <c r="U179" t="s">
        <v>3098</v>
      </c>
      <c r="V179">
        <v>98.6</v>
      </c>
      <c r="W179">
        <v>83</v>
      </c>
      <c r="X179">
        <v>56977</v>
      </c>
      <c r="Y179">
        <v>56.976999999999997</v>
      </c>
      <c r="Z179">
        <v>4.0426476776310496</v>
      </c>
      <c r="AA179">
        <v>8</v>
      </c>
    </row>
    <row r="180" spans="1:27" x14ac:dyDescent="0.2">
      <c r="A180">
        <v>79</v>
      </c>
      <c r="B180" t="s">
        <v>2645</v>
      </c>
      <c r="C180" t="s">
        <v>665</v>
      </c>
      <c r="D180" t="s">
        <v>666</v>
      </c>
      <c r="E180">
        <v>95.19</v>
      </c>
      <c r="F180" t="s">
        <v>405</v>
      </c>
      <c r="G180" t="s">
        <v>20</v>
      </c>
      <c r="H180">
        <v>138</v>
      </c>
      <c r="I180">
        <v>4.9272536851572051</v>
      </c>
      <c r="J180">
        <v>106</v>
      </c>
      <c r="K180" t="s">
        <v>668</v>
      </c>
      <c r="L180">
        <v>4.6634390941120669</v>
      </c>
      <c r="M180" t="s">
        <v>2865</v>
      </c>
      <c r="N180" t="s">
        <v>393</v>
      </c>
      <c r="O180" t="s">
        <v>3260</v>
      </c>
      <c r="P180" t="s">
        <v>2669</v>
      </c>
      <c r="Q180" t="s">
        <v>2670</v>
      </c>
      <c r="R180" t="s">
        <v>2671</v>
      </c>
      <c r="S180" t="s">
        <v>3021</v>
      </c>
      <c r="T180" t="s">
        <v>3012</v>
      </c>
      <c r="U180" t="s">
        <v>3022</v>
      </c>
      <c r="V180">
        <v>90.6</v>
      </c>
      <c r="W180">
        <v>55</v>
      </c>
      <c r="X180">
        <v>49077</v>
      </c>
      <c r="Y180">
        <v>49.076999999999998</v>
      </c>
      <c r="Z180">
        <v>3.893390493280144</v>
      </c>
      <c r="AA180">
        <v>220</v>
      </c>
    </row>
    <row r="181" spans="1:27" x14ac:dyDescent="0.2">
      <c r="A181">
        <v>80</v>
      </c>
      <c r="B181" t="s">
        <v>2645</v>
      </c>
      <c r="C181" t="s">
        <v>669</v>
      </c>
      <c r="D181" t="s">
        <v>670</v>
      </c>
      <c r="E181">
        <v>91.38</v>
      </c>
      <c r="F181" t="s">
        <v>396</v>
      </c>
      <c r="G181" t="s">
        <v>20</v>
      </c>
      <c r="H181">
        <v>322</v>
      </c>
      <c r="I181">
        <v>5.7745515455444085</v>
      </c>
      <c r="J181">
        <v>105</v>
      </c>
      <c r="K181" t="s">
        <v>672</v>
      </c>
      <c r="L181">
        <v>4.6539603501575231</v>
      </c>
      <c r="M181" t="s">
        <v>2882</v>
      </c>
      <c r="N181" t="s">
        <v>393</v>
      </c>
      <c r="O181" t="s">
        <v>3253</v>
      </c>
      <c r="P181" t="s">
        <v>2666</v>
      </c>
      <c r="Q181" t="s">
        <v>2667</v>
      </c>
      <c r="R181" t="s">
        <v>2668</v>
      </c>
      <c r="S181" t="s">
        <v>3044</v>
      </c>
      <c r="T181" t="s">
        <v>3012</v>
      </c>
      <c r="U181" t="s">
        <v>3045</v>
      </c>
      <c r="V181">
        <v>91.8</v>
      </c>
      <c r="W181">
        <v>176</v>
      </c>
      <c r="X181">
        <v>52111</v>
      </c>
      <c r="Y181">
        <v>52.110999999999997</v>
      </c>
      <c r="Z181">
        <v>3.9533760589116249</v>
      </c>
      <c r="AA181">
        <v>20</v>
      </c>
    </row>
    <row r="182" spans="1:27" x14ac:dyDescent="0.2">
      <c r="A182">
        <v>81</v>
      </c>
      <c r="B182" t="s">
        <v>2645</v>
      </c>
      <c r="C182" t="s">
        <v>673</v>
      </c>
      <c r="D182" t="s">
        <v>674</v>
      </c>
      <c r="E182">
        <v>97.05</v>
      </c>
      <c r="F182" t="s">
        <v>401</v>
      </c>
      <c r="H182">
        <v>154</v>
      </c>
      <c r="I182">
        <v>5.0369526024136295</v>
      </c>
      <c r="J182">
        <v>104</v>
      </c>
      <c r="K182" t="s">
        <v>676</v>
      </c>
      <c r="L182">
        <v>4.6443908991413725</v>
      </c>
      <c r="M182" t="s">
        <v>2896</v>
      </c>
      <c r="N182" t="s">
        <v>393</v>
      </c>
      <c r="O182" t="s">
        <v>3257</v>
      </c>
      <c r="P182" t="s">
        <v>3064</v>
      </c>
      <c r="Q182" t="s">
        <v>2895</v>
      </c>
      <c r="R182" t="s">
        <v>2812</v>
      </c>
      <c r="S182" t="s">
        <v>3065</v>
      </c>
      <c r="T182" t="s">
        <v>3017</v>
      </c>
      <c r="U182" t="s">
        <v>3066</v>
      </c>
      <c r="V182">
        <v>77.7</v>
      </c>
      <c r="W182">
        <v>41</v>
      </c>
      <c r="X182">
        <v>37701</v>
      </c>
      <c r="Y182">
        <v>37.701000000000001</v>
      </c>
      <c r="Z182">
        <v>3.629686619301117</v>
      </c>
      <c r="AA182">
        <v>36</v>
      </c>
    </row>
    <row r="183" spans="1:27" x14ac:dyDescent="0.2">
      <c r="A183">
        <v>82</v>
      </c>
      <c r="B183" t="s">
        <v>2645</v>
      </c>
      <c r="C183" t="s">
        <v>677</v>
      </c>
      <c r="D183" t="s">
        <v>678</v>
      </c>
      <c r="E183">
        <v>96.18</v>
      </c>
      <c r="F183" t="s">
        <v>401</v>
      </c>
      <c r="G183" t="s">
        <v>26</v>
      </c>
      <c r="H183">
        <v>16.600000000000001</v>
      </c>
      <c r="I183">
        <v>2.8094026953624978</v>
      </c>
      <c r="J183">
        <v>104</v>
      </c>
      <c r="K183" t="s">
        <v>676</v>
      </c>
      <c r="L183">
        <v>4.6443908991413725</v>
      </c>
      <c r="M183" t="s">
        <v>2868</v>
      </c>
      <c r="N183" t="s">
        <v>393</v>
      </c>
      <c r="O183" t="s">
        <v>3238</v>
      </c>
      <c r="P183" t="s">
        <v>2785</v>
      </c>
      <c r="Q183" t="s">
        <v>2786</v>
      </c>
      <c r="R183" t="s">
        <v>2787</v>
      </c>
      <c r="S183" t="s">
        <v>3025</v>
      </c>
      <c r="T183" t="s">
        <v>3017</v>
      </c>
      <c r="U183" t="s">
        <v>3026</v>
      </c>
      <c r="V183">
        <v>110.7</v>
      </c>
      <c r="W183">
        <v>25</v>
      </c>
      <c r="X183">
        <v>73276</v>
      </c>
      <c r="Y183">
        <v>73.275999999999996</v>
      </c>
      <c r="Z183">
        <v>4.2942331337232122</v>
      </c>
      <c r="AA183">
        <v>57</v>
      </c>
    </row>
    <row r="184" spans="1:27" x14ac:dyDescent="0.2">
      <c r="A184">
        <v>83</v>
      </c>
      <c r="B184" t="s">
        <v>2645</v>
      </c>
      <c r="C184" t="s">
        <v>680</v>
      </c>
      <c r="D184" t="s">
        <v>681</v>
      </c>
      <c r="E184">
        <v>87.01</v>
      </c>
      <c r="F184" t="s">
        <v>450</v>
      </c>
      <c r="G184" t="s">
        <v>38</v>
      </c>
      <c r="H184">
        <v>26</v>
      </c>
      <c r="I184">
        <v>3.2580965380214821</v>
      </c>
      <c r="J184">
        <v>103</v>
      </c>
      <c r="K184" t="s">
        <v>683</v>
      </c>
      <c r="L184">
        <v>4.6347289882296359</v>
      </c>
      <c r="M184" t="s">
        <v>2894</v>
      </c>
      <c r="N184" t="s">
        <v>393</v>
      </c>
      <c r="O184" t="s">
        <v>3285</v>
      </c>
      <c r="P184" t="s">
        <v>2674</v>
      </c>
      <c r="Q184" t="s">
        <v>2675</v>
      </c>
      <c r="R184" t="s">
        <v>2655</v>
      </c>
      <c r="S184" t="s">
        <v>3062</v>
      </c>
      <c r="T184" t="s">
        <v>3012</v>
      </c>
      <c r="U184" t="s">
        <v>3063</v>
      </c>
      <c r="V184">
        <v>89.6</v>
      </c>
      <c r="W184">
        <v>115</v>
      </c>
      <c r="X184">
        <v>44308</v>
      </c>
      <c r="Y184">
        <v>44.308</v>
      </c>
      <c r="Z184">
        <v>3.7911652476546864</v>
      </c>
      <c r="AA184">
        <v>5</v>
      </c>
    </row>
    <row r="185" spans="1:27" x14ac:dyDescent="0.2">
      <c r="A185">
        <v>84</v>
      </c>
      <c r="B185" t="s">
        <v>2645</v>
      </c>
      <c r="C185" t="s">
        <v>684</v>
      </c>
      <c r="D185" t="s">
        <v>685</v>
      </c>
      <c r="E185">
        <v>87.96</v>
      </c>
      <c r="F185" t="s">
        <v>450</v>
      </c>
      <c r="G185" t="s">
        <v>20</v>
      </c>
      <c r="H185">
        <v>202</v>
      </c>
      <c r="I185">
        <v>5.3082676974012051</v>
      </c>
      <c r="J185">
        <v>100</v>
      </c>
      <c r="K185" t="s">
        <v>687</v>
      </c>
      <c r="L185">
        <v>4.6051701859880918</v>
      </c>
      <c r="M185" t="s">
        <v>2990</v>
      </c>
      <c r="N185" t="s">
        <v>393</v>
      </c>
      <c r="O185" t="s">
        <v>3273</v>
      </c>
      <c r="P185" t="s">
        <v>2658</v>
      </c>
      <c r="Q185" t="s">
        <v>2659</v>
      </c>
      <c r="R185" t="s">
        <v>2660</v>
      </c>
      <c r="S185" t="s">
        <v>3027</v>
      </c>
      <c r="T185" t="s">
        <v>3012</v>
      </c>
      <c r="U185" t="s">
        <v>3028</v>
      </c>
      <c r="V185">
        <v>84.5</v>
      </c>
      <c r="W185">
        <v>115</v>
      </c>
      <c r="X185">
        <v>48791</v>
      </c>
      <c r="Y185">
        <v>48.790999999999997</v>
      </c>
      <c r="Z185">
        <v>3.8875458696209848</v>
      </c>
      <c r="AA185">
        <v>235</v>
      </c>
    </row>
    <row r="186" spans="1:27" x14ac:dyDescent="0.2">
      <c r="A186">
        <v>85</v>
      </c>
      <c r="B186" t="s">
        <v>2645</v>
      </c>
      <c r="C186" t="s">
        <v>688</v>
      </c>
      <c r="D186" t="s">
        <v>689</v>
      </c>
      <c r="E186" t="s">
        <v>17</v>
      </c>
      <c r="F186" t="s">
        <v>450</v>
      </c>
      <c r="G186" t="s">
        <v>14</v>
      </c>
      <c r="H186">
        <v>136</v>
      </c>
      <c r="I186">
        <v>4.9126548857360524</v>
      </c>
      <c r="J186">
        <v>99</v>
      </c>
      <c r="K186" t="s">
        <v>691</v>
      </c>
      <c r="L186">
        <v>4.5951198501345898</v>
      </c>
      <c r="M186" t="s">
        <v>2974</v>
      </c>
      <c r="N186" t="s">
        <v>393</v>
      </c>
      <c r="O186" t="s">
        <v>3286</v>
      </c>
      <c r="P186" t="s">
        <v>2975</v>
      </c>
      <c r="Q186" t="s">
        <v>2973</v>
      </c>
      <c r="R186" t="s">
        <v>2685</v>
      </c>
      <c r="S186" t="s">
        <v>3011</v>
      </c>
      <c r="T186" t="s">
        <v>3012</v>
      </c>
      <c r="U186" t="s">
        <v>3134</v>
      </c>
      <c r="W186">
        <v>29</v>
      </c>
      <c r="X186">
        <v>50204</v>
      </c>
      <c r="Y186">
        <v>50.204000000000001</v>
      </c>
      <c r="Z186">
        <v>3.9160947047981995</v>
      </c>
      <c r="AA186">
        <v>89</v>
      </c>
    </row>
    <row r="187" spans="1:27" x14ac:dyDescent="0.2">
      <c r="A187">
        <v>86</v>
      </c>
      <c r="B187" t="s">
        <v>2645</v>
      </c>
      <c r="C187" t="s">
        <v>692</v>
      </c>
      <c r="D187" t="s">
        <v>693</v>
      </c>
      <c r="E187" t="s">
        <v>17</v>
      </c>
      <c r="F187" t="s">
        <v>422</v>
      </c>
      <c r="G187" t="s">
        <v>38</v>
      </c>
      <c r="H187">
        <v>16.3</v>
      </c>
      <c r="I187">
        <v>2.7911651078127169</v>
      </c>
      <c r="J187">
        <v>99</v>
      </c>
      <c r="K187" t="s">
        <v>691</v>
      </c>
      <c r="L187">
        <v>4.5951198501345898</v>
      </c>
      <c r="M187" t="s">
        <v>2976</v>
      </c>
      <c r="N187" t="s">
        <v>393</v>
      </c>
      <c r="O187" t="s">
        <v>3287</v>
      </c>
      <c r="P187" t="s">
        <v>2795</v>
      </c>
      <c r="Q187" t="s">
        <v>2796</v>
      </c>
      <c r="R187" t="s">
        <v>2728</v>
      </c>
      <c r="S187" t="s">
        <v>3135</v>
      </c>
      <c r="T187" t="s">
        <v>3012</v>
      </c>
      <c r="U187" t="s">
        <v>3136</v>
      </c>
      <c r="V187">
        <v>107.3</v>
      </c>
      <c r="W187">
        <v>25</v>
      </c>
      <c r="X187">
        <v>63470</v>
      </c>
      <c r="Y187">
        <v>63.47</v>
      </c>
      <c r="Z187">
        <v>4.1505673533183787</v>
      </c>
      <c r="AA187">
        <v>29</v>
      </c>
    </row>
    <row r="188" spans="1:27" x14ac:dyDescent="0.2">
      <c r="A188">
        <v>87</v>
      </c>
      <c r="B188" t="s">
        <v>2645</v>
      </c>
      <c r="C188" t="s">
        <v>694</v>
      </c>
      <c r="D188" t="s">
        <v>695</v>
      </c>
      <c r="E188">
        <v>95.35</v>
      </c>
      <c r="F188" t="s">
        <v>396</v>
      </c>
      <c r="G188" t="s">
        <v>14</v>
      </c>
      <c r="H188">
        <v>27</v>
      </c>
      <c r="I188">
        <v>3.2958368660043291</v>
      </c>
      <c r="J188">
        <v>99</v>
      </c>
      <c r="K188" t="s">
        <v>691</v>
      </c>
      <c r="L188">
        <v>4.5951198501345898</v>
      </c>
      <c r="M188" t="s">
        <v>2967</v>
      </c>
      <c r="N188" t="s">
        <v>393</v>
      </c>
      <c r="O188" t="s">
        <v>3281</v>
      </c>
      <c r="P188" t="s">
        <v>2968</v>
      </c>
      <c r="Q188" t="s">
        <v>2965</v>
      </c>
      <c r="R188" t="s">
        <v>2966</v>
      </c>
      <c r="S188" t="s">
        <v>3116</v>
      </c>
      <c r="T188" t="s">
        <v>3034</v>
      </c>
      <c r="U188" t="s">
        <v>3129</v>
      </c>
      <c r="V188">
        <v>84.1</v>
      </c>
      <c r="W188">
        <v>62</v>
      </c>
      <c r="X188">
        <v>40490</v>
      </c>
      <c r="Y188">
        <v>40.49</v>
      </c>
      <c r="Z188">
        <v>3.7010550300440697</v>
      </c>
      <c r="AA188">
        <v>121</v>
      </c>
    </row>
    <row r="189" spans="1:27" x14ac:dyDescent="0.2">
      <c r="A189">
        <v>88</v>
      </c>
      <c r="B189" t="s">
        <v>2645</v>
      </c>
      <c r="C189" t="s">
        <v>696</v>
      </c>
      <c r="D189" t="s">
        <v>697</v>
      </c>
      <c r="E189">
        <v>93.7</v>
      </c>
      <c r="F189" t="s">
        <v>422</v>
      </c>
      <c r="G189" t="s">
        <v>14</v>
      </c>
      <c r="H189">
        <v>10.9</v>
      </c>
      <c r="I189">
        <v>2.388762789235098</v>
      </c>
      <c r="J189">
        <v>98</v>
      </c>
      <c r="K189" t="s">
        <v>698</v>
      </c>
      <c r="L189">
        <v>4.5849674786705723</v>
      </c>
      <c r="M189" t="s">
        <v>2881</v>
      </c>
      <c r="N189" t="s">
        <v>393</v>
      </c>
      <c r="O189" t="s">
        <v>3236</v>
      </c>
      <c r="P189" t="s">
        <v>3041</v>
      </c>
      <c r="Q189" t="s">
        <v>2721</v>
      </c>
      <c r="R189" t="s">
        <v>2722</v>
      </c>
      <c r="S189" t="s">
        <v>3042</v>
      </c>
      <c r="T189" t="s">
        <v>3012</v>
      </c>
      <c r="U189" t="s">
        <v>3043</v>
      </c>
      <c r="V189">
        <v>87.5</v>
      </c>
      <c r="W189">
        <v>137</v>
      </c>
      <c r="X189">
        <v>44880</v>
      </c>
      <c r="Y189">
        <v>44.88</v>
      </c>
      <c r="Z189">
        <v>3.8039922612144408</v>
      </c>
      <c r="AA189">
        <v>2</v>
      </c>
    </row>
    <row r="190" spans="1:27" x14ac:dyDescent="0.2">
      <c r="A190">
        <v>89</v>
      </c>
      <c r="B190" t="s">
        <v>2645</v>
      </c>
      <c r="C190" t="s">
        <v>699</v>
      </c>
      <c r="D190" t="s">
        <v>700</v>
      </c>
      <c r="E190" t="s">
        <v>17</v>
      </c>
      <c r="F190" t="s">
        <v>396</v>
      </c>
      <c r="G190" t="s">
        <v>26</v>
      </c>
      <c r="H190">
        <v>32</v>
      </c>
      <c r="I190">
        <v>3.4657359027997265</v>
      </c>
      <c r="J190">
        <v>97</v>
      </c>
      <c r="K190" t="s">
        <v>701</v>
      </c>
      <c r="L190">
        <v>4.5747109785033828</v>
      </c>
      <c r="M190" t="s">
        <v>2953</v>
      </c>
      <c r="N190" t="s">
        <v>393</v>
      </c>
      <c r="O190" t="s">
        <v>3270</v>
      </c>
      <c r="P190" t="s">
        <v>2954</v>
      </c>
      <c r="Q190" t="s">
        <v>2952</v>
      </c>
      <c r="R190" t="s">
        <v>2671</v>
      </c>
      <c r="S190" t="s">
        <v>3021</v>
      </c>
      <c r="T190" t="s">
        <v>3012</v>
      </c>
      <c r="U190" t="s">
        <v>3120</v>
      </c>
      <c r="V190">
        <v>120.8</v>
      </c>
      <c r="W190">
        <v>263</v>
      </c>
      <c r="X190">
        <v>89776</v>
      </c>
      <c r="Y190">
        <v>89.775999999999996</v>
      </c>
      <c r="Z190">
        <v>4.4973176790086162</v>
      </c>
      <c r="AA190">
        <v>13</v>
      </c>
    </row>
    <row r="191" spans="1:27" x14ac:dyDescent="0.2">
      <c r="A191">
        <v>90</v>
      </c>
      <c r="B191" t="s">
        <v>2645</v>
      </c>
      <c r="C191" t="s">
        <v>702</v>
      </c>
      <c r="D191" t="s">
        <v>703</v>
      </c>
      <c r="E191">
        <v>85.17</v>
      </c>
      <c r="F191" t="s">
        <v>405</v>
      </c>
      <c r="H191">
        <v>125</v>
      </c>
      <c r="I191">
        <v>4.8283137373023015</v>
      </c>
      <c r="J191">
        <v>97</v>
      </c>
      <c r="K191" t="s">
        <v>701</v>
      </c>
      <c r="L191">
        <v>4.5747109785033828</v>
      </c>
      <c r="M191" t="s">
        <v>2883</v>
      </c>
      <c r="N191" t="s">
        <v>393</v>
      </c>
      <c r="O191" t="s">
        <v>3266</v>
      </c>
      <c r="P191" t="s">
        <v>2776</v>
      </c>
      <c r="Q191" t="s">
        <v>2777</v>
      </c>
      <c r="R191" t="s">
        <v>2722</v>
      </c>
      <c r="S191" t="s">
        <v>3042</v>
      </c>
      <c r="T191" t="s">
        <v>3012</v>
      </c>
      <c r="U191" t="s">
        <v>3046</v>
      </c>
      <c r="V191">
        <v>97.6</v>
      </c>
      <c r="W191">
        <v>97</v>
      </c>
      <c r="X191">
        <v>54700</v>
      </c>
      <c r="Y191">
        <v>54.7</v>
      </c>
      <c r="Z191">
        <v>4.0018637094279352</v>
      </c>
      <c r="AA191">
        <v>35</v>
      </c>
    </row>
    <row r="192" spans="1:27" x14ac:dyDescent="0.2">
      <c r="A192">
        <v>91</v>
      </c>
      <c r="B192" t="s">
        <v>2645</v>
      </c>
      <c r="C192" t="s">
        <v>704</v>
      </c>
      <c r="D192" t="s">
        <v>705</v>
      </c>
      <c r="E192" t="s">
        <v>17</v>
      </c>
      <c r="F192" t="s">
        <v>401</v>
      </c>
      <c r="G192" t="s">
        <v>38</v>
      </c>
      <c r="H192">
        <v>17.100000000000001</v>
      </c>
      <c r="I192">
        <v>2.8390784635086144</v>
      </c>
      <c r="J192">
        <v>95</v>
      </c>
      <c r="K192" t="s">
        <v>707</v>
      </c>
      <c r="L192">
        <v>4.5538768916005408</v>
      </c>
      <c r="M192" t="s">
        <v>2902</v>
      </c>
      <c r="N192" t="s">
        <v>393</v>
      </c>
      <c r="O192" t="s">
        <v>3261</v>
      </c>
      <c r="P192" t="s">
        <v>2681</v>
      </c>
      <c r="Q192" t="s">
        <v>2682</v>
      </c>
      <c r="R192" t="s">
        <v>2671</v>
      </c>
      <c r="S192" t="s">
        <v>3021</v>
      </c>
      <c r="T192" t="s">
        <v>3012</v>
      </c>
      <c r="U192" t="s">
        <v>3073</v>
      </c>
      <c r="V192">
        <v>173.6</v>
      </c>
      <c r="W192">
        <v>55</v>
      </c>
      <c r="X192">
        <v>113623</v>
      </c>
      <c r="Y192">
        <v>113.623</v>
      </c>
      <c r="Z192">
        <v>4.7328859505825545</v>
      </c>
      <c r="AA192">
        <v>21</v>
      </c>
    </row>
    <row r="193" spans="1:27" x14ac:dyDescent="0.2">
      <c r="A193">
        <v>92</v>
      </c>
      <c r="B193" t="s">
        <v>2645</v>
      </c>
      <c r="C193" t="s">
        <v>708</v>
      </c>
      <c r="D193" t="s">
        <v>709</v>
      </c>
      <c r="E193">
        <v>91.4</v>
      </c>
      <c r="F193" t="s">
        <v>450</v>
      </c>
      <c r="G193" t="s">
        <v>26</v>
      </c>
      <c r="H193">
        <v>17.600000000000001</v>
      </c>
      <c r="I193">
        <v>2.8678989020441064</v>
      </c>
      <c r="J193">
        <v>94</v>
      </c>
      <c r="K193" t="s">
        <v>710</v>
      </c>
      <c r="L193">
        <v>4.5432947822700038</v>
      </c>
      <c r="M193" t="s">
        <v>2902</v>
      </c>
      <c r="N193" t="s">
        <v>393</v>
      </c>
      <c r="O193" t="s">
        <v>3261</v>
      </c>
      <c r="P193" t="s">
        <v>2681</v>
      </c>
      <c r="Q193" t="s">
        <v>2682</v>
      </c>
      <c r="R193" t="s">
        <v>2671</v>
      </c>
      <c r="S193" t="s">
        <v>3021</v>
      </c>
      <c r="T193" t="s">
        <v>3012</v>
      </c>
      <c r="U193" t="s">
        <v>3073</v>
      </c>
      <c r="V193">
        <v>173.6</v>
      </c>
      <c r="W193">
        <v>55</v>
      </c>
      <c r="X193">
        <v>113623</v>
      </c>
      <c r="Y193">
        <v>113.623</v>
      </c>
      <c r="Z193">
        <v>4.7328859505825545</v>
      </c>
      <c r="AA193">
        <v>21</v>
      </c>
    </row>
    <row r="194" spans="1:27" x14ac:dyDescent="0.2">
      <c r="A194">
        <v>93</v>
      </c>
      <c r="B194" t="s">
        <v>2645</v>
      </c>
      <c r="C194" t="s">
        <v>711</v>
      </c>
      <c r="D194" t="s">
        <v>712</v>
      </c>
      <c r="E194" t="s">
        <v>17</v>
      </c>
      <c r="F194" t="s">
        <v>410</v>
      </c>
      <c r="H194">
        <v>13.3</v>
      </c>
      <c r="I194">
        <v>2.5877640352277083</v>
      </c>
      <c r="J194">
        <v>94</v>
      </c>
      <c r="K194" t="s">
        <v>710</v>
      </c>
      <c r="L194">
        <v>4.5432947822700038</v>
      </c>
      <c r="M194" t="s">
        <v>3001</v>
      </c>
      <c r="N194" t="s">
        <v>393</v>
      </c>
      <c r="O194" t="s">
        <v>3288</v>
      </c>
      <c r="P194" t="s">
        <v>3137</v>
      </c>
      <c r="Q194" t="s">
        <v>3138</v>
      </c>
      <c r="R194" t="s">
        <v>2592</v>
      </c>
      <c r="S194" t="s">
        <v>3056</v>
      </c>
      <c r="T194" t="s">
        <v>3012</v>
      </c>
      <c r="U194" t="s">
        <v>3139</v>
      </c>
      <c r="V194">
        <v>81.3</v>
      </c>
      <c r="X194">
        <v>42633</v>
      </c>
      <c r="Y194">
        <v>42.633000000000003</v>
      </c>
      <c r="Z194">
        <v>3.7526286012778343</v>
      </c>
      <c r="AA194">
        <v>169</v>
      </c>
    </row>
    <row r="195" spans="1:27" x14ac:dyDescent="0.2">
      <c r="A195">
        <v>94</v>
      </c>
      <c r="B195" t="s">
        <v>2645</v>
      </c>
      <c r="C195" t="s">
        <v>713</v>
      </c>
      <c r="D195" t="s">
        <v>538</v>
      </c>
      <c r="E195">
        <v>95.77</v>
      </c>
      <c r="F195" t="s">
        <v>422</v>
      </c>
      <c r="G195" t="s">
        <v>26</v>
      </c>
      <c r="H195">
        <v>18.8</v>
      </c>
      <c r="I195">
        <v>2.9338568698359038</v>
      </c>
      <c r="J195">
        <v>93</v>
      </c>
      <c r="K195" t="s">
        <v>715</v>
      </c>
      <c r="L195">
        <v>4.5325994931532563</v>
      </c>
      <c r="M195" t="s">
        <v>2978</v>
      </c>
      <c r="N195" t="s">
        <v>393</v>
      </c>
      <c r="O195" t="s">
        <v>3289</v>
      </c>
      <c r="P195" t="s">
        <v>3140</v>
      </c>
      <c r="Q195" t="s">
        <v>2977</v>
      </c>
      <c r="R195" t="s">
        <v>1117</v>
      </c>
      <c r="S195" t="s">
        <v>3016</v>
      </c>
      <c r="T195" t="s">
        <v>3017</v>
      </c>
      <c r="U195" t="s">
        <v>3141</v>
      </c>
      <c r="V195">
        <v>84.6</v>
      </c>
      <c r="W195">
        <v>127</v>
      </c>
      <c r="X195">
        <v>37536</v>
      </c>
      <c r="Y195">
        <v>37.536000000000001</v>
      </c>
      <c r="Z195">
        <v>3.6253004724710651</v>
      </c>
      <c r="AA195">
        <v>77</v>
      </c>
    </row>
    <row r="196" spans="1:27" x14ac:dyDescent="0.2">
      <c r="A196">
        <v>95</v>
      </c>
      <c r="B196" t="s">
        <v>2645</v>
      </c>
      <c r="C196" t="s">
        <v>716</v>
      </c>
      <c r="D196" t="s">
        <v>717</v>
      </c>
      <c r="E196">
        <v>96.45</v>
      </c>
      <c r="F196" t="s">
        <v>401</v>
      </c>
      <c r="G196" t="s">
        <v>26</v>
      </c>
      <c r="H196">
        <v>117</v>
      </c>
      <c r="I196">
        <v>4.7621739347977563</v>
      </c>
      <c r="J196">
        <v>93</v>
      </c>
      <c r="K196" t="s">
        <v>715</v>
      </c>
      <c r="L196">
        <v>4.5325994931532563</v>
      </c>
      <c r="M196" t="s">
        <v>2891</v>
      </c>
      <c r="N196" t="s">
        <v>393</v>
      </c>
      <c r="O196" t="s">
        <v>3290</v>
      </c>
      <c r="P196" t="s">
        <v>2748</v>
      </c>
      <c r="Q196" t="s">
        <v>2749</v>
      </c>
      <c r="R196" t="s">
        <v>2750</v>
      </c>
      <c r="S196" t="s">
        <v>3047</v>
      </c>
      <c r="T196" t="s">
        <v>3012</v>
      </c>
      <c r="U196" t="s">
        <v>3060</v>
      </c>
      <c r="V196">
        <v>109.4</v>
      </c>
      <c r="W196">
        <v>44</v>
      </c>
      <c r="X196">
        <v>69164</v>
      </c>
      <c r="Y196">
        <v>69.164000000000001</v>
      </c>
      <c r="Z196">
        <v>4.2364804960425433</v>
      </c>
      <c r="AA196">
        <v>177</v>
      </c>
    </row>
    <row r="197" spans="1:27" x14ac:dyDescent="0.2">
      <c r="A197">
        <v>96</v>
      </c>
      <c r="B197" t="s">
        <v>2645</v>
      </c>
      <c r="C197" t="s">
        <v>718</v>
      </c>
      <c r="D197" t="s">
        <v>276</v>
      </c>
      <c r="E197">
        <v>93.57</v>
      </c>
      <c r="F197" t="s">
        <v>405</v>
      </c>
      <c r="G197" t="s">
        <v>26</v>
      </c>
      <c r="H197">
        <v>13</v>
      </c>
      <c r="I197">
        <v>2.5649493574615367</v>
      </c>
      <c r="J197">
        <v>92</v>
      </c>
      <c r="K197" t="s">
        <v>720</v>
      </c>
      <c r="L197">
        <v>4.5217885770490405</v>
      </c>
      <c r="M197" t="s">
        <v>2870</v>
      </c>
      <c r="N197" t="s">
        <v>393</v>
      </c>
      <c r="O197" t="s">
        <v>3291</v>
      </c>
      <c r="P197" t="s">
        <v>2678</v>
      </c>
      <c r="Q197" t="s">
        <v>2679</v>
      </c>
      <c r="R197" t="s">
        <v>2680</v>
      </c>
      <c r="S197" t="s">
        <v>3029</v>
      </c>
      <c r="T197" t="s">
        <v>3012</v>
      </c>
      <c r="U197" t="s">
        <v>3030</v>
      </c>
      <c r="V197">
        <v>82.7</v>
      </c>
      <c r="W197">
        <v>151</v>
      </c>
      <c r="X197">
        <v>84957</v>
      </c>
      <c r="Y197">
        <v>84.956999999999994</v>
      </c>
      <c r="Z197">
        <v>4.4421452461357269</v>
      </c>
      <c r="AA197">
        <v>129</v>
      </c>
    </row>
    <row r="198" spans="1:27" x14ac:dyDescent="0.2">
      <c r="A198">
        <v>97</v>
      </c>
      <c r="B198" t="s">
        <v>2645</v>
      </c>
      <c r="C198" t="s">
        <v>721</v>
      </c>
      <c r="D198" t="s">
        <v>722</v>
      </c>
      <c r="E198" t="s">
        <v>17</v>
      </c>
      <c r="F198" t="s">
        <v>401</v>
      </c>
      <c r="H198">
        <v>13.9</v>
      </c>
      <c r="I198">
        <v>2.631888840136646</v>
      </c>
      <c r="J198">
        <v>91</v>
      </c>
      <c r="K198" t="s">
        <v>724</v>
      </c>
      <c r="L198">
        <v>4.5108595065168497</v>
      </c>
      <c r="M198" t="s">
        <v>2964</v>
      </c>
      <c r="N198" t="s">
        <v>393</v>
      </c>
      <c r="O198" t="s">
        <v>3277</v>
      </c>
      <c r="P198" t="s">
        <v>2683</v>
      </c>
      <c r="Q198" t="s">
        <v>2684</v>
      </c>
      <c r="R198" t="s">
        <v>2685</v>
      </c>
      <c r="S198" t="s">
        <v>3011</v>
      </c>
      <c r="T198" t="s">
        <v>3012</v>
      </c>
      <c r="U198" t="s">
        <v>3125</v>
      </c>
      <c r="V198">
        <v>102.4</v>
      </c>
      <c r="W198">
        <v>72</v>
      </c>
      <c r="X198">
        <v>72966</v>
      </c>
      <c r="Y198">
        <v>72.965999999999994</v>
      </c>
      <c r="Z198">
        <v>4.289993579226917</v>
      </c>
      <c r="AA198">
        <v>43</v>
      </c>
    </row>
    <row r="199" spans="1:27" x14ac:dyDescent="0.2">
      <c r="A199">
        <v>98</v>
      </c>
      <c r="B199" t="s">
        <v>2645</v>
      </c>
      <c r="C199" t="s">
        <v>725</v>
      </c>
      <c r="D199" t="s">
        <v>726</v>
      </c>
      <c r="E199" t="s">
        <v>17</v>
      </c>
      <c r="F199" t="s">
        <v>422</v>
      </c>
      <c r="G199" t="s">
        <v>38</v>
      </c>
      <c r="H199">
        <v>9.6</v>
      </c>
      <c r="I199">
        <v>2.2617630984737906</v>
      </c>
      <c r="J199">
        <v>91</v>
      </c>
      <c r="K199" t="s">
        <v>724</v>
      </c>
      <c r="L199">
        <v>4.5108595065168497</v>
      </c>
      <c r="M199" t="s">
        <v>2944</v>
      </c>
      <c r="N199" t="s">
        <v>393</v>
      </c>
      <c r="O199" t="s">
        <v>3262</v>
      </c>
      <c r="P199" t="s">
        <v>2945</v>
      </c>
      <c r="Q199" t="s">
        <v>2943</v>
      </c>
      <c r="R199" t="s">
        <v>2655</v>
      </c>
      <c r="S199" t="s">
        <v>3062</v>
      </c>
      <c r="T199" t="s">
        <v>3012</v>
      </c>
      <c r="U199" t="s">
        <v>3113</v>
      </c>
      <c r="V199">
        <v>77.5</v>
      </c>
      <c r="W199">
        <v>263</v>
      </c>
      <c r="X199">
        <v>43981</v>
      </c>
      <c r="Y199">
        <v>43.981000000000002</v>
      </c>
      <c r="Z199">
        <v>3.7837577224761234</v>
      </c>
      <c r="AA199">
        <v>22</v>
      </c>
    </row>
    <row r="200" spans="1:27" x14ac:dyDescent="0.2">
      <c r="A200">
        <v>99</v>
      </c>
      <c r="B200" t="s">
        <v>2645</v>
      </c>
      <c r="C200" t="s">
        <v>728</v>
      </c>
      <c r="D200" t="s">
        <v>729</v>
      </c>
      <c r="E200" t="s">
        <v>17</v>
      </c>
      <c r="F200" t="s">
        <v>401</v>
      </c>
      <c r="H200">
        <v>11.3</v>
      </c>
      <c r="I200">
        <v>2.4248027257182949</v>
      </c>
      <c r="J200">
        <v>90</v>
      </c>
      <c r="K200" t="s">
        <v>731</v>
      </c>
      <c r="L200">
        <v>4.499809670330265</v>
      </c>
      <c r="M200" t="s">
        <v>2997</v>
      </c>
      <c r="N200" t="s">
        <v>393</v>
      </c>
      <c r="O200" t="s">
        <v>3251</v>
      </c>
      <c r="P200" t="s">
        <v>3102</v>
      </c>
      <c r="Q200" t="s">
        <v>3103</v>
      </c>
      <c r="R200" t="s">
        <v>2753</v>
      </c>
      <c r="S200" t="s">
        <v>3050</v>
      </c>
      <c r="T200" t="s">
        <v>3017</v>
      </c>
      <c r="U200" t="s">
        <v>3104</v>
      </c>
      <c r="V200">
        <v>84.7</v>
      </c>
      <c r="W200">
        <v>83</v>
      </c>
      <c r="X200">
        <v>45318</v>
      </c>
      <c r="Y200">
        <v>45.317999999999998</v>
      </c>
      <c r="Z200">
        <v>3.8137043045593657</v>
      </c>
      <c r="AA200">
        <v>12</v>
      </c>
    </row>
    <row r="201" spans="1:27" x14ac:dyDescent="0.2">
      <c r="A201">
        <v>100</v>
      </c>
      <c r="B201" t="s">
        <v>2645</v>
      </c>
      <c r="C201" t="s">
        <v>732</v>
      </c>
      <c r="D201" t="s">
        <v>733</v>
      </c>
      <c r="E201">
        <v>95.71</v>
      </c>
      <c r="F201" t="s">
        <v>410</v>
      </c>
      <c r="G201" t="s">
        <v>14</v>
      </c>
      <c r="H201">
        <v>46</v>
      </c>
      <c r="I201">
        <v>3.8286413964890951</v>
      </c>
      <c r="J201">
        <v>90</v>
      </c>
      <c r="K201" t="s">
        <v>731</v>
      </c>
      <c r="L201">
        <v>4.499809670330265</v>
      </c>
      <c r="M201" t="s">
        <v>2918</v>
      </c>
      <c r="N201" t="s">
        <v>393</v>
      </c>
      <c r="O201" t="s">
        <v>3237</v>
      </c>
      <c r="P201" t="s">
        <v>2692</v>
      </c>
      <c r="Q201" t="s">
        <v>2693</v>
      </c>
      <c r="R201" t="s">
        <v>2694</v>
      </c>
      <c r="S201" t="s">
        <v>3094</v>
      </c>
      <c r="T201" t="s">
        <v>3034</v>
      </c>
      <c r="U201" t="s">
        <v>3095</v>
      </c>
      <c r="V201">
        <v>95.8</v>
      </c>
      <c r="W201">
        <v>67</v>
      </c>
      <c r="X201">
        <v>23964</v>
      </c>
      <c r="Y201">
        <v>23.963999999999999</v>
      </c>
      <c r="Z201">
        <v>3.1765527042216783</v>
      </c>
      <c r="AA201">
        <v>3</v>
      </c>
    </row>
    <row r="202" spans="1:27" x14ac:dyDescent="0.2">
      <c r="A202">
        <v>1</v>
      </c>
      <c r="B202" t="s">
        <v>2645</v>
      </c>
      <c r="C202" t="s">
        <v>735</v>
      </c>
      <c r="D202" t="s">
        <v>736</v>
      </c>
      <c r="E202" t="s">
        <v>17</v>
      </c>
      <c r="F202" t="s">
        <v>737</v>
      </c>
      <c r="G202" t="s">
        <v>14</v>
      </c>
      <c r="H202">
        <v>90</v>
      </c>
      <c r="I202">
        <v>4.499809670330265</v>
      </c>
      <c r="J202">
        <v>59</v>
      </c>
      <c r="K202" t="s">
        <v>739</v>
      </c>
      <c r="L202">
        <v>4.0775374439057197</v>
      </c>
      <c r="M202" t="s">
        <v>2561</v>
      </c>
      <c r="N202" t="s">
        <v>734</v>
      </c>
      <c r="O202" t="s">
        <v>3292</v>
      </c>
      <c r="P202" t="s">
        <v>2653</v>
      </c>
      <c r="Q202" t="s">
        <v>2654</v>
      </c>
      <c r="R202" t="s">
        <v>2655</v>
      </c>
      <c r="S202" t="s">
        <v>3062</v>
      </c>
      <c r="T202" t="s">
        <v>3012</v>
      </c>
      <c r="U202" t="s">
        <v>3142</v>
      </c>
      <c r="V202">
        <v>103.1</v>
      </c>
      <c r="W202">
        <v>13</v>
      </c>
      <c r="X202">
        <v>65565</v>
      </c>
      <c r="Y202">
        <v>65.564999999999998</v>
      </c>
      <c r="Z202">
        <v>4.1830420169833875</v>
      </c>
      <c r="AA202">
        <v>5</v>
      </c>
    </row>
    <row r="203" spans="1:27" x14ac:dyDescent="0.2">
      <c r="A203">
        <v>2</v>
      </c>
      <c r="B203" t="s">
        <v>2645</v>
      </c>
      <c r="C203" t="s">
        <v>740</v>
      </c>
      <c r="D203" t="s">
        <v>741</v>
      </c>
      <c r="E203" t="s">
        <v>17</v>
      </c>
      <c r="F203" t="s">
        <v>742</v>
      </c>
      <c r="G203" t="s">
        <v>26</v>
      </c>
      <c r="H203">
        <v>48</v>
      </c>
      <c r="I203">
        <v>3.8712010109078911</v>
      </c>
      <c r="J203">
        <v>41</v>
      </c>
      <c r="K203" t="s">
        <v>744</v>
      </c>
      <c r="L203">
        <v>3.713572066704308</v>
      </c>
      <c r="M203" t="s">
        <v>2562</v>
      </c>
      <c r="N203" t="s">
        <v>734</v>
      </c>
      <c r="O203" t="s">
        <v>3293</v>
      </c>
      <c r="P203" t="s">
        <v>2656</v>
      </c>
      <c r="Q203" t="s">
        <v>2657</v>
      </c>
      <c r="R203" t="s">
        <v>2633</v>
      </c>
      <c r="S203" t="s">
        <v>3036</v>
      </c>
      <c r="T203" t="s">
        <v>3012</v>
      </c>
      <c r="U203" t="s">
        <v>3037</v>
      </c>
      <c r="V203">
        <v>91.7</v>
      </c>
      <c r="W203">
        <v>176</v>
      </c>
      <c r="X203">
        <v>46282</v>
      </c>
      <c r="Y203">
        <v>46.281999999999996</v>
      </c>
      <c r="Z203">
        <v>3.8347531166034798</v>
      </c>
      <c r="AA203">
        <v>1</v>
      </c>
    </row>
    <row r="204" spans="1:27" x14ac:dyDescent="0.2">
      <c r="A204">
        <v>3</v>
      </c>
      <c r="B204" t="s">
        <v>2645</v>
      </c>
      <c r="C204" t="s">
        <v>745</v>
      </c>
      <c r="D204" t="s">
        <v>746</v>
      </c>
      <c r="E204" t="s">
        <v>17</v>
      </c>
      <c r="F204" t="s">
        <v>737</v>
      </c>
      <c r="G204" t="s">
        <v>20</v>
      </c>
      <c r="H204">
        <v>64</v>
      </c>
      <c r="I204">
        <v>4.1588830833596715</v>
      </c>
      <c r="J204">
        <v>33</v>
      </c>
      <c r="K204" t="s">
        <v>747</v>
      </c>
      <c r="L204">
        <v>3.4965075614664802</v>
      </c>
      <c r="N204" t="s">
        <v>734</v>
      </c>
    </row>
    <row r="205" spans="1:27" x14ac:dyDescent="0.2">
      <c r="A205">
        <v>4</v>
      </c>
      <c r="B205" t="s">
        <v>2645</v>
      </c>
      <c r="C205" t="s">
        <v>748</v>
      </c>
      <c r="D205" t="s">
        <v>322</v>
      </c>
      <c r="E205" t="s">
        <v>17</v>
      </c>
      <c r="F205" t="s">
        <v>742</v>
      </c>
      <c r="G205" t="s">
        <v>20</v>
      </c>
      <c r="H205">
        <v>7.9</v>
      </c>
      <c r="I205">
        <v>2.066862759472976</v>
      </c>
      <c r="J205">
        <v>19.100000000000001</v>
      </c>
      <c r="K205" t="s">
        <v>750</v>
      </c>
      <c r="L205">
        <v>2.9496883350525844</v>
      </c>
      <c r="M205" t="s">
        <v>2563</v>
      </c>
      <c r="N205" t="s">
        <v>734</v>
      </c>
      <c r="O205" t="s">
        <v>3294</v>
      </c>
      <c r="P205" t="s">
        <v>2658</v>
      </c>
      <c r="Q205" t="s">
        <v>2659</v>
      </c>
      <c r="R205" t="s">
        <v>2660</v>
      </c>
      <c r="S205" t="s">
        <v>3027</v>
      </c>
      <c r="T205" t="s">
        <v>3012</v>
      </c>
      <c r="U205" t="s">
        <v>3028</v>
      </c>
      <c r="V205">
        <v>84.5</v>
      </c>
      <c r="W205">
        <v>115</v>
      </c>
      <c r="X205">
        <v>48791</v>
      </c>
      <c r="Y205">
        <v>48.790999999999997</v>
      </c>
      <c r="Z205">
        <v>3.8875458696209848</v>
      </c>
      <c r="AA205">
        <v>3</v>
      </c>
    </row>
    <row r="206" spans="1:27" x14ac:dyDescent="0.2">
      <c r="A206">
        <v>5</v>
      </c>
      <c r="B206" t="s">
        <v>2645</v>
      </c>
      <c r="C206" t="s">
        <v>751</v>
      </c>
      <c r="D206" t="s">
        <v>752</v>
      </c>
      <c r="E206" t="s">
        <v>17</v>
      </c>
      <c r="F206" t="s">
        <v>742</v>
      </c>
      <c r="G206" t="s">
        <v>26</v>
      </c>
      <c r="H206">
        <v>3.6</v>
      </c>
      <c r="I206">
        <v>1.2809338454620642</v>
      </c>
      <c r="J206">
        <v>17.399999999999999</v>
      </c>
      <c r="K206" t="s">
        <v>753</v>
      </c>
      <c r="L206">
        <v>2.8564702062204832</v>
      </c>
      <c r="M206" t="s">
        <v>2564</v>
      </c>
      <c r="N206" t="s">
        <v>734</v>
      </c>
      <c r="O206" t="s">
        <v>3295</v>
      </c>
      <c r="P206" t="s">
        <v>2661</v>
      </c>
      <c r="Q206" t="s">
        <v>2662</v>
      </c>
      <c r="R206" t="s">
        <v>2663</v>
      </c>
      <c r="S206" t="s">
        <v>3039</v>
      </c>
      <c r="T206" t="s">
        <v>3003</v>
      </c>
      <c r="U206" t="s">
        <v>3040</v>
      </c>
      <c r="V206">
        <v>87</v>
      </c>
      <c r="W206">
        <v>127</v>
      </c>
      <c r="X206">
        <v>59866</v>
      </c>
      <c r="Y206">
        <v>59.866</v>
      </c>
      <c r="Z206">
        <v>4.0921087312805247</v>
      </c>
    </row>
    <row r="207" spans="1:27" x14ac:dyDescent="0.2">
      <c r="A207">
        <v>6</v>
      </c>
      <c r="B207" t="s">
        <v>2645</v>
      </c>
      <c r="C207" t="s">
        <v>754</v>
      </c>
      <c r="D207" t="s">
        <v>755</v>
      </c>
      <c r="E207" t="s">
        <v>17</v>
      </c>
      <c r="F207" t="s">
        <v>410</v>
      </c>
      <c r="G207" t="s">
        <v>26</v>
      </c>
      <c r="H207">
        <v>4.5</v>
      </c>
      <c r="I207">
        <v>1.5040773967762742</v>
      </c>
      <c r="J207">
        <v>16.8</v>
      </c>
      <c r="K207" t="s">
        <v>757</v>
      </c>
      <c r="L207">
        <v>2.8213788864092133</v>
      </c>
      <c r="M207" t="s">
        <v>2565</v>
      </c>
      <c r="N207" t="s">
        <v>734</v>
      </c>
      <c r="O207" t="s">
        <v>3296</v>
      </c>
      <c r="P207" t="s">
        <v>2664</v>
      </c>
      <c r="Q207" t="s">
        <v>2665</v>
      </c>
      <c r="R207" t="s">
        <v>2592</v>
      </c>
      <c r="S207" t="s">
        <v>3056</v>
      </c>
      <c r="T207" t="s">
        <v>3012</v>
      </c>
      <c r="U207" t="s">
        <v>3086</v>
      </c>
      <c r="V207">
        <v>89.7</v>
      </c>
      <c r="W207">
        <v>182</v>
      </c>
      <c r="AA207">
        <v>21</v>
      </c>
    </row>
    <row r="208" spans="1:27" x14ac:dyDescent="0.2">
      <c r="A208">
        <v>7</v>
      </c>
      <c r="B208" t="s">
        <v>2645</v>
      </c>
      <c r="C208" t="s">
        <v>758</v>
      </c>
      <c r="D208" t="s">
        <v>759</v>
      </c>
      <c r="E208" t="s">
        <v>17</v>
      </c>
      <c r="F208" t="s">
        <v>737</v>
      </c>
      <c r="H208">
        <v>5.5</v>
      </c>
      <c r="I208">
        <v>1.7047480922384253</v>
      </c>
      <c r="J208">
        <v>16.600000000000001</v>
      </c>
      <c r="K208" t="s">
        <v>761</v>
      </c>
      <c r="L208">
        <v>2.8094026953624978</v>
      </c>
      <c r="M208" t="s">
        <v>2566</v>
      </c>
      <c r="N208" t="s">
        <v>734</v>
      </c>
      <c r="O208" t="s">
        <v>3297</v>
      </c>
      <c r="P208" t="s">
        <v>2666</v>
      </c>
      <c r="Q208" t="s">
        <v>2667</v>
      </c>
      <c r="R208" t="s">
        <v>2668</v>
      </c>
      <c r="S208" t="s">
        <v>3044</v>
      </c>
      <c r="T208" t="s">
        <v>3012</v>
      </c>
      <c r="U208" t="s">
        <v>3045</v>
      </c>
      <c r="V208">
        <v>91.8</v>
      </c>
      <c r="W208">
        <v>176</v>
      </c>
      <c r="X208">
        <v>52111</v>
      </c>
      <c r="Y208">
        <v>52.110999999999997</v>
      </c>
      <c r="Z208">
        <v>3.9533760589116249</v>
      </c>
      <c r="AA208">
        <v>7</v>
      </c>
    </row>
    <row r="209" spans="1:27" x14ac:dyDescent="0.2">
      <c r="A209">
        <v>8</v>
      </c>
      <c r="B209" t="s">
        <v>2645</v>
      </c>
      <c r="C209" t="s">
        <v>762</v>
      </c>
      <c r="D209" t="s">
        <v>763</v>
      </c>
      <c r="E209" t="s">
        <v>17</v>
      </c>
      <c r="F209" t="s">
        <v>764</v>
      </c>
      <c r="H209">
        <v>1.9</v>
      </c>
      <c r="I209">
        <v>0.64185388617239469</v>
      </c>
      <c r="J209">
        <v>16.399999999999999</v>
      </c>
      <c r="K209" t="s">
        <v>766</v>
      </c>
      <c r="L209">
        <v>2.7972813348301528</v>
      </c>
      <c r="M209" t="s">
        <v>2564</v>
      </c>
      <c r="N209" t="s">
        <v>734</v>
      </c>
      <c r="O209" t="s">
        <v>3295</v>
      </c>
      <c r="P209" t="s">
        <v>2661</v>
      </c>
      <c r="Q209" t="s">
        <v>2662</v>
      </c>
      <c r="R209" t="s">
        <v>2663</v>
      </c>
      <c r="S209" t="s">
        <v>3039</v>
      </c>
      <c r="T209" t="s">
        <v>3003</v>
      </c>
      <c r="U209" t="s">
        <v>3040</v>
      </c>
      <c r="V209">
        <v>87</v>
      </c>
      <c r="W209">
        <v>127</v>
      </c>
      <c r="X209">
        <v>59866</v>
      </c>
      <c r="Y209">
        <v>59.866</v>
      </c>
      <c r="Z209">
        <v>4.0921087312805247</v>
      </c>
    </row>
    <row r="210" spans="1:27" x14ac:dyDescent="0.2">
      <c r="A210">
        <v>9</v>
      </c>
      <c r="B210" t="s">
        <v>2645</v>
      </c>
      <c r="C210" t="s">
        <v>767</v>
      </c>
      <c r="D210" t="s">
        <v>768</v>
      </c>
      <c r="E210" t="s">
        <v>17</v>
      </c>
      <c r="F210" t="s">
        <v>742</v>
      </c>
      <c r="H210">
        <v>1.9</v>
      </c>
      <c r="I210">
        <v>0.64185388617239469</v>
      </c>
      <c r="J210">
        <v>16</v>
      </c>
      <c r="K210" t="s">
        <v>769</v>
      </c>
      <c r="L210">
        <v>2.7725887222397811</v>
      </c>
      <c r="M210" t="s">
        <v>2567</v>
      </c>
      <c r="N210" t="s">
        <v>734</v>
      </c>
      <c r="O210" t="s">
        <v>3298</v>
      </c>
      <c r="P210" t="s">
        <v>2669</v>
      </c>
      <c r="Q210" t="s">
        <v>2670</v>
      </c>
      <c r="R210" t="s">
        <v>2671</v>
      </c>
      <c r="S210" t="s">
        <v>3021</v>
      </c>
      <c r="T210" t="s">
        <v>3012</v>
      </c>
      <c r="U210" t="s">
        <v>3022</v>
      </c>
      <c r="V210">
        <v>90.6</v>
      </c>
      <c r="W210">
        <v>55</v>
      </c>
      <c r="X210">
        <v>49077</v>
      </c>
      <c r="Y210">
        <v>49.076999999999998</v>
      </c>
      <c r="Z210">
        <v>3.893390493280144</v>
      </c>
      <c r="AA210">
        <v>4</v>
      </c>
    </row>
    <row r="211" spans="1:27" x14ac:dyDescent="0.2">
      <c r="A211">
        <v>10</v>
      </c>
      <c r="B211" t="s">
        <v>2645</v>
      </c>
      <c r="C211" t="s">
        <v>770</v>
      </c>
      <c r="D211" t="s">
        <v>771</v>
      </c>
      <c r="E211" t="s">
        <v>17</v>
      </c>
      <c r="F211" t="s">
        <v>742</v>
      </c>
      <c r="H211">
        <v>2.4</v>
      </c>
      <c r="I211">
        <v>0.87546873735389985</v>
      </c>
      <c r="J211">
        <v>15.4</v>
      </c>
      <c r="K211" t="s">
        <v>773</v>
      </c>
      <c r="L211">
        <v>2.7343675094195836</v>
      </c>
      <c r="M211" t="s">
        <v>2568</v>
      </c>
      <c r="N211" t="s">
        <v>734</v>
      </c>
      <c r="O211" t="s">
        <v>3299</v>
      </c>
      <c r="P211" t="s">
        <v>2672</v>
      </c>
      <c r="Q211" t="s">
        <v>2673</v>
      </c>
      <c r="R211" t="s">
        <v>2660</v>
      </c>
      <c r="S211" t="s">
        <v>3027</v>
      </c>
      <c r="T211" t="s">
        <v>3012</v>
      </c>
      <c r="U211" t="s">
        <v>3076</v>
      </c>
      <c r="V211">
        <v>93.9</v>
      </c>
      <c r="W211">
        <v>77</v>
      </c>
      <c r="X211">
        <v>48335</v>
      </c>
      <c r="Y211">
        <v>48.335000000000001</v>
      </c>
      <c r="Z211">
        <v>3.8781559359165687</v>
      </c>
    </row>
    <row r="212" spans="1:27" x14ac:dyDescent="0.2">
      <c r="A212">
        <v>11</v>
      </c>
      <c r="B212" t="s">
        <v>2645</v>
      </c>
      <c r="C212" t="s">
        <v>774</v>
      </c>
      <c r="D212" t="s">
        <v>775</v>
      </c>
      <c r="E212" t="s">
        <v>17</v>
      </c>
      <c r="F212" t="s">
        <v>742</v>
      </c>
      <c r="G212" t="s">
        <v>20</v>
      </c>
      <c r="H212">
        <v>3.7</v>
      </c>
      <c r="I212">
        <v>1.3083328196501789</v>
      </c>
      <c r="J212">
        <v>15.2</v>
      </c>
      <c r="K212" t="s">
        <v>777</v>
      </c>
      <c r="L212">
        <v>2.7212954278522306</v>
      </c>
      <c r="M212" t="s">
        <v>2569</v>
      </c>
      <c r="N212" t="s">
        <v>734</v>
      </c>
      <c r="O212" t="s">
        <v>3300</v>
      </c>
      <c r="P212" t="s">
        <v>2674</v>
      </c>
      <c r="Q212" t="s">
        <v>2675</v>
      </c>
      <c r="R212" t="s">
        <v>2655</v>
      </c>
      <c r="S212" t="s">
        <v>3062</v>
      </c>
      <c r="T212" t="s">
        <v>3012</v>
      </c>
      <c r="U212" t="s">
        <v>3063</v>
      </c>
      <c r="V212">
        <v>89.6</v>
      </c>
      <c r="W212">
        <v>115</v>
      </c>
      <c r="X212">
        <v>44308</v>
      </c>
      <c r="Y212">
        <v>44.308</v>
      </c>
      <c r="Z212">
        <v>3.7911652476546864</v>
      </c>
      <c r="AA212">
        <v>24</v>
      </c>
    </row>
    <row r="213" spans="1:27" x14ac:dyDescent="0.2">
      <c r="A213">
        <v>12</v>
      </c>
      <c r="B213" t="s">
        <v>2645</v>
      </c>
      <c r="C213" t="s">
        <v>778</v>
      </c>
      <c r="D213" t="s">
        <v>779</v>
      </c>
      <c r="E213" t="s">
        <v>17</v>
      </c>
      <c r="F213" t="s">
        <v>742</v>
      </c>
      <c r="G213" t="s">
        <v>14</v>
      </c>
      <c r="H213">
        <v>48</v>
      </c>
      <c r="I213">
        <v>3.8712010109078911</v>
      </c>
      <c r="J213">
        <v>14.3</v>
      </c>
      <c r="K213" t="s">
        <v>780</v>
      </c>
      <c r="L213">
        <v>2.6602595372658615</v>
      </c>
      <c r="M213" t="s">
        <v>2570</v>
      </c>
      <c r="N213" t="s">
        <v>734</v>
      </c>
      <c r="O213" t="s">
        <v>3301</v>
      </c>
      <c r="P213" t="s">
        <v>2676</v>
      </c>
      <c r="Q213" t="s">
        <v>2677</v>
      </c>
      <c r="R213" t="s">
        <v>2668</v>
      </c>
      <c r="S213" t="s">
        <v>3044</v>
      </c>
      <c r="T213" t="s">
        <v>3012</v>
      </c>
      <c r="U213" t="s">
        <v>3143</v>
      </c>
      <c r="V213">
        <v>68.2</v>
      </c>
      <c r="X213">
        <v>36940</v>
      </c>
      <c r="Y213">
        <v>36.94</v>
      </c>
      <c r="Z213">
        <v>3.6092949747710938</v>
      </c>
    </row>
    <row r="214" spans="1:27" x14ac:dyDescent="0.2">
      <c r="A214">
        <v>13</v>
      </c>
      <c r="B214" t="s">
        <v>2645</v>
      </c>
      <c r="C214" t="s">
        <v>781</v>
      </c>
      <c r="D214" t="s">
        <v>782</v>
      </c>
      <c r="E214" t="s">
        <v>17</v>
      </c>
      <c r="F214" t="s">
        <v>410</v>
      </c>
      <c r="G214" t="s">
        <v>14</v>
      </c>
      <c r="H214">
        <v>7.6</v>
      </c>
      <c r="I214">
        <v>2.0281482472922852</v>
      </c>
      <c r="J214">
        <v>11.9</v>
      </c>
      <c r="K214" t="s">
        <v>784</v>
      </c>
      <c r="L214">
        <v>2.4765384001174837</v>
      </c>
      <c r="M214" t="s">
        <v>2571</v>
      </c>
      <c r="N214" t="s">
        <v>734</v>
      </c>
      <c r="O214" t="s">
        <v>3302</v>
      </c>
      <c r="P214" t="s">
        <v>2678</v>
      </c>
      <c r="Q214" t="s">
        <v>2679</v>
      </c>
      <c r="R214" t="s">
        <v>2680</v>
      </c>
      <c r="S214" t="s">
        <v>3029</v>
      </c>
      <c r="T214" t="s">
        <v>3012</v>
      </c>
      <c r="U214" t="s">
        <v>3030</v>
      </c>
      <c r="V214">
        <v>82.7</v>
      </c>
      <c r="W214">
        <v>151</v>
      </c>
      <c r="X214">
        <v>84957</v>
      </c>
      <c r="Y214">
        <v>84.956999999999994</v>
      </c>
      <c r="Z214">
        <v>4.4421452461357269</v>
      </c>
    </row>
    <row r="215" spans="1:27" x14ac:dyDescent="0.2">
      <c r="A215">
        <v>14</v>
      </c>
      <c r="B215" t="s">
        <v>2645</v>
      </c>
      <c r="C215" t="s">
        <v>785</v>
      </c>
      <c r="D215" t="s">
        <v>786</v>
      </c>
      <c r="E215" t="s">
        <v>17</v>
      </c>
      <c r="F215" t="s">
        <v>764</v>
      </c>
      <c r="G215" t="s">
        <v>14</v>
      </c>
      <c r="H215">
        <v>7.2</v>
      </c>
      <c r="I215">
        <v>1.9740810260220096</v>
      </c>
      <c r="J215">
        <v>11.9</v>
      </c>
      <c r="K215" t="s">
        <v>784</v>
      </c>
      <c r="L215">
        <v>2.4765384001174837</v>
      </c>
      <c r="M215" t="s">
        <v>2561</v>
      </c>
      <c r="N215" t="s">
        <v>734</v>
      </c>
      <c r="O215" t="s">
        <v>3292</v>
      </c>
      <c r="P215" t="s">
        <v>2653</v>
      </c>
      <c r="Q215" t="s">
        <v>2654</v>
      </c>
      <c r="R215" t="s">
        <v>2655</v>
      </c>
      <c r="S215" t="s">
        <v>3062</v>
      </c>
      <c r="T215" t="s">
        <v>3012</v>
      </c>
      <c r="U215" t="s">
        <v>3142</v>
      </c>
      <c r="V215">
        <v>103.1</v>
      </c>
      <c r="W215">
        <v>13</v>
      </c>
      <c r="X215">
        <v>65565</v>
      </c>
      <c r="Y215">
        <v>65.564999999999998</v>
      </c>
      <c r="Z215">
        <v>4.1830420169833875</v>
      </c>
      <c r="AA215">
        <v>5</v>
      </c>
    </row>
    <row r="216" spans="1:27" x14ac:dyDescent="0.2">
      <c r="A216">
        <v>15</v>
      </c>
      <c r="B216" t="s">
        <v>2645</v>
      </c>
      <c r="C216" t="s">
        <v>788</v>
      </c>
      <c r="D216" t="s">
        <v>789</v>
      </c>
      <c r="E216" t="s">
        <v>17</v>
      </c>
      <c r="F216" t="s">
        <v>410</v>
      </c>
      <c r="G216" t="s">
        <v>14</v>
      </c>
      <c r="H216">
        <v>7</v>
      </c>
      <c r="I216">
        <v>1.9459101490553132</v>
      </c>
      <c r="J216">
        <v>11.9</v>
      </c>
      <c r="K216" t="s">
        <v>784</v>
      </c>
      <c r="L216">
        <v>2.4765384001174837</v>
      </c>
      <c r="M216" t="s">
        <v>2561</v>
      </c>
      <c r="N216" t="s">
        <v>734</v>
      </c>
      <c r="O216" t="s">
        <v>3292</v>
      </c>
      <c r="P216" t="s">
        <v>2653</v>
      </c>
      <c r="Q216" t="s">
        <v>2654</v>
      </c>
      <c r="R216" t="s">
        <v>2655</v>
      </c>
      <c r="S216" t="s">
        <v>3062</v>
      </c>
      <c r="T216" t="s">
        <v>3012</v>
      </c>
      <c r="U216" t="s">
        <v>3142</v>
      </c>
      <c r="V216">
        <v>103.1</v>
      </c>
      <c r="W216">
        <v>13</v>
      </c>
      <c r="X216">
        <v>65565</v>
      </c>
      <c r="Y216">
        <v>65.564999999999998</v>
      </c>
      <c r="Z216">
        <v>4.1830420169833875</v>
      </c>
      <c r="AA216">
        <v>5</v>
      </c>
    </row>
    <row r="217" spans="1:27" x14ac:dyDescent="0.2">
      <c r="A217">
        <v>16</v>
      </c>
      <c r="B217" t="s">
        <v>2645</v>
      </c>
      <c r="C217" t="s">
        <v>791</v>
      </c>
      <c r="D217" t="s">
        <v>792</v>
      </c>
      <c r="E217" t="s">
        <v>17</v>
      </c>
      <c r="F217" t="s">
        <v>764</v>
      </c>
      <c r="G217" t="s">
        <v>14</v>
      </c>
      <c r="H217">
        <v>7.8</v>
      </c>
      <c r="I217">
        <v>2.0541237336955462</v>
      </c>
      <c r="J217">
        <v>11.7</v>
      </c>
      <c r="K217" t="s">
        <v>794</v>
      </c>
      <c r="L217">
        <v>2.4595888418037104</v>
      </c>
      <c r="M217" t="s">
        <v>2571</v>
      </c>
      <c r="N217" t="s">
        <v>734</v>
      </c>
      <c r="O217" t="s">
        <v>3302</v>
      </c>
      <c r="P217" t="s">
        <v>2678</v>
      </c>
      <c r="Q217" t="s">
        <v>2679</v>
      </c>
      <c r="R217" t="s">
        <v>2680</v>
      </c>
      <c r="S217" t="s">
        <v>3029</v>
      </c>
      <c r="T217" t="s">
        <v>3012</v>
      </c>
      <c r="U217" t="s">
        <v>3030</v>
      </c>
      <c r="V217">
        <v>82.7</v>
      </c>
      <c r="W217">
        <v>151</v>
      </c>
      <c r="X217">
        <v>84957</v>
      </c>
      <c r="Y217">
        <v>84.956999999999994</v>
      </c>
      <c r="Z217">
        <v>4.4421452461357269</v>
      </c>
    </row>
    <row r="218" spans="1:27" x14ac:dyDescent="0.2">
      <c r="A218">
        <v>17</v>
      </c>
      <c r="B218" t="s">
        <v>2645</v>
      </c>
      <c r="C218" t="s">
        <v>795</v>
      </c>
      <c r="D218" t="s">
        <v>796</v>
      </c>
      <c r="E218" t="s">
        <v>17</v>
      </c>
      <c r="F218" t="s">
        <v>764</v>
      </c>
      <c r="G218" t="s">
        <v>14</v>
      </c>
      <c r="H218">
        <v>7</v>
      </c>
      <c r="I218">
        <v>1.9459101490553132</v>
      </c>
      <c r="J218">
        <v>11.3</v>
      </c>
      <c r="K218" t="s">
        <v>797</v>
      </c>
      <c r="L218">
        <v>2.4248027257182949</v>
      </c>
      <c r="M218" t="s">
        <v>2571</v>
      </c>
      <c r="N218" t="s">
        <v>734</v>
      </c>
      <c r="O218" t="s">
        <v>3302</v>
      </c>
      <c r="P218" t="s">
        <v>2678</v>
      </c>
      <c r="Q218" t="s">
        <v>2679</v>
      </c>
      <c r="R218" t="s">
        <v>2680</v>
      </c>
      <c r="S218" t="s">
        <v>3029</v>
      </c>
      <c r="T218" t="s">
        <v>3012</v>
      </c>
      <c r="U218" t="s">
        <v>3030</v>
      </c>
      <c r="V218">
        <v>82.7</v>
      </c>
      <c r="W218">
        <v>151</v>
      </c>
      <c r="X218">
        <v>84957</v>
      </c>
      <c r="Y218">
        <v>84.956999999999994</v>
      </c>
      <c r="Z218">
        <v>4.4421452461357269</v>
      </c>
    </row>
    <row r="219" spans="1:27" x14ac:dyDescent="0.2">
      <c r="A219">
        <v>18</v>
      </c>
      <c r="B219" t="s">
        <v>2645</v>
      </c>
      <c r="C219" t="s">
        <v>798</v>
      </c>
      <c r="D219" t="s">
        <v>799</v>
      </c>
      <c r="E219" t="s">
        <v>17</v>
      </c>
      <c r="F219" t="s">
        <v>742</v>
      </c>
      <c r="G219" t="s">
        <v>14</v>
      </c>
      <c r="H219">
        <v>11.1</v>
      </c>
      <c r="I219">
        <v>2.4069451083182885</v>
      </c>
      <c r="J219">
        <v>9</v>
      </c>
      <c r="K219" t="s">
        <v>801</v>
      </c>
      <c r="L219">
        <v>2.1972245773362196</v>
      </c>
      <c r="M219" t="s">
        <v>2561</v>
      </c>
      <c r="N219" t="s">
        <v>734</v>
      </c>
      <c r="O219" t="s">
        <v>3292</v>
      </c>
      <c r="P219" t="s">
        <v>2653</v>
      </c>
      <c r="Q219" t="s">
        <v>2654</v>
      </c>
      <c r="R219" t="s">
        <v>2655</v>
      </c>
      <c r="S219" t="s">
        <v>3062</v>
      </c>
      <c r="T219" t="s">
        <v>3012</v>
      </c>
      <c r="U219" t="s">
        <v>3142</v>
      </c>
      <c r="V219">
        <v>103.1</v>
      </c>
      <c r="W219">
        <v>13</v>
      </c>
      <c r="X219">
        <v>65565</v>
      </c>
      <c r="Y219">
        <v>65.564999999999998</v>
      </c>
      <c r="Z219">
        <v>4.1830420169833875</v>
      </c>
      <c r="AA219">
        <v>5</v>
      </c>
    </row>
    <row r="220" spans="1:27" x14ac:dyDescent="0.2">
      <c r="A220">
        <v>19</v>
      </c>
      <c r="B220" t="s">
        <v>2645</v>
      </c>
      <c r="C220" t="s">
        <v>802</v>
      </c>
      <c r="D220" t="s">
        <v>803</v>
      </c>
      <c r="E220" t="s">
        <v>17</v>
      </c>
      <c r="F220" t="s">
        <v>764</v>
      </c>
      <c r="G220" t="s">
        <v>26</v>
      </c>
      <c r="H220">
        <v>1.7</v>
      </c>
      <c r="I220">
        <v>0.53062825106217038</v>
      </c>
      <c r="J220">
        <v>8.5</v>
      </c>
      <c r="K220" t="s">
        <v>805</v>
      </c>
      <c r="L220">
        <v>2.1400661634962708</v>
      </c>
      <c r="M220" t="s">
        <v>2572</v>
      </c>
      <c r="N220" t="s">
        <v>734</v>
      </c>
      <c r="O220" t="s">
        <v>3303</v>
      </c>
      <c r="P220" t="s">
        <v>2681</v>
      </c>
      <c r="Q220" t="s">
        <v>2682</v>
      </c>
      <c r="R220" t="s">
        <v>2671</v>
      </c>
      <c r="S220" t="s">
        <v>3021</v>
      </c>
      <c r="T220" t="s">
        <v>3012</v>
      </c>
      <c r="U220" t="s">
        <v>3073</v>
      </c>
      <c r="V220">
        <v>173.6</v>
      </c>
      <c r="W220">
        <v>55</v>
      </c>
      <c r="X220">
        <v>113623</v>
      </c>
      <c r="Y220">
        <v>113.623</v>
      </c>
      <c r="Z220">
        <v>4.7328859505825545</v>
      </c>
      <c r="AA220">
        <v>16</v>
      </c>
    </row>
    <row r="221" spans="1:27" x14ac:dyDescent="0.2">
      <c r="A221">
        <v>20</v>
      </c>
      <c r="B221" t="s">
        <v>2645</v>
      </c>
      <c r="C221" t="s">
        <v>806</v>
      </c>
      <c r="D221" t="s">
        <v>807</v>
      </c>
      <c r="E221" t="s">
        <v>17</v>
      </c>
      <c r="F221" t="s">
        <v>764</v>
      </c>
      <c r="G221" t="s">
        <v>14</v>
      </c>
      <c r="H221">
        <v>1.6</v>
      </c>
      <c r="I221">
        <v>0.47000362924573563</v>
      </c>
      <c r="J221">
        <v>8.4</v>
      </c>
      <c r="K221" t="s">
        <v>809</v>
      </c>
      <c r="L221">
        <v>2.1282317058492679</v>
      </c>
      <c r="M221" t="s">
        <v>2573</v>
      </c>
      <c r="N221" t="s">
        <v>734</v>
      </c>
      <c r="O221" t="s">
        <v>3304</v>
      </c>
      <c r="P221" t="s">
        <v>2683</v>
      </c>
      <c r="Q221" t="s">
        <v>2684</v>
      </c>
      <c r="R221" t="s">
        <v>2685</v>
      </c>
      <c r="S221" t="s">
        <v>3011</v>
      </c>
      <c r="T221" t="s">
        <v>3012</v>
      </c>
      <c r="U221" t="s">
        <v>3125</v>
      </c>
      <c r="V221">
        <v>102.4</v>
      </c>
      <c r="W221">
        <v>72</v>
      </c>
      <c r="X221">
        <v>72966</v>
      </c>
      <c r="Y221">
        <v>72.965999999999994</v>
      </c>
      <c r="Z221">
        <v>4.289993579226917</v>
      </c>
    </row>
    <row r="222" spans="1:27" x14ac:dyDescent="0.2">
      <c r="A222">
        <v>21</v>
      </c>
      <c r="B222" t="s">
        <v>2645</v>
      </c>
      <c r="C222" t="s">
        <v>810</v>
      </c>
      <c r="D222" t="s">
        <v>811</v>
      </c>
      <c r="E222" t="s">
        <v>17</v>
      </c>
      <c r="F222" t="s">
        <v>737</v>
      </c>
      <c r="G222" t="s">
        <v>14</v>
      </c>
      <c r="H222">
        <v>1.5</v>
      </c>
      <c r="I222">
        <v>0.40546510810816438</v>
      </c>
      <c r="J222">
        <v>8.1</v>
      </c>
      <c r="K222" t="s">
        <v>813</v>
      </c>
      <c r="L222">
        <v>2.0918640616783932</v>
      </c>
      <c r="M222" t="s">
        <v>2574</v>
      </c>
      <c r="N222" t="s">
        <v>734</v>
      </c>
      <c r="O222" t="s">
        <v>3305</v>
      </c>
      <c r="P222" t="s">
        <v>2686</v>
      </c>
      <c r="Q222" t="s">
        <v>2687</v>
      </c>
      <c r="R222" t="s">
        <v>2688</v>
      </c>
      <c r="S222" t="s">
        <v>3002</v>
      </c>
      <c r="T222" t="s">
        <v>3003</v>
      </c>
      <c r="U222" t="s">
        <v>3112</v>
      </c>
      <c r="V222">
        <v>100.2</v>
      </c>
      <c r="W222">
        <v>89</v>
      </c>
      <c r="X222">
        <v>67927</v>
      </c>
      <c r="Y222">
        <v>67.927000000000007</v>
      </c>
      <c r="Z222">
        <v>4.2184335991189092</v>
      </c>
    </row>
    <row r="223" spans="1:27" x14ac:dyDescent="0.2">
      <c r="A223">
        <v>22</v>
      </c>
      <c r="B223" t="s">
        <v>2645</v>
      </c>
      <c r="C223" t="s">
        <v>814</v>
      </c>
      <c r="D223" t="s">
        <v>815</v>
      </c>
      <c r="E223" t="s">
        <v>17</v>
      </c>
      <c r="F223" t="s">
        <v>737</v>
      </c>
      <c r="G223" t="s">
        <v>14</v>
      </c>
      <c r="H223">
        <v>2.4</v>
      </c>
      <c r="I223">
        <v>0.87546873735389985</v>
      </c>
      <c r="J223">
        <v>8</v>
      </c>
      <c r="K223" t="s">
        <v>816</v>
      </c>
      <c r="L223">
        <v>2.0794415416798357</v>
      </c>
      <c r="M223" t="s">
        <v>2571</v>
      </c>
      <c r="N223" t="s">
        <v>734</v>
      </c>
      <c r="O223" t="s">
        <v>3302</v>
      </c>
      <c r="P223" t="s">
        <v>2678</v>
      </c>
      <c r="Q223" t="s">
        <v>2679</v>
      </c>
      <c r="R223" t="s">
        <v>2680</v>
      </c>
      <c r="S223" t="s">
        <v>3029</v>
      </c>
      <c r="T223" t="s">
        <v>3012</v>
      </c>
      <c r="U223" t="s">
        <v>3030</v>
      </c>
      <c r="V223">
        <v>82.7</v>
      </c>
      <c r="W223">
        <v>151</v>
      </c>
      <c r="X223">
        <v>84957</v>
      </c>
      <c r="Y223">
        <v>84.956999999999994</v>
      </c>
      <c r="Z223">
        <v>4.4421452461357269</v>
      </c>
    </row>
    <row r="224" spans="1:27" x14ac:dyDescent="0.2">
      <c r="A224">
        <v>23</v>
      </c>
      <c r="B224" t="s">
        <v>2645</v>
      </c>
      <c r="C224" t="s">
        <v>817</v>
      </c>
      <c r="D224" t="s">
        <v>818</v>
      </c>
      <c r="E224" t="s">
        <v>17</v>
      </c>
      <c r="F224" t="s">
        <v>737</v>
      </c>
      <c r="G224" t="s">
        <v>26</v>
      </c>
      <c r="H224">
        <v>1.3</v>
      </c>
      <c r="I224">
        <v>0.26236426446749106</v>
      </c>
      <c r="J224">
        <v>8</v>
      </c>
      <c r="K224" t="s">
        <v>816</v>
      </c>
      <c r="L224">
        <v>2.0794415416798357</v>
      </c>
      <c r="M224" t="s">
        <v>2564</v>
      </c>
      <c r="N224" t="s">
        <v>734</v>
      </c>
      <c r="O224" t="s">
        <v>3295</v>
      </c>
      <c r="P224" t="s">
        <v>2661</v>
      </c>
      <c r="Q224" t="s">
        <v>2662</v>
      </c>
      <c r="R224" t="s">
        <v>2663</v>
      </c>
      <c r="S224" t="s">
        <v>3039</v>
      </c>
      <c r="T224" t="s">
        <v>3003</v>
      </c>
      <c r="U224" t="s">
        <v>3040</v>
      </c>
      <c r="V224">
        <v>87</v>
      </c>
      <c r="W224">
        <v>127</v>
      </c>
      <c r="X224">
        <v>59866</v>
      </c>
      <c r="Y224">
        <v>59.866</v>
      </c>
      <c r="Z224">
        <v>4.0921087312805247</v>
      </c>
    </row>
    <row r="225" spans="1:27" x14ac:dyDescent="0.2">
      <c r="A225">
        <v>24</v>
      </c>
      <c r="B225" t="s">
        <v>2645</v>
      </c>
      <c r="C225" t="s">
        <v>820</v>
      </c>
      <c r="D225" t="s">
        <v>821</v>
      </c>
      <c r="E225" t="s">
        <v>17</v>
      </c>
      <c r="F225" t="s">
        <v>742</v>
      </c>
      <c r="H225">
        <v>5.4</v>
      </c>
      <c r="I225">
        <v>1.6863989535702288</v>
      </c>
      <c r="J225">
        <v>7.4</v>
      </c>
      <c r="K225" t="s">
        <v>823</v>
      </c>
      <c r="L225">
        <v>2.0014800002101243</v>
      </c>
      <c r="M225" t="s">
        <v>2571</v>
      </c>
      <c r="N225" t="s">
        <v>734</v>
      </c>
      <c r="O225" t="s">
        <v>3302</v>
      </c>
      <c r="P225" t="s">
        <v>2678</v>
      </c>
      <c r="Q225" t="s">
        <v>2679</v>
      </c>
      <c r="R225" t="s">
        <v>2680</v>
      </c>
      <c r="S225" t="s">
        <v>3029</v>
      </c>
      <c r="T225" t="s">
        <v>3012</v>
      </c>
      <c r="U225" t="s">
        <v>3030</v>
      </c>
      <c r="V225">
        <v>82.7</v>
      </c>
      <c r="W225">
        <v>151</v>
      </c>
      <c r="X225">
        <v>84957</v>
      </c>
      <c r="Y225">
        <v>84.956999999999994</v>
      </c>
      <c r="Z225">
        <v>4.4421452461357269</v>
      </c>
    </row>
    <row r="226" spans="1:27" x14ac:dyDescent="0.2">
      <c r="A226">
        <v>25</v>
      </c>
      <c r="B226" t="s">
        <v>2645</v>
      </c>
      <c r="C226" t="s">
        <v>824</v>
      </c>
      <c r="D226" t="s">
        <v>825</v>
      </c>
      <c r="E226" t="s">
        <v>17</v>
      </c>
      <c r="F226" t="s">
        <v>764</v>
      </c>
      <c r="G226" t="s">
        <v>26</v>
      </c>
      <c r="H226">
        <v>746</v>
      </c>
      <c r="I226">
        <v>6.6147256002037604</v>
      </c>
      <c r="J226">
        <v>7.3</v>
      </c>
      <c r="K226" t="s">
        <v>826</v>
      </c>
      <c r="L226">
        <v>1.9878743481543455</v>
      </c>
      <c r="M226" t="s">
        <v>2563</v>
      </c>
      <c r="N226" t="s">
        <v>734</v>
      </c>
      <c r="O226" t="s">
        <v>3294</v>
      </c>
      <c r="P226" t="s">
        <v>2658</v>
      </c>
      <c r="Q226" t="s">
        <v>2659</v>
      </c>
      <c r="R226" t="s">
        <v>2660</v>
      </c>
      <c r="S226" t="s">
        <v>3027</v>
      </c>
      <c r="T226" t="s">
        <v>3012</v>
      </c>
      <c r="U226" t="s">
        <v>3028</v>
      </c>
      <c r="V226">
        <v>84.5</v>
      </c>
      <c r="W226">
        <v>115</v>
      </c>
      <c r="X226">
        <v>48791</v>
      </c>
      <c r="Y226">
        <v>48.790999999999997</v>
      </c>
      <c r="Z226">
        <v>3.8875458696209848</v>
      </c>
      <c r="AA226">
        <v>3</v>
      </c>
    </row>
    <row r="227" spans="1:27" s="6" customFormat="1" x14ac:dyDescent="0.2">
      <c r="A227" s="6">
        <v>1</v>
      </c>
      <c r="B227" s="6" t="s">
        <v>2646</v>
      </c>
      <c r="C227" s="6" t="s">
        <v>828</v>
      </c>
      <c r="D227" s="6" t="s">
        <v>829</v>
      </c>
      <c r="E227" s="6" t="s">
        <v>17</v>
      </c>
      <c r="F227" s="6" t="s">
        <v>405</v>
      </c>
      <c r="G227" s="6" t="s">
        <v>20</v>
      </c>
      <c r="H227" s="6">
        <v>3600</v>
      </c>
      <c r="I227" s="6">
        <v>8.1886891244442008</v>
      </c>
      <c r="J227" s="6">
        <v>1300</v>
      </c>
      <c r="K227" s="6" t="s">
        <v>44</v>
      </c>
      <c r="L227" s="6">
        <v>7.1701195434496281</v>
      </c>
      <c r="M227" s="6" t="s">
        <v>2562</v>
      </c>
      <c r="N227" s="6" t="s">
        <v>827</v>
      </c>
      <c r="O227" s="6" t="s">
        <v>3306</v>
      </c>
      <c r="P227" s="6" t="s">
        <v>2656</v>
      </c>
      <c r="Q227" s="6" t="s">
        <v>2657</v>
      </c>
      <c r="R227" s="6" t="s">
        <v>2633</v>
      </c>
      <c r="S227" s="6" t="s">
        <v>3036</v>
      </c>
      <c r="T227" s="6" t="s">
        <v>3012</v>
      </c>
      <c r="U227" s="6" t="s">
        <v>3037</v>
      </c>
      <c r="V227" s="6">
        <v>91.7</v>
      </c>
      <c r="W227" s="6">
        <v>176</v>
      </c>
      <c r="X227" s="6">
        <v>46282</v>
      </c>
      <c r="Y227" s="6">
        <v>46.281999999999996</v>
      </c>
      <c r="Z227" s="6">
        <v>3.8347531166034798</v>
      </c>
      <c r="AA227" s="6">
        <v>9</v>
      </c>
    </row>
    <row r="228" spans="1:27" s="6" customFormat="1" x14ac:dyDescent="0.2">
      <c r="A228" s="6">
        <v>2</v>
      </c>
      <c r="B228" s="6" t="s">
        <v>2646</v>
      </c>
      <c r="C228" s="6" t="s">
        <v>831</v>
      </c>
      <c r="D228" s="6" t="s">
        <v>832</v>
      </c>
      <c r="E228" s="6" t="s">
        <v>17</v>
      </c>
      <c r="F228" s="6" t="s">
        <v>450</v>
      </c>
      <c r="H228" s="6">
        <v>5200</v>
      </c>
      <c r="I228" s="6">
        <v>8.5564139045695189</v>
      </c>
      <c r="J228" s="6">
        <v>930</v>
      </c>
      <c r="K228" s="6" t="s">
        <v>834</v>
      </c>
      <c r="L228" s="6">
        <v>6.8351845861473013</v>
      </c>
      <c r="M228" s="6" t="s">
        <v>2572</v>
      </c>
      <c r="N228" s="6" t="s">
        <v>827</v>
      </c>
      <c r="O228" s="6" t="s">
        <v>3307</v>
      </c>
      <c r="P228" s="6" t="s">
        <v>2681</v>
      </c>
      <c r="Q228" s="6" t="s">
        <v>2682</v>
      </c>
      <c r="R228" s="6" t="s">
        <v>2671</v>
      </c>
      <c r="S228" s="6" t="s">
        <v>3021</v>
      </c>
      <c r="T228" s="6" t="s">
        <v>3012</v>
      </c>
      <c r="U228" s="6" t="s">
        <v>3073</v>
      </c>
      <c r="V228" s="6">
        <v>173.6</v>
      </c>
      <c r="W228" s="6">
        <v>55</v>
      </c>
      <c r="X228" s="6">
        <v>113623</v>
      </c>
      <c r="Y228" s="6">
        <v>113.623</v>
      </c>
      <c r="Z228" s="6">
        <v>4.7328859505825545</v>
      </c>
    </row>
    <row r="229" spans="1:27" s="6" customFormat="1" x14ac:dyDescent="0.2">
      <c r="A229" s="6">
        <v>3</v>
      </c>
      <c r="B229" s="6" t="s">
        <v>2646</v>
      </c>
      <c r="C229" s="6" t="s">
        <v>835</v>
      </c>
      <c r="D229" s="6" t="s">
        <v>832</v>
      </c>
      <c r="E229" s="6" t="s">
        <v>17</v>
      </c>
      <c r="F229" s="6" t="s">
        <v>450</v>
      </c>
      <c r="H229" s="6">
        <v>5100</v>
      </c>
      <c r="I229" s="6">
        <v>8.536995818712418</v>
      </c>
      <c r="J229" s="6">
        <v>924</v>
      </c>
      <c r="K229" s="6" t="s">
        <v>837</v>
      </c>
      <c r="L229" s="6">
        <v>6.828712071641684</v>
      </c>
      <c r="M229" s="6" t="s">
        <v>2572</v>
      </c>
      <c r="N229" s="6" t="s">
        <v>827</v>
      </c>
      <c r="O229" s="6" t="s">
        <v>3307</v>
      </c>
      <c r="P229" s="6" t="s">
        <v>2681</v>
      </c>
      <c r="Q229" s="6" t="s">
        <v>2682</v>
      </c>
      <c r="R229" s="6" t="s">
        <v>2671</v>
      </c>
      <c r="S229" s="6" t="s">
        <v>3021</v>
      </c>
      <c r="T229" s="6" t="s">
        <v>3012</v>
      </c>
      <c r="U229" s="6" t="s">
        <v>3073</v>
      </c>
      <c r="V229" s="6">
        <v>173.6</v>
      </c>
      <c r="W229" s="6">
        <v>55</v>
      </c>
      <c r="X229" s="6">
        <v>113623</v>
      </c>
      <c r="Y229" s="6">
        <v>113.623</v>
      </c>
      <c r="Z229" s="6">
        <v>4.7328859505825545</v>
      </c>
    </row>
    <row r="230" spans="1:27" s="6" customFormat="1" x14ac:dyDescent="0.2">
      <c r="A230" s="6">
        <v>4</v>
      </c>
      <c r="B230" s="6" t="s">
        <v>2646</v>
      </c>
      <c r="C230" s="6" t="s">
        <v>838</v>
      </c>
      <c r="D230" s="6" t="s">
        <v>839</v>
      </c>
      <c r="E230" s="6" t="s">
        <v>17</v>
      </c>
      <c r="F230" s="6" t="s">
        <v>396</v>
      </c>
      <c r="G230" s="6" t="s">
        <v>20</v>
      </c>
      <c r="H230" s="6">
        <v>906</v>
      </c>
      <c r="I230" s="6">
        <v>6.8090393060429797</v>
      </c>
      <c r="J230" s="6">
        <v>830</v>
      </c>
      <c r="K230" s="6" t="s">
        <v>841</v>
      </c>
      <c r="L230" s="6">
        <v>6.7214257007906433</v>
      </c>
      <c r="M230" s="6" t="s">
        <v>2575</v>
      </c>
      <c r="N230" s="6" t="s">
        <v>827</v>
      </c>
      <c r="O230" s="6" t="s">
        <v>3308</v>
      </c>
      <c r="P230" s="6" t="s">
        <v>2689</v>
      </c>
      <c r="Q230" s="6" t="s">
        <v>2690</v>
      </c>
      <c r="R230" s="6" t="s">
        <v>2691</v>
      </c>
      <c r="S230" s="6" t="s">
        <v>2575</v>
      </c>
      <c r="T230" s="6" t="s">
        <v>3017</v>
      </c>
      <c r="U230" s="6" t="s">
        <v>3144</v>
      </c>
      <c r="V230" s="6">
        <v>87.2</v>
      </c>
      <c r="W230" s="6">
        <v>83</v>
      </c>
      <c r="X230" s="6">
        <v>51925</v>
      </c>
      <c r="Y230" s="6">
        <v>51.924999999999997</v>
      </c>
      <c r="Z230" s="6">
        <v>3.9498003697621757</v>
      </c>
      <c r="AA230" s="6">
        <v>2</v>
      </c>
    </row>
    <row r="231" spans="1:27" s="6" customFormat="1" x14ac:dyDescent="0.2">
      <c r="A231" s="6">
        <v>5</v>
      </c>
      <c r="B231" s="6" t="s">
        <v>2646</v>
      </c>
      <c r="C231" s="6" t="s">
        <v>842</v>
      </c>
      <c r="D231" s="6" t="s">
        <v>843</v>
      </c>
      <c r="E231" s="6" t="s">
        <v>17</v>
      </c>
      <c r="F231" s="6" t="s">
        <v>396</v>
      </c>
      <c r="G231" s="6" t="s">
        <v>14</v>
      </c>
      <c r="H231" s="6">
        <v>2100</v>
      </c>
      <c r="I231" s="6">
        <v>7.6496926237115144</v>
      </c>
      <c r="J231" s="6">
        <v>813</v>
      </c>
      <c r="K231" s="6" t="s">
        <v>845</v>
      </c>
      <c r="L231" s="6">
        <v>6.7007311095478101</v>
      </c>
      <c r="N231" s="6" t="s">
        <v>827</v>
      </c>
    </row>
    <row r="232" spans="1:27" s="6" customFormat="1" x14ac:dyDescent="0.2">
      <c r="A232" s="6">
        <v>6</v>
      </c>
      <c r="B232" s="6" t="s">
        <v>2646</v>
      </c>
      <c r="C232" s="6" t="s">
        <v>846</v>
      </c>
      <c r="D232" s="6" t="s">
        <v>847</v>
      </c>
      <c r="E232" s="6" t="s">
        <v>17</v>
      </c>
      <c r="F232" s="6" t="s">
        <v>396</v>
      </c>
      <c r="G232" s="6" t="s">
        <v>20</v>
      </c>
      <c r="H232" s="6">
        <v>1600</v>
      </c>
      <c r="I232" s="6">
        <v>7.3777589082278725</v>
      </c>
      <c r="J232" s="6">
        <v>756</v>
      </c>
      <c r="K232" s="6" t="s">
        <v>849</v>
      </c>
      <c r="L232" s="6">
        <v>6.6280413761795334</v>
      </c>
      <c r="M232" s="6" t="s">
        <v>2576</v>
      </c>
      <c r="N232" s="6" t="s">
        <v>827</v>
      </c>
      <c r="O232" s="6" t="s">
        <v>3309</v>
      </c>
      <c r="P232" s="6" t="s">
        <v>2692</v>
      </c>
      <c r="Q232" s="6" t="s">
        <v>2693</v>
      </c>
      <c r="R232" s="6" t="s">
        <v>2694</v>
      </c>
      <c r="S232" s="6" t="s">
        <v>3094</v>
      </c>
      <c r="T232" s="6" t="s">
        <v>3034</v>
      </c>
      <c r="U232" s="6" t="s">
        <v>3095</v>
      </c>
      <c r="V232" s="6">
        <v>95.8</v>
      </c>
      <c r="W232" s="6">
        <v>67</v>
      </c>
      <c r="X232" s="6">
        <v>23964</v>
      </c>
      <c r="Y232" s="6">
        <v>23.963999999999999</v>
      </c>
      <c r="Z232" s="6">
        <v>3.1765527042216783</v>
      </c>
    </row>
    <row r="233" spans="1:27" s="6" customFormat="1" x14ac:dyDescent="0.2">
      <c r="A233" s="6">
        <v>7</v>
      </c>
      <c r="B233" s="6" t="s">
        <v>2646</v>
      </c>
      <c r="C233" s="6" t="s">
        <v>850</v>
      </c>
      <c r="D233" s="6" t="s">
        <v>851</v>
      </c>
      <c r="E233" s="6" t="s">
        <v>17</v>
      </c>
      <c r="F233" s="6" t="s">
        <v>450</v>
      </c>
      <c r="G233" s="6" t="s">
        <v>20</v>
      </c>
      <c r="H233" s="6">
        <v>825</v>
      </c>
      <c r="I233" s="6">
        <v>6.7153833863346808</v>
      </c>
      <c r="J233" s="6">
        <v>518</v>
      </c>
      <c r="K233" s="6" t="s">
        <v>853</v>
      </c>
      <c r="L233" s="6">
        <v>6.2499752422594828</v>
      </c>
      <c r="M233" s="6" t="s">
        <v>2565</v>
      </c>
      <c r="N233" s="6" t="s">
        <v>827</v>
      </c>
      <c r="O233" s="6" t="s">
        <v>3310</v>
      </c>
      <c r="P233" s="6" t="s">
        <v>2664</v>
      </c>
      <c r="Q233" s="6" t="s">
        <v>2665</v>
      </c>
      <c r="R233" s="6" t="s">
        <v>2592</v>
      </c>
      <c r="S233" s="6" t="s">
        <v>3056</v>
      </c>
      <c r="T233" s="6" t="s">
        <v>3012</v>
      </c>
      <c r="U233" s="6" t="s">
        <v>3086</v>
      </c>
      <c r="V233" s="6">
        <v>89.7</v>
      </c>
      <c r="W233" s="6">
        <v>182</v>
      </c>
    </row>
    <row r="234" spans="1:27" s="6" customFormat="1" x14ac:dyDescent="0.2">
      <c r="A234" s="6">
        <v>8</v>
      </c>
      <c r="B234" s="6" t="s">
        <v>2646</v>
      </c>
      <c r="C234" s="6" t="s">
        <v>854</v>
      </c>
      <c r="D234" s="6" t="s">
        <v>855</v>
      </c>
      <c r="E234" s="6" t="s">
        <v>17</v>
      </c>
      <c r="F234" s="6" t="s">
        <v>396</v>
      </c>
      <c r="G234" s="6" t="s">
        <v>26</v>
      </c>
      <c r="H234" s="6">
        <v>1100</v>
      </c>
      <c r="I234" s="6">
        <v>7.0030654587864616</v>
      </c>
      <c r="J234" s="6">
        <v>338</v>
      </c>
      <c r="K234" s="6" t="s">
        <v>856</v>
      </c>
      <c r="L234" s="6">
        <v>5.8230458954830189</v>
      </c>
      <c r="M234" s="6" t="s">
        <v>2577</v>
      </c>
      <c r="N234" s="6" t="s">
        <v>827</v>
      </c>
      <c r="O234" s="6" t="s">
        <v>3311</v>
      </c>
      <c r="P234" s="6" t="s">
        <v>2695</v>
      </c>
      <c r="Q234" s="6" t="s">
        <v>2696</v>
      </c>
      <c r="R234" s="6" t="s">
        <v>2697</v>
      </c>
      <c r="S234" s="6" t="s">
        <v>3005</v>
      </c>
      <c r="T234" s="6" t="s">
        <v>3006</v>
      </c>
      <c r="U234" s="6" t="s">
        <v>3145</v>
      </c>
      <c r="V234" s="6">
        <v>238.3</v>
      </c>
      <c r="W234" s="6">
        <v>20</v>
      </c>
      <c r="X234" s="6">
        <v>97834</v>
      </c>
      <c r="Y234" s="6">
        <v>97.834000000000003</v>
      </c>
      <c r="Z234" s="6">
        <v>4.5832721648868757</v>
      </c>
    </row>
    <row r="235" spans="1:27" s="6" customFormat="1" x14ac:dyDescent="0.2">
      <c r="A235" s="6">
        <v>9</v>
      </c>
      <c r="B235" s="6" t="s">
        <v>2646</v>
      </c>
      <c r="C235" s="6" t="s">
        <v>857</v>
      </c>
      <c r="D235" s="6" t="s">
        <v>858</v>
      </c>
      <c r="E235" s="6" t="s">
        <v>17</v>
      </c>
      <c r="F235" s="6" t="s">
        <v>396</v>
      </c>
      <c r="G235" s="6" t="s">
        <v>14</v>
      </c>
      <c r="H235" s="6">
        <v>732</v>
      </c>
      <c r="I235" s="6">
        <v>6.5957805139613113</v>
      </c>
      <c r="J235" s="6">
        <v>227</v>
      </c>
      <c r="K235" s="6" t="s">
        <v>530</v>
      </c>
      <c r="L235" s="6">
        <v>5.4249500174814029</v>
      </c>
      <c r="M235" s="6" t="s">
        <v>2578</v>
      </c>
      <c r="N235" s="6" t="s">
        <v>827</v>
      </c>
      <c r="O235" s="6" t="s">
        <v>3312</v>
      </c>
      <c r="P235" s="6" t="s">
        <v>2698</v>
      </c>
      <c r="Q235" s="6" t="s">
        <v>2699</v>
      </c>
      <c r="R235" s="6" t="s">
        <v>2685</v>
      </c>
      <c r="S235" s="6" t="s">
        <v>3011</v>
      </c>
      <c r="T235" s="6" t="s">
        <v>3012</v>
      </c>
      <c r="U235" s="6" t="s">
        <v>3013</v>
      </c>
      <c r="V235" s="6">
        <v>116</v>
      </c>
      <c r="W235" s="6">
        <v>29</v>
      </c>
      <c r="X235" s="6">
        <v>77037</v>
      </c>
      <c r="Y235" s="6">
        <v>77.037000000000006</v>
      </c>
      <c r="Z235" s="6">
        <v>4.3442858259216885</v>
      </c>
      <c r="AA235" s="6">
        <v>19</v>
      </c>
    </row>
    <row r="236" spans="1:27" s="6" customFormat="1" x14ac:dyDescent="0.2">
      <c r="A236" s="6">
        <v>10</v>
      </c>
      <c r="B236" s="6" t="s">
        <v>2646</v>
      </c>
      <c r="C236" s="6" t="s">
        <v>860</v>
      </c>
      <c r="D236" s="6" t="s">
        <v>861</v>
      </c>
      <c r="E236" s="6" t="s">
        <v>17</v>
      </c>
      <c r="F236" s="6" t="s">
        <v>405</v>
      </c>
      <c r="G236" s="6" t="s">
        <v>20</v>
      </c>
      <c r="H236" s="6">
        <v>378</v>
      </c>
      <c r="I236" s="6">
        <v>5.934894195619588</v>
      </c>
      <c r="J236" s="6">
        <v>190</v>
      </c>
      <c r="K236" s="6" t="s">
        <v>863</v>
      </c>
      <c r="L236" s="6">
        <v>5.2470240721604862</v>
      </c>
      <c r="M236" s="6" t="s">
        <v>2579</v>
      </c>
      <c r="N236" s="6" t="s">
        <v>827</v>
      </c>
      <c r="O236" s="6" t="s">
        <v>3313</v>
      </c>
      <c r="P236" s="6" t="s">
        <v>2700</v>
      </c>
      <c r="Q236" s="6" t="s">
        <v>2701</v>
      </c>
      <c r="R236" s="6" t="s">
        <v>2697</v>
      </c>
      <c r="S236" s="6" t="s">
        <v>3005</v>
      </c>
      <c r="T236" s="6" t="s">
        <v>3006</v>
      </c>
      <c r="U236" s="6" t="s">
        <v>3146</v>
      </c>
      <c r="V236" s="6">
        <v>432.8</v>
      </c>
      <c r="W236" s="6">
        <v>3</v>
      </c>
      <c r="X236" s="6">
        <v>194782</v>
      </c>
      <c r="Y236" s="6">
        <v>194.78200000000001</v>
      </c>
      <c r="Z236" s="6">
        <v>5.2718809844749988</v>
      </c>
      <c r="AA236" s="6">
        <v>5</v>
      </c>
    </row>
    <row r="237" spans="1:27" s="6" customFormat="1" x14ac:dyDescent="0.2">
      <c r="A237" s="6">
        <v>11</v>
      </c>
      <c r="B237" s="6" t="s">
        <v>2646</v>
      </c>
      <c r="C237" s="6" t="s">
        <v>864</v>
      </c>
      <c r="D237" s="6" t="s">
        <v>865</v>
      </c>
      <c r="E237" s="6" t="s">
        <v>17</v>
      </c>
      <c r="F237" s="6" t="s">
        <v>396</v>
      </c>
      <c r="G237" s="6" t="s">
        <v>38</v>
      </c>
      <c r="H237" s="6">
        <v>308</v>
      </c>
      <c r="I237" s="6">
        <v>5.730099782973574</v>
      </c>
      <c r="J237" s="6">
        <v>189</v>
      </c>
      <c r="K237" s="6" t="s">
        <v>867</v>
      </c>
      <c r="L237" s="6">
        <v>5.2417470150596426</v>
      </c>
      <c r="M237" s="6" t="s">
        <v>2563</v>
      </c>
      <c r="N237" s="6" t="s">
        <v>827</v>
      </c>
      <c r="O237" s="6" t="s">
        <v>3314</v>
      </c>
      <c r="P237" s="6" t="s">
        <v>2658</v>
      </c>
      <c r="Q237" s="6" t="s">
        <v>2659</v>
      </c>
      <c r="R237" s="6" t="s">
        <v>2660</v>
      </c>
      <c r="S237" s="6" t="s">
        <v>3027</v>
      </c>
      <c r="T237" s="6" t="s">
        <v>3012</v>
      </c>
      <c r="U237" s="6" t="s">
        <v>3028</v>
      </c>
      <c r="V237" s="6">
        <v>84.5</v>
      </c>
      <c r="W237" s="6">
        <v>115</v>
      </c>
      <c r="X237" s="6">
        <v>48791</v>
      </c>
      <c r="Y237" s="6">
        <v>48.790999999999997</v>
      </c>
      <c r="Z237" s="6">
        <v>3.8875458696209848</v>
      </c>
      <c r="AA237" s="6">
        <v>1</v>
      </c>
    </row>
    <row r="238" spans="1:27" s="6" customFormat="1" x14ac:dyDescent="0.2">
      <c r="A238" s="6">
        <v>12</v>
      </c>
      <c r="B238" s="6" t="s">
        <v>2646</v>
      </c>
      <c r="C238" s="6" t="s">
        <v>868</v>
      </c>
      <c r="D238" s="6" t="s">
        <v>869</v>
      </c>
      <c r="E238" s="6" t="s">
        <v>17</v>
      </c>
      <c r="F238" s="6" t="s">
        <v>401</v>
      </c>
      <c r="G238" s="6" t="s">
        <v>26</v>
      </c>
      <c r="H238" s="6">
        <v>334</v>
      </c>
      <c r="I238" s="6">
        <v>5.8111409929767008</v>
      </c>
      <c r="J238" s="6">
        <v>183</v>
      </c>
      <c r="K238" s="6" t="s">
        <v>545</v>
      </c>
      <c r="L238" s="6">
        <v>5.2094861528414214</v>
      </c>
      <c r="M238" s="6" t="s">
        <v>2576</v>
      </c>
      <c r="N238" s="6" t="s">
        <v>827</v>
      </c>
      <c r="O238" s="6" t="s">
        <v>3309</v>
      </c>
      <c r="P238" s="6" t="s">
        <v>2692</v>
      </c>
      <c r="Q238" s="6" t="s">
        <v>2693</v>
      </c>
      <c r="R238" s="6" t="s">
        <v>2694</v>
      </c>
      <c r="S238" s="6" t="s">
        <v>3094</v>
      </c>
      <c r="T238" s="6" t="s">
        <v>3034</v>
      </c>
      <c r="U238" s="6" t="s">
        <v>3095</v>
      </c>
      <c r="V238" s="6">
        <v>95.8</v>
      </c>
      <c r="W238" s="6">
        <v>67</v>
      </c>
      <c r="X238" s="6">
        <v>23964</v>
      </c>
      <c r="Y238" s="6">
        <v>23.963999999999999</v>
      </c>
      <c r="Z238" s="6">
        <v>3.1765527042216783</v>
      </c>
    </row>
    <row r="239" spans="1:27" s="6" customFormat="1" x14ac:dyDescent="0.2">
      <c r="A239" s="6">
        <v>13</v>
      </c>
      <c r="B239" s="6" t="s">
        <v>2646</v>
      </c>
      <c r="C239" s="6" t="s">
        <v>870</v>
      </c>
      <c r="D239" s="6" t="s">
        <v>871</v>
      </c>
      <c r="E239" s="6" t="s">
        <v>17</v>
      </c>
      <c r="F239" s="6" t="s">
        <v>401</v>
      </c>
      <c r="G239" s="6" t="s">
        <v>20</v>
      </c>
      <c r="H239" s="6">
        <v>340</v>
      </c>
      <c r="I239" s="6">
        <v>5.8289456176102075</v>
      </c>
      <c r="J239" s="6">
        <v>123</v>
      </c>
      <c r="K239" s="6" t="s">
        <v>630</v>
      </c>
      <c r="L239" s="6">
        <v>4.8121843553724171</v>
      </c>
      <c r="M239" s="6" t="s">
        <v>2580</v>
      </c>
      <c r="N239" s="6" t="s">
        <v>827</v>
      </c>
      <c r="O239" s="6" t="s">
        <v>3315</v>
      </c>
      <c r="P239" s="6" t="s">
        <v>2702</v>
      </c>
      <c r="Q239" s="6" t="s">
        <v>2703</v>
      </c>
      <c r="R239" s="6" t="s">
        <v>2704</v>
      </c>
      <c r="S239" s="6" t="s">
        <v>3023</v>
      </c>
      <c r="T239" s="6" t="s">
        <v>3017</v>
      </c>
      <c r="U239" s="6" t="s">
        <v>3093</v>
      </c>
      <c r="V239" s="6">
        <v>88</v>
      </c>
      <c r="W239" s="6">
        <v>72</v>
      </c>
      <c r="X239" s="6">
        <v>41995</v>
      </c>
      <c r="Y239" s="6">
        <v>41.994999999999997</v>
      </c>
      <c r="Z239" s="6">
        <v>3.7375505635775905</v>
      </c>
      <c r="AA239" s="6">
        <v>3</v>
      </c>
    </row>
    <row r="240" spans="1:27" s="6" customFormat="1" x14ac:dyDescent="0.2">
      <c r="A240" s="6">
        <v>14</v>
      </c>
      <c r="B240" s="6" t="s">
        <v>2646</v>
      </c>
      <c r="C240" s="6" t="s">
        <v>873</v>
      </c>
      <c r="D240" s="6" t="s">
        <v>874</v>
      </c>
      <c r="E240" s="6" t="s">
        <v>17</v>
      </c>
      <c r="F240" s="6" t="s">
        <v>410</v>
      </c>
      <c r="G240" s="6" t="s">
        <v>38</v>
      </c>
      <c r="H240" s="6">
        <v>238</v>
      </c>
      <c r="I240" s="6">
        <v>5.472270673671475</v>
      </c>
      <c r="J240" s="6">
        <v>118</v>
      </c>
      <c r="K240" s="6" t="s">
        <v>641</v>
      </c>
      <c r="L240" s="6">
        <v>4.7706846244656651</v>
      </c>
      <c r="M240" s="6" t="s">
        <v>2563</v>
      </c>
      <c r="N240" s="6" t="s">
        <v>827</v>
      </c>
      <c r="O240" s="6" t="s">
        <v>3314</v>
      </c>
      <c r="P240" s="6" t="s">
        <v>2658</v>
      </c>
      <c r="Q240" s="6" t="s">
        <v>2659</v>
      </c>
      <c r="R240" s="6" t="s">
        <v>2660</v>
      </c>
      <c r="S240" s="6" t="s">
        <v>3027</v>
      </c>
      <c r="T240" s="6" t="s">
        <v>3012</v>
      </c>
      <c r="U240" s="6" t="s">
        <v>3028</v>
      </c>
      <c r="V240" s="6">
        <v>84.5</v>
      </c>
      <c r="W240" s="6">
        <v>115</v>
      </c>
      <c r="X240" s="6">
        <v>48791</v>
      </c>
      <c r="Y240" s="6">
        <v>48.790999999999997</v>
      </c>
      <c r="Z240" s="6">
        <v>3.8875458696209848</v>
      </c>
      <c r="AA240" s="6">
        <v>1</v>
      </c>
    </row>
    <row r="241" spans="1:27" s="6" customFormat="1" x14ac:dyDescent="0.2">
      <c r="A241" s="6">
        <v>15</v>
      </c>
      <c r="B241" s="6" t="s">
        <v>2646</v>
      </c>
      <c r="C241" s="6" t="s">
        <v>876</v>
      </c>
      <c r="D241" s="6" t="s">
        <v>877</v>
      </c>
      <c r="E241" s="6" t="s">
        <v>17</v>
      </c>
      <c r="F241" s="6" t="s">
        <v>405</v>
      </c>
      <c r="G241" s="6" t="s">
        <v>38</v>
      </c>
      <c r="H241" s="6">
        <v>232</v>
      </c>
      <c r="I241" s="6">
        <v>5.4467373716663099</v>
      </c>
      <c r="J241" s="6">
        <v>111</v>
      </c>
      <c r="K241" s="6" t="s">
        <v>879</v>
      </c>
      <c r="L241" s="6">
        <v>4.7095302013123339</v>
      </c>
      <c r="M241" s="6" t="s">
        <v>2563</v>
      </c>
      <c r="N241" s="6" t="s">
        <v>827</v>
      </c>
      <c r="O241" s="6" t="s">
        <v>3314</v>
      </c>
      <c r="P241" s="6" t="s">
        <v>2658</v>
      </c>
      <c r="Q241" s="6" t="s">
        <v>2659</v>
      </c>
      <c r="R241" s="6" t="s">
        <v>2660</v>
      </c>
      <c r="S241" s="6" t="s">
        <v>3027</v>
      </c>
      <c r="T241" s="6" t="s">
        <v>3012</v>
      </c>
      <c r="U241" s="6" t="s">
        <v>3028</v>
      </c>
      <c r="V241" s="6">
        <v>84.5</v>
      </c>
      <c r="W241" s="6">
        <v>115</v>
      </c>
      <c r="X241" s="6">
        <v>48791</v>
      </c>
      <c r="Y241" s="6">
        <v>48.790999999999997</v>
      </c>
      <c r="Z241" s="6">
        <v>3.8875458696209848</v>
      </c>
      <c r="AA241" s="6">
        <v>1</v>
      </c>
    </row>
    <row r="242" spans="1:27" s="6" customFormat="1" x14ac:dyDescent="0.2">
      <c r="A242" s="6">
        <v>16</v>
      </c>
      <c r="B242" s="6" t="s">
        <v>2646</v>
      </c>
      <c r="C242" s="6" t="s">
        <v>880</v>
      </c>
      <c r="D242" s="6" t="s">
        <v>881</v>
      </c>
      <c r="E242" s="6" t="s">
        <v>17</v>
      </c>
      <c r="F242" s="6" t="s">
        <v>396</v>
      </c>
      <c r="H242" s="6">
        <v>191</v>
      </c>
      <c r="I242" s="6">
        <v>5.2522734280466299</v>
      </c>
      <c r="J242" s="6">
        <v>106</v>
      </c>
      <c r="K242" s="6" t="s">
        <v>668</v>
      </c>
      <c r="L242" s="6">
        <v>4.6634390941120669</v>
      </c>
      <c r="M242" s="6" t="s">
        <v>2562</v>
      </c>
      <c r="N242" s="6" t="s">
        <v>827</v>
      </c>
      <c r="O242" s="6" t="s">
        <v>3306</v>
      </c>
      <c r="P242" s="6" t="s">
        <v>2656</v>
      </c>
      <c r="Q242" s="6" t="s">
        <v>2657</v>
      </c>
      <c r="R242" s="6" t="s">
        <v>2633</v>
      </c>
      <c r="S242" s="6" t="s">
        <v>3036</v>
      </c>
      <c r="T242" s="6" t="s">
        <v>3012</v>
      </c>
      <c r="U242" s="6" t="s">
        <v>3037</v>
      </c>
      <c r="V242" s="6">
        <v>91.7</v>
      </c>
      <c r="W242" s="6">
        <v>176</v>
      </c>
      <c r="X242" s="6">
        <v>46282</v>
      </c>
      <c r="Y242" s="6">
        <v>46.281999999999996</v>
      </c>
      <c r="Z242" s="6">
        <v>3.8347531166034798</v>
      </c>
      <c r="AA242" s="6">
        <v>9</v>
      </c>
    </row>
    <row r="243" spans="1:27" s="6" customFormat="1" x14ac:dyDescent="0.2">
      <c r="A243" s="6">
        <v>17</v>
      </c>
      <c r="B243" s="6" t="s">
        <v>2646</v>
      </c>
      <c r="C243" s="6" t="s">
        <v>883</v>
      </c>
      <c r="D243" s="6" t="s">
        <v>884</v>
      </c>
      <c r="E243" s="6" t="s">
        <v>17</v>
      </c>
      <c r="F243" s="6" t="s">
        <v>396</v>
      </c>
      <c r="G243" s="6" t="s">
        <v>38</v>
      </c>
      <c r="H243" s="6">
        <v>304</v>
      </c>
      <c r="I243" s="6">
        <v>5.7170277014062219</v>
      </c>
      <c r="J243" s="6">
        <v>105</v>
      </c>
      <c r="K243" s="6" t="s">
        <v>672</v>
      </c>
      <c r="L243" s="6">
        <v>4.6539603501575231</v>
      </c>
      <c r="M243" s="6" t="s">
        <v>2581</v>
      </c>
      <c r="N243" s="6" t="s">
        <v>827</v>
      </c>
      <c r="O243" s="6" t="s">
        <v>3316</v>
      </c>
      <c r="P243" s="6" t="s">
        <v>2705</v>
      </c>
      <c r="Q243" s="6" t="s">
        <v>2706</v>
      </c>
      <c r="R243" s="6" t="s">
        <v>2688</v>
      </c>
      <c r="S243" s="6" t="s">
        <v>3002</v>
      </c>
      <c r="T243" s="6" t="s">
        <v>3003</v>
      </c>
      <c r="U243" s="6" t="s">
        <v>3004</v>
      </c>
      <c r="V243" s="6">
        <v>129</v>
      </c>
      <c r="W243" s="6">
        <v>38</v>
      </c>
      <c r="X243" s="6">
        <v>78965</v>
      </c>
      <c r="Y243" s="6">
        <v>78.965000000000003</v>
      </c>
      <c r="Z243" s="6">
        <v>4.369004716322018</v>
      </c>
      <c r="AA243" s="6">
        <v>15</v>
      </c>
    </row>
    <row r="244" spans="1:27" s="6" customFormat="1" x14ac:dyDescent="0.2">
      <c r="A244" s="6">
        <v>18</v>
      </c>
      <c r="B244" s="6" t="s">
        <v>2646</v>
      </c>
      <c r="C244" s="6" t="s">
        <v>886</v>
      </c>
      <c r="D244" s="6" t="s">
        <v>887</v>
      </c>
      <c r="E244" s="6" t="s">
        <v>17</v>
      </c>
      <c r="F244" s="6" t="s">
        <v>422</v>
      </c>
      <c r="G244" s="6" t="s">
        <v>38</v>
      </c>
      <c r="H244" s="6">
        <v>336</v>
      </c>
      <c r="I244" s="6">
        <v>5.8171111599632042</v>
      </c>
      <c r="J244" s="6">
        <v>96</v>
      </c>
      <c r="K244" s="6" t="s">
        <v>889</v>
      </c>
      <c r="L244" s="6">
        <v>4.5643481914678361</v>
      </c>
      <c r="M244" s="6" t="s">
        <v>2582</v>
      </c>
      <c r="N244" s="6" t="s">
        <v>827</v>
      </c>
      <c r="O244" s="6" t="s">
        <v>3317</v>
      </c>
      <c r="P244" s="6" t="s">
        <v>2707</v>
      </c>
      <c r="Q244" s="6" t="s">
        <v>2708</v>
      </c>
      <c r="R244" s="6" t="s">
        <v>2709</v>
      </c>
      <c r="S244" s="6" t="s">
        <v>3033</v>
      </c>
      <c r="T244" s="6" t="s">
        <v>3034</v>
      </c>
      <c r="U244" s="6" t="s">
        <v>3147</v>
      </c>
      <c r="V244" s="6">
        <v>100.4</v>
      </c>
      <c r="W244" s="6">
        <v>77</v>
      </c>
      <c r="X244" s="6">
        <v>43015</v>
      </c>
      <c r="Y244" s="6">
        <v>43.015000000000001</v>
      </c>
      <c r="Z244" s="6">
        <v>3.7615488920733116</v>
      </c>
    </row>
    <row r="245" spans="1:27" s="6" customFormat="1" x14ac:dyDescent="0.2">
      <c r="A245" s="6">
        <v>19</v>
      </c>
      <c r="B245" s="6" t="s">
        <v>2646</v>
      </c>
      <c r="C245" s="6" t="s">
        <v>890</v>
      </c>
      <c r="D245" s="6" t="s">
        <v>891</v>
      </c>
      <c r="E245" s="6" t="s">
        <v>17</v>
      </c>
      <c r="F245" s="6" t="s">
        <v>396</v>
      </c>
      <c r="G245" s="6" t="s">
        <v>14</v>
      </c>
      <c r="H245" s="6">
        <v>197</v>
      </c>
      <c r="I245" s="6">
        <v>5.2832037287379885</v>
      </c>
      <c r="J245" s="6">
        <v>91</v>
      </c>
      <c r="K245" s="6" t="s">
        <v>724</v>
      </c>
      <c r="L245" s="6">
        <v>4.5108595065168497</v>
      </c>
      <c r="M245" s="6" t="s">
        <v>2581</v>
      </c>
      <c r="N245" s="6" t="s">
        <v>827</v>
      </c>
      <c r="O245" s="6" t="s">
        <v>3316</v>
      </c>
      <c r="P245" s="6" t="s">
        <v>2705</v>
      </c>
      <c r="Q245" s="6" t="s">
        <v>2706</v>
      </c>
      <c r="R245" s="6" t="s">
        <v>2688</v>
      </c>
      <c r="S245" s="6" t="s">
        <v>3002</v>
      </c>
      <c r="T245" s="6" t="s">
        <v>3003</v>
      </c>
      <c r="U245" s="6" t="s">
        <v>3004</v>
      </c>
      <c r="V245" s="6">
        <v>129</v>
      </c>
      <c r="W245" s="6">
        <v>38</v>
      </c>
      <c r="X245" s="6">
        <v>78965</v>
      </c>
      <c r="Y245" s="6">
        <v>78.965000000000003</v>
      </c>
      <c r="Z245" s="6">
        <v>4.369004716322018</v>
      </c>
      <c r="AA245" s="6">
        <v>15</v>
      </c>
    </row>
    <row r="246" spans="1:27" s="6" customFormat="1" x14ac:dyDescent="0.2">
      <c r="A246" s="6">
        <v>20</v>
      </c>
      <c r="B246" s="6" t="s">
        <v>2646</v>
      </c>
      <c r="C246" s="6" t="s">
        <v>893</v>
      </c>
      <c r="D246" s="6" t="s">
        <v>894</v>
      </c>
      <c r="E246" s="6" t="s">
        <v>17</v>
      </c>
      <c r="F246" s="6" t="s">
        <v>405</v>
      </c>
      <c r="G246" s="6" t="s">
        <v>38</v>
      </c>
      <c r="H246" s="6">
        <v>392</v>
      </c>
      <c r="I246" s="6">
        <v>5.9712618397904622</v>
      </c>
      <c r="J246" s="6">
        <v>90</v>
      </c>
      <c r="K246" s="6" t="s">
        <v>731</v>
      </c>
      <c r="L246" s="6">
        <v>4.499809670330265</v>
      </c>
      <c r="M246" s="6" t="s">
        <v>2569</v>
      </c>
      <c r="N246" s="6" t="s">
        <v>827</v>
      </c>
      <c r="O246" s="6" t="s">
        <v>3318</v>
      </c>
      <c r="P246" s="6" t="s">
        <v>2674</v>
      </c>
      <c r="Q246" s="6" t="s">
        <v>2675</v>
      </c>
      <c r="R246" s="6" t="s">
        <v>2655</v>
      </c>
      <c r="S246" s="6" t="s">
        <v>3062</v>
      </c>
      <c r="T246" s="6" t="s">
        <v>3012</v>
      </c>
      <c r="U246" s="6" t="s">
        <v>3063</v>
      </c>
      <c r="V246" s="6">
        <v>89.6</v>
      </c>
      <c r="W246" s="6">
        <v>115</v>
      </c>
      <c r="X246" s="6">
        <v>44308</v>
      </c>
      <c r="Y246" s="6">
        <v>44.308</v>
      </c>
      <c r="Z246" s="6">
        <v>3.7911652476546864</v>
      </c>
      <c r="AA246" s="6">
        <v>23</v>
      </c>
    </row>
    <row r="247" spans="1:27" s="6" customFormat="1" x14ac:dyDescent="0.2">
      <c r="A247" s="6">
        <v>21</v>
      </c>
      <c r="B247" s="6" t="s">
        <v>2646</v>
      </c>
      <c r="C247" s="6" t="s">
        <v>896</v>
      </c>
      <c r="D247" s="6" t="s">
        <v>897</v>
      </c>
      <c r="E247" s="6" t="s">
        <v>17</v>
      </c>
      <c r="F247" s="6" t="s">
        <v>396</v>
      </c>
      <c r="G247" s="6" t="s">
        <v>38</v>
      </c>
      <c r="H247" s="6">
        <v>130</v>
      </c>
      <c r="I247" s="6">
        <v>4.8675344504555822</v>
      </c>
      <c r="J247" s="6">
        <v>85</v>
      </c>
      <c r="K247" s="6" t="s">
        <v>899</v>
      </c>
      <c r="L247" s="6">
        <v>4.4426512564903167</v>
      </c>
      <c r="M247" s="6" t="s">
        <v>2579</v>
      </c>
      <c r="N247" s="6" t="s">
        <v>827</v>
      </c>
      <c r="O247" s="6" t="s">
        <v>3313</v>
      </c>
      <c r="P247" s="6" t="s">
        <v>2700</v>
      </c>
      <c r="Q247" s="6" t="s">
        <v>2701</v>
      </c>
      <c r="R247" s="6" t="s">
        <v>2697</v>
      </c>
      <c r="S247" s="6" t="s">
        <v>3005</v>
      </c>
      <c r="T247" s="6" t="s">
        <v>3006</v>
      </c>
      <c r="U247" s="6" t="s">
        <v>3146</v>
      </c>
      <c r="V247" s="6">
        <v>432.8</v>
      </c>
      <c r="W247" s="6">
        <v>3</v>
      </c>
      <c r="X247" s="6">
        <v>194782</v>
      </c>
      <c r="Y247" s="6">
        <v>194.78200000000001</v>
      </c>
      <c r="Z247" s="6">
        <v>5.2718809844749988</v>
      </c>
      <c r="AA247" s="6">
        <v>5</v>
      </c>
    </row>
    <row r="248" spans="1:27" s="6" customFormat="1" x14ac:dyDescent="0.2">
      <c r="A248" s="6">
        <v>22</v>
      </c>
      <c r="B248" s="6" t="s">
        <v>2646</v>
      </c>
      <c r="C248" s="6" t="s">
        <v>900</v>
      </c>
      <c r="D248" s="6" t="s">
        <v>901</v>
      </c>
      <c r="E248" s="6" t="s">
        <v>17</v>
      </c>
      <c r="F248" s="6" t="s">
        <v>450</v>
      </c>
      <c r="G248" s="6" t="s">
        <v>14</v>
      </c>
      <c r="H248" s="6">
        <v>68</v>
      </c>
      <c r="I248" s="6">
        <v>4.219507705176107</v>
      </c>
      <c r="J248" s="6">
        <v>55</v>
      </c>
      <c r="K248" s="6" t="s">
        <v>903</v>
      </c>
      <c r="L248" s="6">
        <v>4.0073331852324712</v>
      </c>
      <c r="M248" s="6" t="s">
        <v>2583</v>
      </c>
      <c r="N248" s="6" t="s">
        <v>827</v>
      </c>
      <c r="O248" s="6" t="s">
        <v>3319</v>
      </c>
      <c r="P248" s="6" t="s">
        <v>2710</v>
      </c>
      <c r="Q248" s="6" t="s">
        <v>2711</v>
      </c>
      <c r="R248" s="6" t="s">
        <v>2697</v>
      </c>
      <c r="S248" s="6" t="s">
        <v>3005</v>
      </c>
      <c r="T248" s="6" t="s">
        <v>3006</v>
      </c>
      <c r="U248" s="6" t="s">
        <v>3007</v>
      </c>
      <c r="V248" s="6">
        <v>176.2</v>
      </c>
      <c r="W248" s="6">
        <v>20</v>
      </c>
      <c r="X248" s="6">
        <v>76367</v>
      </c>
      <c r="Y248" s="6">
        <v>76.367000000000004</v>
      </c>
      <c r="Z248" s="6">
        <v>4.3355506656879683</v>
      </c>
      <c r="AA248" s="6">
        <v>17</v>
      </c>
    </row>
    <row r="249" spans="1:27" s="6" customFormat="1" x14ac:dyDescent="0.2">
      <c r="A249" s="6">
        <v>23</v>
      </c>
      <c r="B249" s="6" t="s">
        <v>2646</v>
      </c>
      <c r="C249" s="6" t="s">
        <v>904</v>
      </c>
      <c r="D249" s="6" t="s">
        <v>905</v>
      </c>
      <c r="E249" s="6" t="s">
        <v>17</v>
      </c>
      <c r="F249" s="6" t="s">
        <v>401</v>
      </c>
      <c r="G249" s="6" t="s">
        <v>38</v>
      </c>
      <c r="H249" s="6">
        <v>124</v>
      </c>
      <c r="I249" s="6">
        <v>4.8202815656050371</v>
      </c>
      <c r="J249" s="6">
        <v>51</v>
      </c>
      <c r="K249" s="6" t="s">
        <v>907</v>
      </c>
      <c r="L249" s="6">
        <v>3.9318256327243257</v>
      </c>
      <c r="M249" s="6" t="s">
        <v>2562</v>
      </c>
      <c r="N249" s="6" t="s">
        <v>827</v>
      </c>
      <c r="O249" s="6" t="s">
        <v>3306</v>
      </c>
      <c r="P249" s="6" t="s">
        <v>2656</v>
      </c>
      <c r="Q249" s="6" t="s">
        <v>2657</v>
      </c>
      <c r="R249" s="6" t="s">
        <v>2633</v>
      </c>
      <c r="S249" s="6" t="s">
        <v>3036</v>
      </c>
      <c r="T249" s="6" t="s">
        <v>3012</v>
      </c>
      <c r="U249" s="6" t="s">
        <v>3037</v>
      </c>
      <c r="V249" s="6">
        <v>91.7</v>
      </c>
      <c r="W249" s="6">
        <v>176</v>
      </c>
      <c r="X249" s="6">
        <v>46282</v>
      </c>
      <c r="Y249" s="6">
        <v>46.281999999999996</v>
      </c>
      <c r="Z249" s="6">
        <v>3.8347531166034798</v>
      </c>
      <c r="AA249" s="6">
        <v>9</v>
      </c>
    </row>
    <row r="250" spans="1:27" s="6" customFormat="1" x14ac:dyDescent="0.2">
      <c r="A250" s="6">
        <v>24</v>
      </c>
      <c r="B250" s="6" t="s">
        <v>2646</v>
      </c>
      <c r="C250" s="6" t="s">
        <v>908</v>
      </c>
      <c r="D250" s="6" t="s">
        <v>909</v>
      </c>
      <c r="E250" s="6" t="s">
        <v>17</v>
      </c>
      <c r="F250" s="6" t="s">
        <v>450</v>
      </c>
      <c r="G250" s="6" t="s">
        <v>26</v>
      </c>
      <c r="H250" s="6">
        <v>51</v>
      </c>
      <c r="I250" s="6">
        <v>3.9318256327243257</v>
      </c>
      <c r="J250" s="6">
        <v>46</v>
      </c>
      <c r="K250" s="6" t="s">
        <v>910</v>
      </c>
      <c r="L250" s="6">
        <v>3.8286413964890951</v>
      </c>
      <c r="M250" s="6" t="s">
        <v>2577</v>
      </c>
      <c r="N250" s="6" t="s">
        <v>827</v>
      </c>
      <c r="O250" s="6" t="s">
        <v>3311</v>
      </c>
      <c r="P250" s="6" t="s">
        <v>2695</v>
      </c>
      <c r="Q250" s="6" t="s">
        <v>2696</v>
      </c>
      <c r="R250" s="6" t="s">
        <v>2697</v>
      </c>
      <c r="S250" s="6" t="s">
        <v>3005</v>
      </c>
      <c r="T250" s="6" t="s">
        <v>3006</v>
      </c>
      <c r="U250" s="6" t="s">
        <v>3145</v>
      </c>
      <c r="V250" s="6">
        <v>238.3</v>
      </c>
      <c r="W250" s="6">
        <v>20</v>
      </c>
      <c r="X250" s="6">
        <v>97834</v>
      </c>
      <c r="Y250" s="6">
        <v>97.834000000000003</v>
      </c>
      <c r="Z250" s="6">
        <v>4.5832721648868757</v>
      </c>
    </row>
    <row r="251" spans="1:27" s="6" customFormat="1" x14ac:dyDescent="0.2">
      <c r="A251" s="6">
        <v>25</v>
      </c>
      <c r="B251" s="6" t="s">
        <v>2646</v>
      </c>
      <c r="C251" s="6" t="s">
        <v>911</v>
      </c>
      <c r="D251" s="6" t="s">
        <v>912</v>
      </c>
      <c r="E251" s="6" t="s">
        <v>17</v>
      </c>
      <c r="F251" s="6" t="s">
        <v>450</v>
      </c>
      <c r="G251" s="6" t="s">
        <v>38</v>
      </c>
      <c r="H251" s="6">
        <v>317</v>
      </c>
      <c r="I251" s="6">
        <v>5.7589017738772803</v>
      </c>
      <c r="J251" s="6">
        <v>43</v>
      </c>
      <c r="K251" s="6" t="s">
        <v>914</v>
      </c>
      <c r="L251" s="6">
        <v>3.7612001156935624</v>
      </c>
      <c r="M251" s="6" t="s">
        <v>2584</v>
      </c>
      <c r="N251" s="6" t="s">
        <v>827</v>
      </c>
      <c r="O251" s="6" t="s">
        <v>3320</v>
      </c>
      <c r="P251" s="6" t="s">
        <v>2712</v>
      </c>
      <c r="Q251" s="6" t="s">
        <v>2713</v>
      </c>
      <c r="R251" s="6" t="s">
        <v>2709</v>
      </c>
      <c r="S251" s="6" t="s">
        <v>3033</v>
      </c>
      <c r="T251" s="6" t="s">
        <v>3034</v>
      </c>
      <c r="U251" s="6" t="s">
        <v>3148</v>
      </c>
      <c r="V251" s="6">
        <v>91.9</v>
      </c>
      <c r="W251" s="6">
        <v>22</v>
      </c>
      <c r="X251" s="6">
        <v>54306</v>
      </c>
      <c r="Y251" s="6">
        <v>54.305999999999997</v>
      </c>
      <c r="Z251" s="6">
        <v>3.9946347180730886</v>
      </c>
    </row>
    <row r="252" spans="1:27" s="6" customFormat="1" x14ac:dyDescent="0.2">
      <c r="A252" s="6">
        <v>26</v>
      </c>
      <c r="B252" s="6" t="s">
        <v>2646</v>
      </c>
      <c r="C252" s="6" t="s">
        <v>915</v>
      </c>
      <c r="D252" s="6" t="s">
        <v>916</v>
      </c>
      <c r="E252" s="6" t="s">
        <v>17</v>
      </c>
      <c r="F252" s="6" t="s">
        <v>450</v>
      </c>
      <c r="H252" s="6">
        <v>49</v>
      </c>
      <c r="I252" s="6">
        <v>3.8918202981106265</v>
      </c>
      <c r="J252" s="6">
        <v>43</v>
      </c>
      <c r="K252" s="6" t="s">
        <v>914</v>
      </c>
      <c r="L252" s="6">
        <v>3.7612001156935624</v>
      </c>
      <c r="M252" s="6" t="s">
        <v>2563</v>
      </c>
      <c r="N252" s="6" t="s">
        <v>827</v>
      </c>
      <c r="O252" s="6" t="s">
        <v>3314</v>
      </c>
      <c r="P252" s="6" t="s">
        <v>2658</v>
      </c>
      <c r="Q252" s="6" t="s">
        <v>2659</v>
      </c>
      <c r="R252" s="6" t="s">
        <v>2660</v>
      </c>
      <c r="S252" s="6" t="s">
        <v>3027</v>
      </c>
      <c r="T252" s="6" t="s">
        <v>3012</v>
      </c>
      <c r="U252" s="6" t="s">
        <v>3028</v>
      </c>
      <c r="V252" s="6">
        <v>84.5</v>
      </c>
      <c r="W252" s="6">
        <v>115</v>
      </c>
      <c r="X252" s="6">
        <v>48791</v>
      </c>
      <c r="Y252" s="6">
        <v>48.790999999999997</v>
      </c>
      <c r="Z252" s="6">
        <v>3.8875458696209848</v>
      </c>
      <c r="AA252" s="6">
        <v>1</v>
      </c>
    </row>
    <row r="253" spans="1:27" s="6" customFormat="1" x14ac:dyDescent="0.2">
      <c r="A253" s="6">
        <v>27</v>
      </c>
      <c r="B253" s="6" t="s">
        <v>2646</v>
      </c>
      <c r="C253" s="6" t="s">
        <v>917</v>
      </c>
      <c r="D253" s="6" t="s">
        <v>918</v>
      </c>
      <c r="E253" s="6" t="s">
        <v>17</v>
      </c>
      <c r="F253" s="6" t="s">
        <v>401</v>
      </c>
      <c r="G253" s="6" t="s">
        <v>38</v>
      </c>
      <c r="H253" s="6">
        <v>52</v>
      </c>
      <c r="I253" s="6">
        <v>3.9512437185814275</v>
      </c>
      <c r="J253" s="6">
        <v>42</v>
      </c>
      <c r="K253" s="6" t="s">
        <v>920</v>
      </c>
      <c r="L253" s="6">
        <v>3.7376696182833684</v>
      </c>
      <c r="M253" s="6" t="s">
        <v>2585</v>
      </c>
      <c r="N253" s="6" t="s">
        <v>827</v>
      </c>
      <c r="O253" s="6" t="s">
        <v>3321</v>
      </c>
      <c r="P253" s="6" t="s">
        <v>2714</v>
      </c>
      <c r="Q253" s="6" t="s">
        <v>2715</v>
      </c>
      <c r="R253" s="6" t="s">
        <v>2709</v>
      </c>
      <c r="S253" s="6" t="s">
        <v>3033</v>
      </c>
      <c r="T253" s="6" t="s">
        <v>3034</v>
      </c>
      <c r="U253" s="6" t="s">
        <v>3149</v>
      </c>
      <c r="V253" s="6">
        <v>105</v>
      </c>
      <c r="W253" s="6">
        <v>121</v>
      </c>
      <c r="X253" s="6">
        <v>52649</v>
      </c>
      <c r="Y253" s="6">
        <v>52.649000000000001</v>
      </c>
      <c r="Z253" s="6">
        <v>3.9636472450472819</v>
      </c>
    </row>
    <row r="254" spans="1:27" s="6" customFormat="1" x14ac:dyDescent="0.2">
      <c r="A254" s="6">
        <v>28</v>
      </c>
      <c r="B254" s="6" t="s">
        <v>2646</v>
      </c>
      <c r="C254" s="6" t="s">
        <v>921</v>
      </c>
      <c r="D254" s="6" t="s">
        <v>922</v>
      </c>
      <c r="E254" s="6" t="s">
        <v>17</v>
      </c>
      <c r="F254" s="6" t="s">
        <v>422</v>
      </c>
      <c r="G254" s="6" t="s">
        <v>14</v>
      </c>
      <c r="H254" s="6">
        <v>32</v>
      </c>
      <c r="I254" s="6">
        <v>3.4657359027997265</v>
      </c>
      <c r="J254" s="6">
        <v>39</v>
      </c>
      <c r="K254" s="6" t="s">
        <v>923</v>
      </c>
      <c r="L254" s="6">
        <v>3.6635616461296463</v>
      </c>
      <c r="M254" s="6" t="s">
        <v>2586</v>
      </c>
      <c r="N254" s="6" t="s">
        <v>827</v>
      </c>
      <c r="O254" s="6" t="s">
        <v>3322</v>
      </c>
      <c r="P254" s="6" t="s">
        <v>2716</v>
      </c>
      <c r="Q254" s="6" t="s">
        <v>2717</v>
      </c>
      <c r="R254" s="6" t="s">
        <v>2688</v>
      </c>
      <c r="S254" s="6" t="s">
        <v>3002</v>
      </c>
      <c r="T254" s="6" t="s">
        <v>3003</v>
      </c>
      <c r="U254" s="6" t="s">
        <v>3150</v>
      </c>
      <c r="V254" s="6">
        <v>88.5</v>
      </c>
      <c r="W254" s="6">
        <v>67</v>
      </c>
      <c r="X254" s="6">
        <v>50089</v>
      </c>
      <c r="Y254" s="6">
        <v>50.088999999999999</v>
      </c>
      <c r="Z254" s="6">
        <v>3.9138014231055571</v>
      </c>
    </row>
    <row r="255" spans="1:27" s="6" customFormat="1" x14ac:dyDescent="0.2">
      <c r="A255" s="6">
        <v>29</v>
      </c>
      <c r="B255" s="6" t="s">
        <v>2646</v>
      </c>
      <c r="C255" s="6" t="s">
        <v>924</v>
      </c>
      <c r="D255" s="6" t="s">
        <v>925</v>
      </c>
      <c r="E255" s="6" t="s">
        <v>17</v>
      </c>
      <c r="F255" s="6" t="s">
        <v>410</v>
      </c>
      <c r="G255" s="6" t="s">
        <v>20</v>
      </c>
      <c r="H255" s="6">
        <v>39</v>
      </c>
      <c r="I255" s="6">
        <v>3.6635616461296463</v>
      </c>
      <c r="J255" s="6">
        <v>39</v>
      </c>
      <c r="K255" s="6" t="s">
        <v>923</v>
      </c>
      <c r="L255" s="6">
        <v>3.6635616461296463</v>
      </c>
      <c r="M255" s="6" t="s">
        <v>2563</v>
      </c>
      <c r="N255" s="6" t="s">
        <v>827</v>
      </c>
      <c r="O255" s="6" t="s">
        <v>3314</v>
      </c>
      <c r="P255" s="6" t="s">
        <v>2658</v>
      </c>
      <c r="Q255" s="6" t="s">
        <v>2659</v>
      </c>
      <c r="R255" s="6" t="s">
        <v>2660</v>
      </c>
      <c r="S255" s="6" t="s">
        <v>3027</v>
      </c>
      <c r="T255" s="6" t="s">
        <v>3012</v>
      </c>
      <c r="U255" s="6" t="s">
        <v>3028</v>
      </c>
      <c r="V255" s="6">
        <v>84.5</v>
      </c>
      <c r="W255" s="6">
        <v>115</v>
      </c>
      <c r="X255" s="6">
        <v>48791</v>
      </c>
      <c r="Y255" s="6">
        <v>48.790999999999997</v>
      </c>
      <c r="Z255" s="6">
        <v>3.8875458696209848</v>
      </c>
      <c r="AA255" s="6">
        <v>1</v>
      </c>
    </row>
    <row r="256" spans="1:27" s="6" customFormat="1" x14ac:dyDescent="0.2">
      <c r="A256" s="6">
        <v>30</v>
      </c>
      <c r="B256" s="6" t="s">
        <v>2646</v>
      </c>
      <c r="C256" s="6" t="s">
        <v>926</v>
      </c>
      <c r="D256" s="6" t="s">
        <v>927</v>
      </c>
      <c r="E256" s="6" t="s">
        <v>17</v>
      </c>
      <c r="F256" s="6" t="s">
        <v>401</v>
      </c>
      <c r="G256" s="6" t="s">
        <v>20</v>
      </c>
      <c r="H256" s="6">
        <v>98</v>
      </c>
      <c r="I256" s="6">
        <v>4.5849674786705723</v>
      </c>
      <c r="J256" s="6">
        <v>37</v>
      </c>
      <c r="K256" s="6" t="s">
        <v>929</v>
      </c>
      <c r="L256" s="6">
        <v>3.6109179126442243</v>
      </c>
      <c r="M256" s="6" t="s">
        <v>2562</v>
      </c>
      <c r="N256" s="6" t="s">
        <v>827</v>
      </c>
      <c r="O256" s="6" t="s">
        <v>3306</v>
      </c>
      <c r="P256" s="6" t="s">
        <v>2656</v>
      </c>
      <c r="Q256" s="6" t="s">
        <v>2657</v>
      </c>
      <c r="R256" s="6" t="s">
        <v>2633</v>
      </c>
      <c r="S256" s="6" t="s">
        <v>3036</v>
      </c>
      <c r="T256" s="6" t="s">
        <v>3012</v>
      </c>
      <c r="U256" s="6" t="s">
        <v>3037</v>
      </c>
      <c r="V256" s="6">
        <v>91.7</v>
      </c>
      <c r="W256" s="6">
        <v>176</v>
      </c>
      <c r="X256" s="6">
        <v>46282</v>
      </c>
      <c r="Y256" s="6">
        <v>46.281999999999996</v>
      </c>
      <c r="Z256" s="6">
        <v>3.8347531166034798</v>
      </c>
      <c r="AA256" s="6">
        <v>9</v>
      </c>
    </row>
    <row r="257" spans="1:27" s="6" customFormat="1" x14ac:dyDescent="0.2">
      <c r="A257" s="6">
        <v>31</v>
      </c>
      <c r="B257" s="6" t="s">
        <v>2646</v>
      </c>
      <c r="C257" s="6" t="s">
        <v>930</v>
      </c>
      <c r="D257" s="6" t="s">
        <v>931</v>
      </c>
      <c r="E257" s="6" t="s">
        <v>17</v>
      </c>
      <c r="F257" s="6" t="s">
        <v>405</v>
      </c>
      <c r="G257" s="6" t="s">
        <v>14</v>
      </c>
      <c r="H257" s="6">
        <v>37</v>
      </c>
      <c r="I257" s="6">
        <v>3.6109179126442243</v>
      </c>
      <c r="J257" s="6">
        <v>37</v>
      </c>
      <c r="K257" s="6" t="s">
        <v>929</v>
      </c>
      <c r="L257" s="6">
        <v>3.6109179126442243</v>
      </c>
      <c r="M257" s="6" t="s">
        <v>2563</v>
      </c>
      <c r="N257" s="6" t="s">
        <v>827</v>
      </c>
      <c r="O257" s="6" t="s">
        <v>3314</v>
      </c>
      <c r="P257" s="6" t="s">
        <v>2658</v>
      </c>
      <c r="Q257" s="6" t="s">
        <v>2659</v>
      </c>
      <c r="R257" s="6" t="s">
        <v>2660</v>
      </c>
      <c r="S257" s="6" t="s">
        <v>3027</v>
      </c>
      <c r="T257" s="6" t="s">
        <v>3012</v>
      </c>
      <c r="U257" s="6" t="s">
        <v>3028</v>
      </c>
      <c r="V257" s="6">
        <v>84.5</v>
      </c>
      <c r="W257" s="6">
        <v>115</v>
      </c>
      <c r="X257" s="6">
        <v>48791</v>
      </c>
      <c r="Y257" s="6">
        <v>48.790999999999997</v>
      </c>
      <c r="Z257" s="6">
        <v>3.8875458696209848</v>
      </c>
      <c r="AA257" s="6">
        <v>1</v>
      </c>
    </row>
    <row r="258" spans="1:27" s="6" customFormat="1" x14ac:dyDescent="0.2">
      <c r="A258" s="6">
        <v>32</v>
      </c>
      <c r="B258" s="6" t="s">
        <v>2646</v>
      </c>
      <c r="C258" s="6" t="s">
        <v>932</v>
      </c>
      <c r="D258" s="6" t="s">
        <v>933</v>
      </c>
      <c r="E258" s="6" t="s">
        <v>17</v>
      </c>
      <c r="F258" s="6" t="s">
        <v>422</v>
      </c>
      <c r="G258" s="6" t="s">
        <v>14</v>
      </c>
      <c r="H258" s="6">
        <v>166</v>
      </c>
      <c r="I258" s="6">
        <v>5.1119877883565437</v>
      </c>
      <c r="J258" s="6">
        <v>36</v>
      </c>
      <c r="K258" s="6" t="s">
        <v>935</v>
      </c>
      <c r="L258" s="6">
        <v>3.5835189384561099</v>
      </c>
      <c r="M258" s="6" t="s">
        <v>2587</v>
      </c>
      <c r="N258" s="6" t="s">
        <v>827</v>
      </c>
      <c r="O258" s="6" t="s">
        <v>3323</v>
      </c>
      <c r="P258" s="6" t="s">
        <v>2718</v>
      </c>
      <c r="Q258" s="6" t="s">
        <v>2719</v>
      </c>
      <c r="R258" s="6" t="s">
        <v>2697</v>
      </c>
      <c r="S258" s="6" t="s">
        <v>3005</v>
      </c>
      <c r="T258" s="6" t="s">
        <v>3006</v>
      </c>
      <c r="U258" s="6" t="s">
        <v>3151</v>
      </c>
      <c r="V258" s="6">
        <v>159.1</v>
      </c>
      <c r="W258" s="6">
        <v>166</v>
      </c>
      <c r="X258" s="6">
        <v>71150</v>
      </c>
      <c r="Y258" s="6">
        <v>71.150000000000006</v>
      </c>
      <c r="Z258" s="6">
        <v>4.2647903245358618</v>
      </c>
    </row>
    <row r="259" spans="1:27" s="6" customFormat="1" x14ac:dyDescent="0.2">
      <c r="A259" s="6">
        <v>33</v>
      </c>
      <c r="B259" s="6" t="s">
        <v>2646</v>
      </c>
      <c r="C259" s="6" t="s">
        <v>936</v>
      </c>
      <c r="D259" s="6" t="s">
        <v>937</v>
      </c>
      <c r="E259" s="6" t="s">
        <v>17</v>
      </c>
      <c r="F259" s="6" t="s">
        <v>396</v>
      </c>
      <c r="G259" s="6" t="s">
        <v>20</v>
      </c>
      <c r="H259" s="6">
        <v>34</v>
      </c>
      <c r="I259" s="6">
        <v>3.5263605246161616</v>
      </c>
      <c r="J259" s="6">
        <v>36</v>
      </c>
      <c r="K259" s="6" t="s">
        <v>935</v>
      </c>
      <c r="L259" s="6">
        <v>3.5835189384561099</v>
      </c>
      <c r="M259" s="6" t="s">
        <v>2588</v>
      </c>
      <c r="N259" s="6" t="s">
        <v>827</v>
      </c>
      <c r="O259" s="6" t="s">
        <v>3324</v>
      </c>
      <c r="P259" s="6" t="s">
        <v>2720</v>
      </c>
      <c r="Q259" s="6" t="s">
        <v>2721</v>
      </c>
      <c r="R259" s="6" t="s">
        <v>2722</v>
      </c>
      <c r="S259" s="6" t="s">
        <v>3042</v>
      </c>
      <c r="T259" s="6" t="s">
        <v>3012</v>
      </c>
      <c r="U259" s="6" t="s">
        <v>3043</v>
      </c>
      <c r="V259" s="6">
        <v>87.5</v>
      </c>
      <c r="W259" s="6">
        <v>137</v>
      </c>
      <c r="X259" s="6">
        <v>44880</v>
      </c>
      <c r="Y259" s="6">
        <v>44.88</v>
      </c>
      <c r="Z259" s="6">
        <v>3.8039922612144408</v>
      </c>
    </row>
    <row r="260" spans="1:27" s="6" customFormat="1" x14ac:dyDescent="0.2">
      <c r="A260" s="6">
        <v>34</v>
      </c>
      <c r="B260" s="6" t="s">
        <v>2646</v>
      </c>
      <c r="C260" s="6" t="s">
        <v>938</v>
      </c>
      <c r="D260" s="6" t="s">
        <v>939</v>
      </c>
      <c r="E260" s="6" t="s">
        <v>17</v>
      </c>
      <c r="F260" s="6" t="s">
        <v>450</v>
      </c>
      <c r="G260" s="6" t="s">
        <v>26</v>
      </c>
      <c r="H260" s="6">
        <v>35</v>
      </c>
      <c r="I260" s="6">
        <v>3.5553480614894135</v>
      </c>
      <c r="J260" s="6">
        <v>35</v>
      </c>
      <c r="K260" s="6" t="s">
        <v>940</v>
      </c>
      <c r="L260" s="6">
        <v>3.5553480614894135</v>
      </c>
      <c r="M260" s="6" t="s">
        <v>2581</v>
      </c>
      <c r="N260" s="6" t="s">
        <v>827</v>
      </c>
      <c r="O260" s="6" t="s">
        <v>3316</v>
      </c>
      <c r="P260" s="6" t="s">
        <v>2705</v>
      </c>
      <c r="Q260" s="6" t="s">
        <v>2706</v>
      </c>
      <c r="R260" s="6" t="s">
        <v>2688</v>
      </c>
      <c r="S260" s="6" t="s">
        <v>3002</v>
      </c>
      <c r="T260" s="6" t="s">
        <v>3003</v>
      </c>
      <c r="U260" s="6" t="s">
        <v>3004</v>
      </c>
      <c r="V260" s="6">
        <v>129</v>
      </c>
      <c r="W260" s="6">
        <v>38</v>
      </c>
      <c r="X260" s="6">
        <v>78965</v>
      </c>
      <c r="Y260" s="6">
        <v>78.965000000000003</v>
      </c>
      <c r="Z260" s="6">
        <v>4.369004716322018</v>
      </c>
      <c r="AA260" s="6">
        <v>15</v>
      </c>
    </row>
    <row r="261" spans="1:27" s="6" customFormat="1" x14ac:dyDescent="0.2">
      <c r="A261" s="6">
        <v>35</v>
      </c>
      <c r="B261" s="6" t="s">
        <v>2646</v>
      </c>
      <c r="C261" s="6" t="s">
        <v>941</v>
      </c>
      <c r="D261" s="6" t="s">
        <v>942</v>
      </c>
      <c r="E261" s="6" t="s">
        <v>17</v>
      </c>
      <c r="F261" s="6" t="s">
        <v>422</v>
      </c>
      <c r="G261" s="6" t="s">
        <v>38</v>
      </c>
      <c r="H261" s="6">
        <v>41</v>
      </c>
      <c r="I261" s="6">
        <v>3.713572066704308</v>
      </c>
      <c r="J261" s="6">
        <v>35</v>
      </c>
      <c r="K261" s="6" t="s">
        <v>940</v>
      </c>
      <c r="L261" s="6">
        <v>3.5553480614894135</v>
      </c>
      <c r="M261" s="6" t="s">
        <v>2563</v>
      </c>
      <c r="N261" s="6" t="s">
        <v>827</v>
      </c>
      <c r="O261" s="6" t="s">
        <v>3314</v>
      </c>
      <c r="P261" s="6" t="s">
        <v>2658</v>
      </c>
      <c r="Q261" s="6" t="s">
        <v>2659</v>
      </c>
      <c r="R261" s="6" t="s">
        <v>2660</v>
      </c>
      <c r="S261" s="6" t="s">
        <v>3027</v>
      </c>
      <c r="T261" s="6" t="s">
        <v>3012</v>
      </c>
      <c r="U261" s="6" t="s">
        <v>3028</v>
      </c>
      <c r="V261" s="6">
        <v>84.5</v>
      </c>
      <c r="W261" s="6">
        <v>115</v>
      </c>
      <c r="X261" s="6">
        <v>48791</v>
      </c>
      <c r="Y261" s="6">
        <v>48.790999999999997</v>
      </c>
      <c r="Z261" s="6">
        <v>3.8875458696209848</v>
      </c>
      <c r="AA261" s="6">
        <v>1</v>
      </c>
    </row>
    <row r="262" spans="1:27" s="6" customFormat="1" x14ac:dyDescent="0.2">
      <c r="A262" s="6">
        <v>36</v>
      </c>
      <c r="B262" s="6" t="s">
        <v>2646</v>
      </c>
      <c r="C262" s="6" t="s">
        <v>943</v>
      </c>
      <c r="D262" s="6" t="s">
        <v>944</v>
      </c>
      <c r="E262" s="6" t="s">
        <v>17</v>
      </c>
      <c r="F262" s="6" t="s">
        <v>396</v>
      </c>
      <c r="G262" s="6" t="s">
        <v>26</v>
      </c>
      <c r="H262" s="6">
        <v>24</v>
      </c>
      <c r="I262" s="6">
        <v>3.1780538303479458</v>
      </c>
      <c r="J262" s="6">
        <v>34</v>
      </c>
      <c r="K262" s="6" t="s">
        <v>945</v>
      </c>
      <c r="L262" s="6">
        <v>3.5263605246161616</v>
      </c>
      <c r="M262" s="6" t="s">
        <v>2581</v>
      </c>
      <c r="N262" s="6" t="s">
        <v>827</v>
      </c>
      <c r="O262" s="6" t="s">
        <v>3316</v>
      </c>
      <c r="P262" s="6" t="s">
        <v>2705</v>
      </c>
      <c r="Q262" s="6" t="s">
        <v>2706</v>
      </c>
      <c r="R262" s="6" t="s">
        <v>2688</v>
      </c>
      <c r="S262" s="6" t="s">
        <v>3002</v>
      </c>
      <c r="T262" s="6" t="s">
        <v>3003</v>
      </c>
      <c r="U262" s="6" t="s">
        <v>3004</v>
      </c>
      <c r="V262" s="6">
        <v>129</v>
      </c>
      <c r="W262" s="6">
        <v>38</v>
      </c>
      <c r="X262" s="6">
        <v>78965</v>
      </c>
      <c r="Y262" s="6">
        <v>78.965000000000003</v>
      </c>
      <c r="Z262" s="6">
        <v>4.369004716322018</v>
      </c>
      <c r="AA262" s="6">
        <v>15</v>
      </c>
    </row>
    <row r="263" spans="1:27" s="6" customFormat="1" x14ac:dyDescent="0.2">
      <c r="A263" s="6">
        <v>37</v>
      </c>
      <c r="B263" s="6" t="s">
        <v>2646</v>
      </c>
      <c r="C263" s="6" t="s">
        <v>946</v>
      </c>
      <c r="D263" s="6" t="s">
        <v>947</v>
      </c>
      <c r="E263" s="6" t="s">
        <v>17</v>
      </c>
      <c r="F263" s="6" t="s">
        <v>401</v>
      </c>
      <c r="G263" s="6" t="s">
        <v>26</v>
      </c>
      <c r="H263" s="6">
        <v>39</v>
      </c>
      <c r="I263" s="6">
        <v>3.6635616461296463</v>
      </c>
      <c r="J263" s="6">
        <v>34</v>
      </c>
      <c r="K263" s="6" t="s">
        <v>945</v>
      </c>
      <c r="L263" s="6">
        <v>3.5263605246161616</v>
      </c>
      <c r="M263" s="6" t="s">
        <v>2563</v>
      </c>
      <c r="N263" s="6" t="s">
        <v>827</v>
      </c>
      <c r="O263" s="6" t="s">
        <v>3314</v>
      </c>
      <c r="P263" s="6" t="s">
        <v>2658</v>
      </c>
      <c r="Q263" s="6" t="s">
        <v>2659</v>
      </c>
      <c r="R263" s="6" t="s">
        <v>2660</v>
      </c>
      <c r="S263" s="6" t="s">
        <v>3027</v>
      </c>
      <c r="T263" s="6" t="s">
        <v>3012</v>
      </c>
      <c r="U263" s="6" t="s">
        <v>3028</v>
      </c>
      <c r="V263" s="6">
        <v>84.5</v>
      </c>
      <c r="W263" s="6">
        <v>115</v>
      </c>
      <c r="X263" s="6">
        <v>48791</v>
      </c>
      <c r="Y263" s="6">
        <v>48.790999999999997</v>
      </c>
      <c r="Z263" s="6">
        <v>3.8875458696209848</v>
      </c>
      <c r="AA263" s="6">
        <v>1</v>
      </c>
    </row>
    <row r="264" spans="1:27" s="6" customFormat="1" x14ac:dyDescent="0.2">
      <c r="A264" s="6">
        <v>38</v>
      </c>
      <c r="B264" s="6" t="s">
        <v>2646</v>
      </c>
      <c r="C264" s="6" t="s">
        <v>948</v>
      </c>
      <c r="D264" s="6" t="s">
        <v>949</v>
      </c>
      <c r="E264" s="6" t="s">
        <v>17</v>
      </c>
      <c r="F264" s="6" t="s">
        <v>422</v>
      </c>
      <c r="H264" s="6">
        <v>48</v>
      </c>
      <c r="I264" s="6">
        <v>3.8712010109078911</v>
      </c>
      <c r="J264" s="6">
        <v>33</v>
      </c>
      <c r="K264" s="6" t="s">
        <v>747</v>
      </c>
      <c r="L264" s="6">
        <v>3.4965075614664802</v>
      </c>
      <c r="M264" s="6" t="s">
        <v>2576</v>
      </c>
      <c r="N264" s="6" t="s">
        <v>827</v>
      </c>
      <c r="O264" s="6" t="s">
        <v>3309</v>
      </c>
      <c r="P264" s="6" t="s">
        <v>2692</v>
      </c>
      <c r="Q264" s="6" t="s">
        <v>2693</v>
      </c>
      <c r="R264" s="6" t="s">
        <v>2694</v>
      </c>
      <c r="S264" s="6" t="s">
        <v>3094</v>
      </c>
      <c r="T264" s="6" t="s">
        <v>3034</v>
      </c>
      <c r="U264" s="6" t="s">
        <v>3095</v>
      </c>
      <c r="V264" s="6">
        <v>95.8</v>
      </c>
      <c r="W264" s="6">
        <v>67</v>
      </c>
      <c r="X264" s="6">
        <v>23964</v>
      </c>
      <c r="Y264" s="6">
        <v>23.963999999999999</v>
      </c>
      <c r="Z264" s="6">
        <v>3.1765527042216783</v>
      </c>
    </row>
    <row r="265" spans="1:27" s="6" customFormat="1" x14ac:dyDescent="0.2">
      <c r="A265" s="6">
        <v>39</v>
      </c>
      <c r="B265" s="6" t="s">
        <v>2646</v>
      </c>
      <c r="C265" s="6" t="s">
        <v>950</v>
      </c>
      <c r="D265" s="6" t="s">
        <v>951</v>
      </c>
      <c r="E265" s="6" t="s">
        <v>17</v>
      </c>
      <c r="F265" s="6" t="s">
        <v>396</v>
      </c>
      <c r="G265" s="6" t="s">
        <v>14</v>
      </c>
      <c r="H265" s="6">
        <v>78</v>
      </c>
      <c r="I265" s="6">
        <v>4.3567088266895917</v>
      </c>
      <c r="J265" s="6">
        <v>32</v>
      </c>
      <c r="K265" s="6" t="s">
        <v>952</v>
      </c>
      <c r="L265" s="6">
        <v>3.4657359027997265</v>
      </c>
      <c r="M265" s="6" t="s">
        <v>2589</v>
      </c>
      <c r="N265" s="6" t="s">
        <v>827</v>
      </c>
      <c r="O265" s="6" t="s">
        <v>3325</v>
      </c>
      <c r="P265" s="6" t="s">
        <v>2723</v>
      </c>
      <c r="Q265" s="6" t="s">
        <v>2724</v>
      </c>
      <c r="R265" s="6" t="s">
        <v>2725</v>
      </c>
      <c r="S265" s="6" t="s">
        <v>3054</v>
      </c>
      <c r="T265" s="6" t="s">
        <v>3003</v>
      </c>
      <c r="U265" s="6" t="s">
        <v>3055</v>
      </c>
      <c r="V265" s="6">
        <v>95.7</v>
      </c>
      <c r="W265" s="6">
        <v>105</v>
      </c>
      <c r="X265" s="6">
        <v>48058</v>
      </c>
      <c r="Y265" s="6">
        <v>48.058</v>
      </c>
      <c r="Z265" s="6">
        <v>3.8724086147940531</v>
      </c>
      <c r="AA265" s="6">
        <v>24</v>
      </c>
    </row>
    <row r="266" spans="1:27" s="6" customFormat="1" x14ac:dyDescent="0.2">
      <c r="A266" s="6">
        <v>40</v>
      </c>
      <c r="B266" s="6" t="s">
        <v>2646</v>
      </c>
      <c r="C266" s="6" t="s">
        <v>953</v>
      </c>
      <c r="D266" s="6" t="s">
        <v>954</v>
      </c>
      <c r="E266" s="6" t="s">
        <v>17</v>
      </c>
      <c r="F266" s="6" t="s">
        <v>396</v>
      </c>
      <c r="G266" s="6" t="s">
        <v>38</v>
      </c>
      <c r="H266" s="6">
        <v>33</v>
      </c>
      <c r="I266" s="6">
        <v>3.4965075614664802</v>
      </c>
      <c r="J266" s="6">
        <v>31</v>
      </c>
      <c r="K266" s="6" t="s">
        <v>955</v>
      </c>
      <c r="L266" s="6">
        <v>3.4339872044851463</v>
      </c>
      <c r="M266" s="6" t="s">
        <v>2590</v>
      </c>
      <c r="N266" s="6" t="s">
        <v>827</v>
      </c>
      <c r="O266" s="6" t="s">
        <v>3326</v>
      </c>
      <c r="P266" s="6" t="s">
        <v>2726</v>
      </c>
      <c r="Q266" s="6" t="s">
        <v>2727</v>
      </c>
      <c r="R266" s="6" t="s">
        <v>2728</v>
      </c>
      <c r="S266" s="6" t="s">
        <v>3135</v>
      </c>
      <c r="T266" s="6" t="s">
        <v>3012</v>
      </c>
      <c r="U266" s="6" t="s">
        <v>3152</v>
      </c>
      <c r="V266" s="6">
        <v>95.5</v>
      </c>
      <c r="W266" s="6">
        <v>62</v>
      </c>
      <c r="X266" s="6">
        <v>43804</v>
      </c>
      <c r="Y266" s="6">
        <v>43.804000000000002</v>
      </c>
      <c r="Z266" s="6">
        <v>3.7797251374135126</v>
      </c>
      <c r="AA266" s="6">
        <v>4</v>
      </c>
    </row>
    <row r="267" spans="1:27" s="6" customFormat="1" x14ac:dyDescent="0.2">
      <c r="A267" s="6">
        <v>41</v>
      </c>
      <c r="B267" s="6" t="s">
        <v>2646</v>
      </c>
      <c r="C267" s="6" t="s">
        <v>956</v>
      </c>
      <c r="D267" s="6" t="s">
        <v>957</v>
      </c>
      <c r="E267" s="6" t="s">
        <v>17</v>
      </c>
      <c r="F267" s="6" t="s">
        <v>401</v>
      </c>
      <c r="G267" s="6" t="s">
        <v>26</v>
      </c>
      <c r="H267" s="6">
        <v>43</v>
      </c>
      <c r="I267" s="6">
        <v>3.7612001156935624</v>
      </c>
      <c r="J267" s="6">
        <v>31</v>
      </c>
      <c r="K267" s="6" t="s">
        <v>955</v>
      </c>
      <c r="L267" s="6">
        <v>3.4339872044851463</v>
      </c>
      <c r="M267" s="6" t="s">
        <v>2591</v>
      </c>
      <c r="N267" s="6" t="s">
        <v>827</v>
      </c>
      <c r="O267" s="6" t="s">
        <v>3327</v>
      </c>
      <c r="P267" s="6" t="s">
        <v>2729</v>
      </c>
      <c r="Q267" s="6" t="s">
        <v>2730</v>
      </c>
      <c r="R267" s="6" t="s">
        <v>2704</v>
      </c>
      <c r="S267" s="6" t="s">
        <v>3023</v>
      </c>
      <c r="T267" s="6" t="s">
        <v>3017</v>
      </c>
      <c r="U267" s="6" t="s">
        <v>3024</v>
      </c>
      <c r="V267" s="6">
        <v>75</v>
      </c>
      <c r="W267" s="6">
        <v>18</v>
      </c>
      <c r="X267" s="6">
        <v>46002</v>
      </c>
      <c r="Y267" s="6">
        <v>46.002000000000002</v>
      </c>
      <c r="Z267" s="6">
        <v>3.8286848738048125</v>
      </c>
      <c r="AA267" s="6">
        <v>11</v>
      </c>
    </row>
    <row r="268" spans="1:27" s="6" customFormat="1" x14ac:dyDescent="0.2">
      <c r="A268" s="6">
        <v>42</v>
      </c>
      <c r="B268" s="6" t="s">
        <v>2646</v>
      </c>
      <c r="C268" s="6" t="s">
        <v>958</v>
      </c>
      <c r="D268" s="6" t="s">
        <v>959</v>
      </c>
      <c r="E268" s="6" t="s">
        <v>17</v>
      </c>
      <c r="F268" s="6" t="s">
        <v>422</v>
      </c>
      <c r="G268" s="6" t="s">
        <v>14</v>
      </c>
      <c r="H268" s="6">
        <v>25</v>
      </c>
      <c r="I268" s="6">
        <v>3.2188758248682006</v>
      </c>
      <c r="J268" s="6">
        <v>31</v>
      </c>
      <c r="K268" s="6" t="s">
        <v>955</v>
      </c>
      <c r="L268" s="6">
        <v>3.4339872044851463</v>
      </c>
      <c r="M268" s="6" t="s">
        <v>2563</v>
      </c>
      <c r="N268" s="6" t="s">
        <v>827</v>
      </c>
      <c r="O268" s="6" t="s">
        <v>3314</v>
      </c>
      <c r="P268" s="6" t="s">
        <v>2658</v>
      </c>
      <c r="Q268" s="6" t="s">
        <v>2659</v>
      </c>
      <c r="R268" s="6" t="s">
        <v>2660</v>
      </c>
      <c r="S268" s="6" t="s">
        <v>3027</v>
      </c>
      <c r="T268" s="6" t="s">
        <v>3012</v>
      </c>
      <c r="U268" s="6" t="s">
        <v>3028</v>
      </c>
      <c r="V268" s="6">
        <v>84.5</v>
      </c>
      <c r="W268" s="6">
        <v>115</v>
      </c>
      <c r="X268" s="6">
        <v>48791</v>
      </c>
      <c r="Y268" s="6">
        <v>48.790999999999997</v>
      </c>
      <c r="Z268" s="6">
        <v>3.8875458696209848</v>
      </c>
      <c r="AA268" s="6">
        <v>1</v>
      </c>
    </row>
    <row r="269" spans="1:27" s="6" customFormat="1" x14ac:dyDescent="0.2">
      <c r="A269" s="6">
        <v>43</v>
      </c>
      <c r="B269" s="6" t="s">
        <v>2646</v>
      </c>
      <c r="C269" s="6" t="s">
        <v>960</v>
      </c>
      <c r="D269" s="6" t="s">
        <v>961</v>
      </c>
      <c r="E269" s="6" t="s">
        <v>17</v>
      </c>
      <c r="F269" s="6" t="s">
        <v>401</v>
      </c>
      <c r="G269" s="6" t="s">
        <v>14</v>
      </c>
      <c r="H269" s="6">
        <v>38</v>
      </c>
      <c r="I269" s="6">
        <v>3.6375861597263857</v>
      </c>
      <c r="J269" s="6">
        <v>31</v>
      </c>
      <c r="K269" s="6" t="s">
        <v>955</v>
      </c>
      <c r="L269" s="6">
        <v>3.4339872044851463</v>
      </c>
      <c r="M269" s="6" t="s">
        <v>2567</v>
      </c>
      <c r="N269" s="6" t="s">
        <v>827</v>
      </c>
      <c r="O269" s="6" t="s">
        <v>3328</v>
      </c>
      <c r="P269" s="6" t="s">
        <v>2669</v>
      </c>
      <c r="Q269" s="6" t="s">
        <v>2670</v>
      </c>
      <c r="R269" s="6" t="s">
        <v>2671</v>
      </c>
      <c r="S269" s="6" t="s">
        <v>3021</v>
      </c>
      <c r="T269" s="6" t="s">
        <v>3012</v>
      </c>
      <c r="U269" s="6" t="s">
        <v>3022</v>
      </c>
      <c r="V269" s="6">
        <v>90.6</v>
      </c>
      <c r="W269" s="6">
        <v>55</v>
      </c>
      <c r="X269" s="6">
        <v>49077</v>
      </c>
      <c r="Y269" s="6">
        <v>49.076999999999998</v>
      </c>
      <c r="Z269" s="6">
        <v>3.893390493280144</v>
      </c>
    </row>
    <row r="270" spans="1:27" s="6" customFormat="1" x14ac:dyDescent="0.2">
      <c r="A270" s="6">
        <v>44</v>
      </c>
      <c r="B270" s="6" t="s">
        <v>2646</v>
      </c>
      <c r="C270" s="6" t="s">
        <v>962</v>
      </c>
      <c r="D270" s="6" t="s">
        <v>963</v>
      </c>
      <c r="E270" s="6" t="s">
        <v>17</v>
      </c>
      <c r="F270" s="6" t="s">
        <v>396</v>
      </c>
      <c r="G270" s="6" t="s">
        <v>38</v>
      </c>
      <c r="H270" s="6">
        <v>38</v>
      </c>
      <c r="I270" s="6">
        <v>3.6375861597263857</v>
      </c>
      <c r="J270" s="6">
        <v>31</v>
      </c>
      <c r="K270" s="6" t="s">
        <v>955</v>
      </c>
      <c r="L270" s="6">
        <v>3.4339872044851463</v>
      </c>
      <c r="M270" s="6" t="s">
        <v>2566</v>
      </c>
      <c r="N270" s="6" t="s">
        <v>827</v>
      </c>
      <c r="O270" s="6" t="s">
        <v>3329</v>
      </c>
      <c r="P270" s="6" t="s">
        <v>2666</v>
      </c>
      <c r="Q270" s="6" t="s">
        <v>2667</v>
      </c>
      <c r="R270" s="6" t="s">
        <v>2668</v>
      </c>
      <c r="S270" s="6" t="s">
        <v>3044</v>
      </c>
      <c r="T270" s="6" t="s">
        <v>3012</v>
      </c>
      <c r="U270" s="6" t="s">
        <v>3045</v>
      </c>
      <c r="V270" s="6">
        <v>91.8</v>
      </c>
      <c r="W270" s="6">
        <v>176</v>
      </c>
      <c r="X270" s="6">
        <v>52111</v>
      </c>
      <c r="Y270" s="6">
        <v>52.110999999999997</v>
      </c>
      <c r="Z270" s="6">
        <v>3.9533760589116249</v>
      </c>
    </row>
    <row r="271" spans="1:27" s="6" customFormat="1" x14ac:dyDescent="0.2">
      <c r="A271" s="6">
        <v>45</v>
      </c>
      <c r="B271" s="6" t="s">
        <v>2646</v>
      </c>
      <c r="C271" s="6" t="s">
        <v>964</v>
      </c>
      <c r="D271" s="6" t="s">
        <v>965</v>
      </c>
      <c r="E271" s="6" t="s">
        <v>17</v>
      </c>
      <c r="F271" s="6" t="s">
        <v>396</v>
      </c>
      <c r="G271" s="6" t="s">
        <v>26</v>
      </c>
      <c r="H271" s="6">
        <v>31</v>
      </c>
      <c r="I271" s="6">
        <v>3.4339872044851463</v>
      </c>
      <c r="J271" s="6">
        <v>31</v>
      </c>
      <c r="K271" s="6" t="s">
        <v>955</v>
      </c>
      <c r="L271" s="6">
        <v>3.4339872044851463</v>
      </c>
      <c r="M271" s="6" t="s">
        <v>2576</v>
      </c>
      <c r="N271" s="6" t="s">
        <v>827</v>
      </c>
      <c r="O271" s="6" t="s">
        <v>3309</v>
      </c>
      <c r="P271" s="6" t="s">
        <v>2692</v>
      </c>
      <c r="Q271" s="6" t="s">
        <v>2693</v>
      </c>
      <c r="R271" s="6" t="s">
        <v>2694</v>
      </c>
      <c r="S271" s="6" t="s">
        <v>3094</v>
      </c>
      <c r="T271" s="6" t="s">
        <v>3034</v>
      </c>
      <c r="U271" s="6" t="s">
        <v>3095</v>
      </c>
      <c r="V271" s="6">
        <v>95.8</v>
      </c>
      <c r="W271" s="6">
        <v>67</v>
      </c>
      <c r="X271" s="6">
        <v>23964</v>
      </c>
      <c r="Y271" s="6">
        <v>23.963999999999999</v>
      </c>
      <c r="Z271" s="6">
        <v>3.1765527042216783</v>
      </c>
    </row>
    <row r="272" spans="1:27" s="6" customFormat="1" x14ac:dyDescent="0.2">
      <c r="A272" s="6">
        <v>46</v>
      </c>
      <c r="B272" s="6" t="s">
        <v>2646</v>
      </c>
      <c r="C272" s="6" t="s">
        <v>966</v>
      </c>
      <c r="D272" s="6" t="s">
        <v>967</v>
      </c>
      <c r="E272" s="6" t="s">
        <v>17</v>
      </c>
      <c r="F272" s="6" t="s">
        <v>405</v>
      </c>
      <c r="H272" s="6">
        <v>33</v>
      </c>
      <c r="I272" s="6">
        <v>3.4965075614664802</v>
      </c>
      <c r="J272" s="6">
        <v>29</v>
      </c>
      <c r="K272" s="6" t="s">
        <v>968</v>
      </c>
      <c r="L272" s="6">
        <v>3.3672958299864741</v>
      </c>
      <c r="M272" s="6" t="s">
        <v>2592</v>
      </c>
      <c r="N272" s="6" t="s">
        <v>827</v>
      </c>
      <c r="O272" s="6" t="s">
        <v>3330</v>
      </c>
      <c r="P272" s="6" t="s">
        <v>2731</v>
      </c>
      <c r="Q272" s="6" t="s">
        <v>2732</v>
      </c>
      <c r="R272" s="6" t="s">
        <v>2592</v>
      </c>
      <c r="S272" s="6" t="s">
        <v>3056</v>
      </c>
      <c r="T272" s="6" t="s">
        <v>3012</v>
      </c>
      <c r="U272" s="6" t="s">
        <v>3057</v>
      </c>
      <c r="V272" s="6">
        <v>90.5</v>
      </c>
      <c r="W272" s="6">
        <v>137</v>
      </c>
      <c r="X272" s="6">
        <v>61526</v>
      </c>
      <c r="Y272" s="6">
        <v>61.526000000000003</v>
      </c>
      <c r="Z272" s="6">
        <v>4.1194598497004975</v>
      </c>
    </row>
    <row r="273" spans="1:27" s="6" customFormat="1" x14ac:dyDescent="0.2">
      <c r="A273" s="6">
        <v>47</v>
      </c>
      <c r="B273" s="6" t="s">
        <v>2646</v>
      </c>
      <c r="C273" s="6" t="s">
        <v>969</v>
      </c>
      <c r="D273" s="6" t="s">
        <v>970</v>
      </c>
      <c r="E273" s="6" t="s">
        <v>17</v>
      </c>
      <c r="F273" s="6" t="s">
        <v>422</v>
      </c>
      <c r="G273" s="6" t="s">
        <v>26</v>
      </c>
      <c r="H273" s="6">
        <v>49</v>
      </c>
      <c r="I273" s="6">
        <v>3.8918202981106265</v>
      </c>
      <c r="J273" s="6">
        <v>28</v>
      </c>
      <c r="K273" s="6" t="s">
        <v>971</v>
      </c>
      <c r="L273" s="6">
        <v>3.3322045101752038</v>
      </c>
      <c r="M273" s="6" t="s">
        <v>2562</v>
      </c>
      <c r="N273" s="6" t="s">
        <v>827</v>
      </c>
      <c r="O273" s="6" t="s">
        <v>3306</v>
      </c>
      <c r="P273" s="6" t="s">
        <v>2656</v>
      </c>
      <c r="Q273" s="6" t="s">
        <v>2657</v>
      </c>
      <c r="R273" s="6" t="s">
        <v>2633</v>
      </c>
      <c r="S273" s="6" t="s">
        <v>3036</v>
      </c>
      <c r="T273" s="6" t="s">
        <v>3012</v>
      </c>
      <c r="U273" s="6" t="s">
        <v>3037</v>
      </c>
      <c r="V273" s="6">
        <v>91.7</v>
      </c>
      <c r="W273" s="6">
        <v>176</v>
      </c>
      <c r="X273" s="6">
        <v>46282</v>
      </c>
      <c r="Y273" s="6">
        <v>46.281999999999996</v>
      </c>
      <c r="Z273" s="6">
        <v>3.8347531166034798</v>
      </c>
      <c r="AA273" s="6">
        <v>9</v>
      </c>
    </row>
    <row r="274" spans="1:27" s="6" customFormat="1" x14ac:dyDescent="0.2">
      <c r="A274" s="6">
        <v>48</v>
      </c>
      <c r="B274" s="6" t="s">
        <v>2646</v>
      </c>
      <c r="C274" s="6" t="s">
        <v>972</v>
      </c>
      <c r="D274" s="6" t="s">
        <v>973</v>
      </c>
      <c r="E274" s="6" t="s">
        <v>17</v>
      </c>
      <c r="F274" s="6" t="s">
        <v>396</v>
      </c>
      <c r="G274" s="6" t="s">
        <v>26</v>
      </c>
      <c r="H274" s="6">
        <v>21</v>
      </c>
      <c r="I274" s="6">
        <v>3.044522437723423</v>
      </c>
      <c r="J274" s="6">
        <v>28</v>
      </c>
      <c r="K274" s="6" t="s">
        <v>971</v>
      </c>
      <c r="L274" s="6">
        <v>3.3322045101752038</v>
      </c>
      <c r="M274" s="6" t="s">
        <v>2564</v>
      </c>
      <c r="N274" s="6" t="s">
        <v>827</v>
      </c>
      <c r="O274" s="6" t="s">
        <v>3331</v>
      </c>
      <c r="P274" s="6" t="s">
        <v>2661</v>
      </c>
      <c r="Q274" s="6" t="s">
        <v>2662</v>
      </c>
      <c r="R274" s="6" t="s">
        <v>2663</v>
      </c>
      <c r="S274" s="6" t="s">
        <v>3039</v>
      </c>
      <c r="T274" s="6" t="s">
        <v>3003</v>
      </c>
      <c r="U274" s="6" t="s">
        <v>3040</v>
      </c>
      <c r="V274" s="6">
        <v>87</v>
      </c>
      <c r="W274" s="6">
        <v>127</v>
      </c>
      <c r="X274" s="6">
        <v>59866</v>
      </c>
      <c r="Y274" s="6">
        <v>59.866</v>
      </c>
      <c r="Z274" s="6">
        <v>4.0921087312805247</v>
      </c>
      <c r="AA274" s="6">
        <v>14</v>
      </c>
    </row>
    <row r="275" spans="1:27" s="6" customFormat="1" x14ac:dyDescent="0.2">
      <c r="A275" s="6">
        <v>49</v>
      </c>
      <c r="B275" s="6" t="s">
        <v>2646</v>
      </c>
      <c r="C275" s="6" t="s">
        <v>974</v>
      </c>
      <c r="D275" s="6" t="s">
        <v>975</v>
      </c>
      <c r="E275" s="6" t="s">
        <v>17</v>
      </c>
      <c r="F275" s="6" t="s">
        <v>396</v>
      </c>
      <c r="H275" s="6">
        <v>22</v>
      </c>
      <c r="I275" s="6">
        <v>3.0910424533583161</v>
      </c>
      <c r="J275" s="6">
        <v>28</v>
      </c>
      <c r="K275" s="6" t="s">
        <v>971</v>
      </c>
      <c r="L275" s="6">
        <v>3.3322045101752038</v>
      </c>
      <c r="M275" s="6" t="s">
        <v>2580</v>
      </c>
      <c r="N275" s="6" t="s">
        <v>827</v>
      </c>
      <c r="O275" s="6" t="s">
        <v>3315</v>
      </c>
      <c r="P275" s="6" t="s">
        <v>2702</v>
      </c>
      <c r="Q275" s="6" t="s">
        <v>2703</v>
      </c>
      <c r="R275" s="6" t="s">
        <v>2704</v>
      </c>
      <c r="S275" s="6" t="s">
        <v>3023</v>
      </c>
      <c r="T275" s="6" t="s">
        <v>3017</v>
      </c>
      <c r="U275" s="6" t="s">
        <v>3093</v>
      </c>
      <c r="V275" s="6">
        <v>88</v>
      </c>
      <c r="W275" s="6">
        <v>72</v>
      </c>
      <c r="X275" s="6">
        <v>41995</v>
      </c>
      <c r="Y275" s="6">
        <v>41.994999999999997</v>
      </c>
      <c r="Z275" s="6">
        <v>3.7375505635775905</v>
      </c>
      <c r="AA275" s="6">
        <v>3</v>
      </c>
    </row>
    <row r="276" spans="1:27" s="6" customFormat="1" x14ac:dyDescent="0.2">
      <c r="A276" s="6">
        <v>50</v>
      </c>
      <c r="B276" s="6" t="s">
        <v>2646</v>
      </c>
      <c r="C276" s="6" t="s">
        <v>976</v>
      </c>
      <c r="D276" s="6" t="s">
        <v>977</v>
      </c>
      <c r="E276" s="6" t="s">
        <v>17</v>
      </c>
      <c r="F276" s="6" t="s">
        <v>405</v>
      </c>
      <c r="H276" s="6">
        <v>149</v>
      </c>
      <c r="I276" s="6">
        <v>5.0039463059454592</v>
      </c>
      <c r="J276" s="6">
        <v>27</v>
      </c>
      <c r="K276" s="6" t="s">
        <v>979</v>
      </c>
      <c r="L276" s="6">
        <v>3.2958368660043291</v>
      </c>
      <c r="M276" s="6" t="s">
        <v>2576</v>
      </c>
      <c r="N276" s="6" t="s">
        <v>827</v>
      </c>
      <c r="O276" s="6" t="s">
        <v>3309</v>
      </c>
      <c r="P276" s="6" t="s">
        <v>2692</v>
      </c>
      <c r="Q276" s="6" t="s">
        <v>2693</v>
      </c>
      <c r="R276" s="6" t="s">
        <v>2694</v>
      </c>
      <c r="S276" s="6" t="s">
        <v>3094</v>
      </c>
      <c r="T276" s="6" t="s">
        <v>3034</v>
      </c>
      <c r="U276" s="6" t="s">
        <v>3095</v>
      </c>
      <c r="V276" s="6">
        <v>95.8</v>
      </c>
      <c r="W276" s="6">
        <v>67</v>
      </c>
      <c r="X276" s="6">
        <v>23964</v>
      </c>
      <c r="Y276" s="6">
        <v>23.963999999999999</v>
      </c>
      <c r="Z276" s="6">
        <v>3.1765527042216783</v>
      </c>
    </row>
    <row r="277" spans="1:27" s="6" customFormat="1" x14ac:dyDescent="0.2">
      <c r="A277" s="6">
        <v>51</v>
      </c>
      <c r="B277" s="6" t="s">
        <v>2646</v>
      </c>
      <c r="C277" s="6" t="s">
        <v>980</v>
      </c>
      <c r="D277" s="6" t="s">
        <v>981</v>
      </c>
      <c r="E277" s="6" t="s">
        <v>17</v>
      </c>
      <c r="F277" s="6" t="s">
        <v>401</v>
      </c>
      <c r="G277" s="6" t="s">
        <v>20</v>
      </c>
      <c r="H277" s="6">
        <v>34</v>
      </c>
      <c r="I277" s="6">
        <v>3.5263605246161616</v>
      </c>
      <c r="J277" s="6">
        <v>27</v>
      </c>
      <c r="K277" s="6" t="s">
        <v>979</v>
      </c>
      <c r="L277" s="6">
        <v>3.2958368660043291</v>
      </c>
      <c r="M277" s="6" t="s">
        <v>2575</v>
      </c>
      <c r="N277" s="6" t="s">
        <v>827</v>
      </c>
      <c r="O277" s="6" t="s">
        <v>3308</v>
      </c>
      <c r="P277" s="6" t="s">
        <v>2689</v>
      </c>
      <c r="Q277" s="6" t="s">
        <v>2690</v>
      </c>
      <c r="R277" s="6" t="s">
        <v>2691</v>
      </c>
      <c r="S277" s="6" t="s">
        <v>2575</v>
      </c>
      <c r="T277" s="6" t="s">
        <v>3017</v>
      </c>
      <c r="U277" s="6" t="s">
        <v>3144</v>
      </c>
      <c r="V277" s="6">
        <v>87.2</v>
      </c>
      <c r="W277" s="6">
        <v>83</v>
      </c>
      <c r="X277" s="6">
        <v>51925</v>
      </c>
      <c r="Y277" s="6">
        <v>51.924999999999997</v>
      </c>
      <c r="Z277" s="6">
        <v>3.9498003697621757</v>
      </c>
      <c r="AA277" s="6">
        <v>2</v>
      </c>
    </row>
    <row r="278" spans="1:27" s="6" customFormat="1" x14ac:dyDescent="0.2">
      <c r="A278" s="6">
        <v>52</v>
      </c>
      <c r="B278" s="6" t="s">
        <v>2646</v>
      </c>
      <c r="C278" s="6" t="s">
        <v>982</v>
      </c>
      <c r="D278" s="6" t="s">
        <v>983</v>
      </c>
      <c r="E278" s="6" t="s">
        <v>17</v>
      </c>
      <c r="F278" s="6" t="s">
        <v>410</v>
      </c>
      <c r="G278" s="6" t="s">
        <v>38</v>
      </c>
      <c r="H278" s="6">
        <v>21</v>
      </c>
      <c r="I278" s="6">
        <v>3.044522437723423</v>
      </c>
      <c r="J278" s="6">
        <v>27</v>
      </c>
      <c r="K278" s="6" t="s">
        <v>979</v>
      </c>
      <c r="L278" s="6">
        <v>3.2958368660043291</v>
      </c>
      <c r="M278" s="6" t="s">
        <v>2569</v>
      </c>
      <c r="N278" s="6" t="s">
        <v>827</v>
      </c>
      <c r="O278" s="6" t="s">
        <v>3318</v>
      </c>
      <c r="P278" s="6" t="s">
        <v>2674</v>
      </c>
      <c r="Q278" s="6" t="s">
        <v>2675</v>
      </c>
      <c r="R278" s="6" t="s">
        <v>2655</v>
      </c>
      <c r="S278" s="6" t="s">
        <v>3062</v>
      </c>
      <c r="T278" s="6" t="s">
        <v>3012</v>
      </c>
      <c r="U278" s="6" t="s">
        <v>3063</v>
      </c>
      <c r="V278" s="6">
        <v>89.6</v>
      </c>
      <c r="W278" s="6">
        <v>115</v>
      </c>
      <c r="X278" s="6">
        <v>44308</v>
      </c>
      <c r="Y278" s="6">
        <v>44.308</v>
      </c>
      <c r="Z278" s="6">
        <v>3.7911652476546864</v>
      </c>
      <c r="AA278" s="6">
        <v>23</v>
      </c>
    </row>
    <row r="279" spans="1:27" s="6" customFormat="1" x14ac:dyDescent="0.2">
      <c r="A279" s="6">
        <v>53</v>
      </c>
      <c r="B279" s="6" t="s">
        <v>2646</v>
      </c>
      <c r="C279" s="6" t="s">
        <v>984</v>
      </c>
      <c r="D279" s="6" t="s">
        <v>985</v>
      </c>
      <c r="E279" s="6" t="s">
        <v>17</v>
      </c>
      <c r="F279" s="6" t="s">
        <v>401</v>
      </c>
      <c r="G279" s="6" t="s">
        <v>38</v>
      </c>
      <c r="H279" s="6">
        <v>17.8</v>
      </c>
      <c r="I279" s="6">
        <v>2.8791984572980396</v>
      </c>
      <c r="J279" s="6">
        <v>27</v>
      </c>
      <c r="K279" s="6" t="s">
        <v>979</v>
      </c>
      <c r="L279" s="6">
        <v>3.2958368660043291</v>
      </c>
      <c r="M279" s="6" t="s">
        <v>2564</v>
      </c>
      <c r="N279" s="6" t="s">
        <v>827</v>
      </c>
      <c r="O279" s="6" t="s">
        <v>3331</v>
      </c>
      <c r="P279" s="6" t="s">
        <v>2661</v>
      </c>
      <c r="Q279" s="6" t="s">
        <v>2662</v>
      </c>
      <c r="R279" s="6" t="s">
        <v>2663</v>
      </c>
      <c r="S279" s="6" t="s">
        <v>3039</v>
      </c>
      <c r="T279" s="6" t="s">
        <v>3003</v>
      </c>
      <c r="U279" s="6" t="s">
        <v>3040</v>
      </c>
      <c r="V279" s="6">
        <v>87</v>
      </c>
      <c r="W279" s="6">
        <v>127</v>
      </c>
      <c r="X279" s="6">
        <v>59866</v>
      </c>
      <c r="Y279" s="6">
        <v>59.866</v>
      </c>
      <c r="Z279" s="6">
        <v>4.0921087312805247</v>
      </c>
      <c r="AA279" s="6">
        <v>14</v>
      </c>
    </row>
    <row r="280" spans="1:27" s="6" customFormat="1" x14ac:dyDescent="0.2">
      <c r="A280" s="6">
        <v>54</v>
      </c>
      <c r="B280" s="6" t="s">
        <v>2646</v>
      </c>
      <c r="C280" s="6" t="s">
        <v>987</v>
      </c>
      <c r="D280" s="6" t="s">
        <v>988</v>
      </c>
      <c r="E280" s="6" t="s">
        <v>17</v>
      </c>
      <c r="F280" s="6" t="s">
        <v>396</v>
      </c>
      <c r="G280" s="6" t="s">
        <v>14</v>
      </c>
      <c r="H280" s="6">
        <v>21</v>
      </c>
      <c r="I280" s="6">
        <v>3.044522437723423</v>
      </c>
      <c r="J280" s="6">
        <v>27</v>
      </c>
      <c r="K280" s="6" t="s">
        <v>979</v>
      </c>
      <c r="L280" s="6">
        <v>3.2958368660043291</v>
      </c>
      <c r="M280" s="6" t="s">
        <v>2575</v>
      </c>
      <c r="N280" s="6" t="s">
        <v>827</v>
      </c>
      <c r="O280" s="6" t="s">
        <v>3308</v>
      </c>
      <c r="P280" s="6" t="s">
        <v>2689</v>
      </c>
      <c r="Q280" s="6" t="s">
        <v>2690</v>
      </c>
      <c r="R280" s="6" t="s">
        <v>2691</v>
      </c>
      <c r="S280" s="6" t="s">
        <v>2575</v>
      </c>
      <c r="T280" s="6" t="s">
        <v>3017</v>
      </c>
      <c r="U280" s="6" t="s">
        <v>3144</v>
      </c>
      <c r="V280" s="6">
        <v>87.2</v>
      </c>
      <c r="W280" s="6">
        <v>83</v>
      </c>
      <c r="X280" s="6">
        <v>51925</v>
      </c>
      <c r="Y280" s="6">
        <v>51.924999999999997</v>
      </c>
      <c r="Z280" s="6">
        <v>3.9498003697621757</v>
      </c>
      <c r="AA280" s="6">
        <v>2</v>
      </c>
    </row>
    <row r="281" spans="1:27" s="6" customFormat="1" x14ac:dyDescent="0.2">
      <c r="A281" s="6">
        <v>55</v>
      </c>
      <c r="B281" s="6" t="s">
        <v>2646</v>
      </c>
      <c r="C281" s="6" t="s">
        <v>989</v>
      </c>
      <c r="D281" s="6" t="s">
        <v>990</v>
      </c>
      <c r="E281" s="6" t="s">
        <v>17</v>
      </c>
      <c r="F281" s="6" t="s">
        <v>422</v>
      </c>
      <c r="G281" s="6" t="s">
        <v>38</v>
      </c>
      <c r="H281" s="6">
        <v>26</v>
      </c>
      <c r="I281" s="6">
        <v>3.2580965380214821</v>
      </c>
      <c r="J281" s="6">
        <v>27</v>
      </c>
      <c r="K281" s="6" t="s">
        <v>979</v>
      </c>
      <c r="L281" s="6">
        <v>3.2958368660043291</v>
      </c>
      <c r="M281" s="6" t="s">
        <v>2563</v>
      </c>
      <c r="N281" s="6" t="s">
        <v>827</v>
      </c>
      <c r="O281" s="6" t="s">
        <v>3314</v>
      </c>
      <c r="P281" s="6" t="s">
        <v>2658</v>
      </c>
      <c r="Q281" s="6" t="s">
        <v>2659</v>
      </c>
      <c r="R281" s="6" t="s">
        <v>2660</v>
      </c>
      <c r="S281" s="6" t="s">
        <v>3027</v>
      </c>
      <c r="T281" s="6" t="s">
        <v>3012</v>
      </c>
      <c r="U281" s="6" t="s">
        <v>3028</v>
      </c>
      <c r="V281" s="6">
        <v>84.5</v>
      </c>
      <c r="W281" s="6">
        <v>115</v>
      </c>
      <c r="X281" s="6">
        <v>48791</v>
      </c>
      <c r="Y281" s="6">
        <v>48.790999999999997</v>
      </c>
      <c r="Z281" s="6">
        <v>3.8875458696209848</v>
      </c>
      <c r="AA281" s="6">
        <v>1</v>
      </c>
    </row>
    <row r="282" spans="1:27" s="6" customFormat="1" x14ac:dyDescent="0.2">
      <c r="A282" s="6">
        <v>56</v>
      </c>
      <c r="B282" s="6" t="s">
        <v>2646</v>
      </c>
      <c r="C282" s="6" t="s">
        <v>991</v>
      </c>
      <c r="D282" s="6" t="s">
        <v>992</v>
      </c>
      <c r="E282" s="6" t="s">
        <v>17</v>
      </c>
      <c r="F282" s="6" t="s">
        <v>396</v>
      </c>
      <c r="G282" s="6" t="s">
        <v>38</v>
      </c>
      <c r="H282" s="6">
        <v>22</v>
      </c>
      <c r="I282" s="6">
        <v>3.0910424533583161</v>
      </c>
      <c r="J282" s="6">
        <v>26</v>
      </c>
      <c r="K282" s="6" t="s">
        <v>993</v>
      </c>
      <c r="L282" s="6">
        <v>3.2580965380214821</v>
      </c>
      <c r="M282" s="6" t="s">
        <v>2569</v>
      </c>
      <c r="N282" s="6" t="s">
        <v>827</v>
      </c>
      <c r="O282" s="6" t="s">
        <v>3318</v>
      </c>
      <c r="P282" s="6" t="s">
        <v>2674</v>
      </c>
      <c r="Q282" s="6" t="s">
        <v>2675</v>
      </c>
      <c r="R282" s="6" t="s">
        <v>2655</v>
      </c>
      <c r="S282" s="6" t="s">
        <v>3062</v>
      </c>
      <c r="T282" s="6" t="s">
        <v>3012</v>
      </c>
      <c r="U282" s="6" t="s">
        <v>3063</v>
      </c>
      <c r="V282" s="6">
        <v>89.6</v>
      </c>
      <c r="W282" s="6">
        <v>115</v>
      </c>
      <c r="X282" s="6">
        <v>44308</v>
      </c>
      <c r="Y282" s="6">
        <v>44.308</v>
      </c>
      <c r="Z282" s="6">
        <v>3.7911652476546864</v>
      </c>
      <c r="AA282" s="6">
        <v>23</v>
      </c>
    </row>
    <row r="283" spans="1:27" s="6" customFormat="1" x14ac:dyDescent="0.2">
      <c r="A283" s="6">
        <v>57</v>
      </c>
      <c r="B283" s="6" t="s">
        <v>2646</v>
      </c>
      <c r="C283" s="6" t="s">
        <v>994</v>
      </c>
      <c r="D283" s="6" t="s">
        <v>995</v>
      </c>
      <c r="E283" s="6" t="s">
        <v>17</v>
      </c>
      <c r="F283" s="6" t="s">
        <v>401</v>
      </c>
      <c r="G283" s="6" t="s">
        <v>38</v>
      </c>
      <c r="H283" s="6">
        <v>15.1</v>
      </c>
      <c r="I283" s="6">
        <v>2.7146947438208788</v>
      </c>
      <c r="J283" s="6">
        <v>26</v>
      </c>
      <c r="K283" s="6" t="s">
        <v>993</v>
      </c>
      <c r="L283" s="6">
        <v>3.2580965380214821</v>
      </c>
      <c r="M283" s="6" t="s">
        <v>2593</v>
      </c>
      <c r="N283" s="6" t="s">
        <v>827</v>
      </c>
      <c r="O283" s="6" t="s">
        <v>3332</v>
      </c>
      <c r="P283" s="6" t="s">
        <v>2733</v>
      </c>
      <c r="Q283" s="6" t="s">
        <v>2734</v>
      </c>
      <c r="R283" s="6" t="s">
        <v>1117</v>
      </c>
      <c r="S283" s="6" t="s">
        <v>3016</v>
      </c>
      <c r="T283" s="6" t="s">
        <v>3017</v>
      </c>
      <c r="U283" s="6" t="s">
        <v>3018</v>
      </c>
      <c r="V283" s="6">
        <v>86.4</v>
      </c>
      <c r="W283" s="6">
        <v>49</v>
      </c>
      <c r="X283" s="6">
        <v>58575</v>
      </c>
      <c r="Y283" s="6">
        <v>58.575000000000003</v>
      </c>
      <c r="Z283" s="6">
        <v>4.0703079843938594</v>
      </c>
      <c r="AA283" s="6">
        <v>12</v>
      </c>
    </row>
    <row r="284" spans="1:27" s="6" customFormat="1" x14ac:dyDescent="0.2">
      <c r="A284" s="6">
        <v>58</v>
      </c>
      <c r="B284" s="6" t="s">
        <v>2646</v>
      </c>
      <c r="C284" s="6" t="s">
        <v>997</v>
      </c>
      <c r="D284" s="6" t="s">
        <v>998</v>
      </c>
      <c r="E284" s="6" t="s">
        <v>17</v>
      </c>
      <c r="F284" s="6" t="s">
        <v>405</v>
      </c>
      <c r="G284" s="6" t="s">
        <v>14</v>
      </c>
      <c r="H284" s="6">
        <v>23</v>
      </c>
      <c r="I284" s="6">
        <v>3.1354942159291497</v>
      </c>
      <c r="J284" s="6">
        <v>25</v>
      </c>
      <c r="K284" s="6" t="s">
        <v>999</v>
      </c>
      <c r="L284" s="6">
        <v>3.2188758248682006</v>
      </c>
      <c r="M284" s="6" t="s">
        <v>2576</v>
      </c>
      <c r="N284" s="6" t="s">
        <v>827</v>
      </c>
      <c r="O284" s="6" t="s">
        <v>3309</v>
      </c>
      <c r="P284" s="6" t="s">
        <v>2692</v>
      </c>
      <c r="Q284" s="6" t="s">
        <v>2693</v>
      </c>
      <c r="R284" s="6" t="s">
        <v>2694</v>
      </c>
      <c r="S284" s="6" t="s">
        <v>3094</v>
      </c>
      <c r="T284" s="6" t="s">
        <v>3034</v>
      </c>
      <c r="U284" s="6" t="s">
        <v>3095</v>
      </c>
      <c r="V284" s="6">
        <v>95.8</v>
      </c>
      <c r="W284" s="6">
        <v>67</v>
      </c>
      <c r="X284" s="6">
        <v>23964</v>
      </c>
      <c r="Y284" s="6">
        <v>23.963999999999999</v>
      </c>
      <c r="Z284" s="6">
        <v>3.1765527042216783</v>
      </c>
    </row>
    <row r="285" spans="1:27" s="6" customFormat="1" x14ac:dyDescent="0.2">
      <c r="A285" s="6">
        <v>59</v>
      </c>
      <c r="B285" s="6" t="s">
        <v>2646</v>
      </c>
      <c r="C285" s="6" t="s">
        <v>1000</v>
      </c>
      <c r="D285" s="6" t="s">
        <v>1001</v>
      </c>
      <c r="E285" s="6" t="s">
        <v>17</v>
      </c>
      <c r="F285" s="6" t="s">
        <v>396</v>
      </c>
      <c r="G285" s="6" t="s">
        <v>38</v>
      </c>
      <c r="H285" s="6">
        <v>19.600000000000001</v>
      </c>
      <c r="I285" s="6">
        <v>2.9755295662364718</v>
      </c>
      <c r="J285" s="6">
        <v>25</v>
      </c>
      <c r="K285" s="6" t="s">
        <v>999</v>
      </c>
      <c r="L285" s="6">
        <v>3.2188758248682006</v>
      </c>
      <c r="M285" s="6" t="s">
        <v>2594</v>
      </c>
      <c r="N285" s="6" t="s">
        <v>827</v>
      </c>
      <c r="O285" s="6" t="s">
        <v>3333</v>
      </c>
      <c r="P285" s="6" t="s">
        <v>2735</v>
      </c>
      <c r="Q285" s="6" t="s">
        <v>2736</v>
      </c>
      <c r="R285" s="6" t="s">
        <v>2680</v>
      </c>
      <c r="S285" s="6" t="s">
        <v>3029</v>
      </c>
      <c r="T285" s="6" t="s">
        <v>3012</v>
      </c>
      <c r="U285" s="6" t="s">
        <v>3153</v>
      </c>
      <c r="V285" s="6">
        <v>82</v>
      </c>
      <c r="W285" s="6">
        <v>194</v>
      </c>
      <c r="X285" s="6">
        <v>34392</v>
      </c>
      <c r="Y285" s="6">
        <v>34.392000000000003</v>
      </c>
      <c r="Z285" s="6">
        <v>3.5378239791939805</v>
      </c>
    </row>
    <row r="286" spans="1:27" s="6" customFormat="1" x14ac:dyDescent="0.2">
      <c r="A286" s="6">
        <v>60</v>
      </c>
      <c r="B286" s="6" t="s">
        <v>2646</v>
      </c>
      <c r="C286" s="6" t="s">
        <v>1003</v>
      </c>
      <c r="D286" s="6" t="s">
        <v>1004</v>
      </c>
      <c r="E286" s="6" t="s">
        <v>17</v>
      </c>
      <c r="F286" s="6" t="s">
        <v>401</v>
      </c>
      <c r="G286" s="6" t="s">
        <v>20</v>
      </c>
      <c r="H286" s="6">
        <v>28</v>
      </c>
      <c r="I286" s="6">
        <v>3.3322045101752038</v>
      </c>
      <c r="J286" s="6">
        <v>25</v>
      </c>
      <c r="K286" s="6" t="s">
        <v>999</v>
      </c>
      <c r="L286" s="6">
        <v>3.2188758248682006</v>
      </c>
      <c r="M286" s="6" t="s">
        <v>2563</v>
      </c>
      <c r="N286" s="6" t="s">
        <v>827</v>
      </c>
      <c r="O286" s="6" t="s">
        <v>3314</v>
      </c>
      <c r="P286" s="6" t="s">
        <v>2658</v>
      </c>
      <c r="Q286" s="6" t="s">
        <v>2659</v>
      </c>
      <c r="R286" s="6" t="s">
        <v>2660</v>
      </c>
      <c r="S286" s="6" t="s">
        <v>3027</v>
      </c>
      <c r="T286" s="6" t="s">
        <v>3012</v>
      </c>
      <c r="U286" s="6" t="s">
        <v>3028</v>
      </c>
      <c r="V286" s="6">
        <v>84.5</v>
      </c>
      <c r="W286" s="6">
        <v>115</v>
      </c>
      <c r="X286" s="6">
        <v>48791</v>
      </c>
      <c r="Y286" s="6">
        <v>48.790999999999997</v>
      </c>
      <c r="Z286" s="6">
        <v>3.8875458696209848</v>
      </c>
      <c r="AA286" s="6">
        <v>1</v>
      </c>
    </row>
    <row r="287" spans="1:27" s="6" customFormat="1" x14ac:dyDescent="0.2">
      <c r="A287" s="6">
        <v>61</v>
      </c>
      <c r="B287" s="6" t="s">
        <v>2646</v>
      </c>
      <c r="C287" s="6" t="s">
        <v>1005</v>
      </c>
      <c r="D287" s="6" t="s">
        <v>1006</v>
      </c>
      <c r="E287" s="6" t="s">
        <v>17</v>
      </c>
      <c r="F287" s="6" t="s">
        <v>422</v>
      </c>
      <c r="G287" s="6" t="s">
        <v>26</v>
      </c>
      <c r="H287" s="6">
        <v>11</v>
      </c>
      <c r="I287" s="6">
        <v>2.3978952727983707</v>
      </c>
      <c r="J287" s="6">
        <v>24</v>
      </c>
      <c r="K287" s="6" t="s">
        <v>1008</v>
      </c>
      <c r="L287" s="6">
        <v>3.1780538303479458</v>
      </c>
      <c r="M287" s="6" t="s">
        <v>2581</v>
      </c>
      <c r="N287" s="6" t="s">
        <v>827</v>
      </c>
      <c r="O287" s="6" t="s">
        <v>3316</v>
      </c>
      <c r="P287" s="6" t="s">
        <v>2705</v>
      </c>
      <c r="Q287" s="6" t="s">
        <v>2706</v>
      </c>
      <c r="R287" s="6" t="s">
        <v>2688</v>
      </c>
      <c r="S287" s="6" t="s">
        <v>3002</v>
      </c>
      <c r="T287" s="6" t="s">
        <v>3003</v>
      </c>
      <c r="U287" s="6" t="s">
        <v>3004</v>
      </c>
      <c r="V287" s="6">
        <v>129</v>
      </c>
      <c r="W287" s="6">
        <v>38</v>
      </c>
      <c r="X287" s="6">
        <v>78965</v>
      </c>
      <c r="Y287" s="6">
        <v>78.965000000000003</v>
      </c>
      <c r="Z287" s="6">
        <v>4.369004716322018</v>
      </c>
      <c r="AA287" s="6">
        <v>15</v>
      </c>
    </row>
    <row r="288" spans="1:27" s="6" customFormat="1" x14ac:dyDescent="0.2">
      <c r="A288" s="6">
        <v>62</v>
      </c>
      <c r="B288" s="6" t="s">
        <v>2646</v>
      </c>
      <c r="C288" s="6" t="s">
        <v>1009</v>
      </c>
      <c r="D288" s="6" t="s">
        <v>1010</v>
      </c>
      <c r="E288" s="6" t="s">
        <v>17</v>
      </c>
      <c r="F288" s="6" t="s">
        <v>405</v>
      </c>
      <c r="G288" s="6" t="s">
        <v>38</v>
      </c>
      <c r="H288" s="6">
        <v>14.4</v>
      </c>
      <c r="I288" s="6">
        <v>2.6672282065819548</v>
      </c>
      <c r="J288" s="6">
        <v>24</v>
      </c>
      <c r="K288" s="6" t="s">
        <v>1008</v>
      </c>
      <c r="L288" s="6">
        <v>3.1780538303479458</v>
      </c>
      <c r="M288" s="6" t="s">
        <v>2564</v>
      </c>
      <c r="N288" s="6" t="s">
        <v>827</v>
      </c>
      <c r="O288" s="6" t="s">
        <v>3331</v>
      </c>
      <c r="P288" s="6" t="s">
        <v>2661</v>
      </c>
      <c r="Q288" s="6" t="s">
        <v>2662</v>
      </c>
      <c r="R288" s="6" t="s">
        <v>2663</v>
      </c>
      <c r="S288" s="6" t="s">
        <v>3039</v>
      </c>
      <c r="T288" s="6" t="s">
        <v>3003</v>
      </c>
      <c r="U288" s="6" t="s">
        <v>3040</v>
      </c>
      <c r="V288" s="6">
        <v>87</v>
      </c>
      <c r="W288" s="6">
        <v>127</v>
      </c>
      <c r="X288" s="6">
        <v>59866</v>
      </c>
      <c r="Y288" s="6">
        <v>59.866</v>
      </c>
      <c r="Z288" s="6">
        <v>4.0921087312805247</v>
      </c>
      <c r="AA288" s="6">
        <v>14</v>
      </c>
    </row>
    <row r="289" spans="1:27" s="6" customFormat="1" x14ac:dyDescent="0.2">
      <c r="A289" s="6">
        <v>63</v>
      </c>
      <c r="B289" s="6" t="s">
        <v>2646</v>
      </c>
      <c r="C289" s="6" t="s">
        <v>1012</v>
      </c>
      <c r="D289" s="6" t="s">
        <v>1013</v>
      </c>
      <c r="E289" s="6" t="s">
        <v>17</v>
      </c>
      <c r="F289" s="6" t="s">
        <v>405</v>
      </c>
      <c r="G289" s="6" t="s">
        <v>14</v>
      </c>
      <c r="H289" s="6">
        <v>16.8</v>
      </c>
      <c r="I289" s="6">
        <v>2.8213788864092133</v>
      </c>
      <c r="J289" s="6">
        <v>24</v>
      </c>
      <c r="K289" s="6" t="s">
        <v>1008</v>
      </c>
      <c r="L289" s="6">
        <v>3.1780538303479458</v>
      </c>
      <c r="M289" s="6" t="s">
        <v>2566</v>
      </c>
      <c r="N289" s="6" t="s">
        <v>827</v>
      </c>
      <c r="O289" s="6" t="s">
        <v>3329</v>
      </c>
      <c r="P289" s="6" t="s">
        <v>2666</v>
      </c>
      <c r="Q289" s="6" t="s">
        <v>2667</v>
      </c>
      <c r="R289" s="6" t="s">
        <v>2668</v>
      </c>
      <c r="S289" s="6" t="s">
        <v>3044</v>
      </c>
      <c r="T289" s="6" t="s">
        <v>3012</v>
      </c>
      <c r="U289" s="6" t="s">
        <v>3045</v>
      </c>
      <c r="V289" s="6">
        <v>91.8</v>
      </c>
      <c r="W289" s="6">
        <v>176</v>
      </c>
      <c r="X289" s="6">
        <v>52111</v>
      </c>
      <c r="Y289" s="6">
        <v>52.110999999999997</v>
      </c>
      <c r="Z289" s="6">
        <v>3.9533760589116249</v>
      </c>
    </row>
    <row r="290" spans="1:27" s="6" customFormat="1" x14ac:dyDescent="0.2">
      <c r="A290" s="6">
        <v>64</v>
      </c>
      <c r="B290" s="6" t="s">
        <v>2646</v>
      </c>
      <c r="C290" s="6" t="s">
        <v>1015</v>
      </c>
      <c r="D290" s="6" t="s">
        <v>1016</v>
      </c>
      <c r="E290" s="6" t="s">
        <v>17</v>
      </c>
      <c r="F290" s="6" t="s">
        <v>401</v>
      </c>
      <c r="G290" s="6" t="s">
        <v>20</v>
      </c>
      <c r="H290" s="6">
        <v>26</v>
      </c>
      <c r="I290" s="6">
        <v>3.2580965380214821</v>
      </c>
      <c r="J290" s="6">
        <v>24</v>
      </c>
      <c r="K290" s="6" t="s">
        <v>1008</v>
      </c>
      <c r="L290" s="6">
        <v>3.1780538303479458</v>
      </c>
      <c r="M290" s="6" t="s">
        <v>2571</v>
      </c>
      <c r="N290" s="6" t="s">
        <v>827</v>
      </c>
      <c r="O290" s="6" t="s">
        <v>3334</v>
      </c>
      <c r="P290" s="6" t="s">
        <v>2678</v>
      </c>
      <c r="Q290" s="6" t="s">
        <v>2679</v>
      </c>
      <c r="R290" s="6" t="s">
        <v>2680</v>
      </c>
      <c r="S290" s="6" t="s">
        <v>3029</v>
      </c>
      <c r="T290" s="6" t="s">
        <v>3012</v>
      </c>
      <c r="U290" s="6" t="s">
        <v>3030</v>
      </c>
      <c r="V290" s="6">
        <v>82.7</v>
      </c>
      <c r="W290" s="6">
        <v>151</v>
      </c>
      <c r="X290" s="6">
        <v>84957</v>
      </c>
      <c r="Y290" s="6">
        <v>84.956999999999994</v>
      </c>
      <c r="Z290" s="6">
        <v>4.4421452461357269</v>
      </c>
    </row>
    <row r="291" spans="1:27" s="6" customFormat="1" x14ac:dyDescent="0.2">
      <c r="A291" s="6">
        <v>65</v>
      </c>
      <c r="B291" s="6" t="s">
        <v>2646</v>
      </c>
      <c r="C291" s="6" t="s">
        <v>1017</v>
      </c>
      <c r="D291" s="6" t="s">
        <v>847</v>
      </c>
      <c r="E291" s="6" t="s">
        <v>17</v>
      </c>
      <c r="F291" s="6" t="s">
        <v>405</v>
      </c>
      <c r="G291" s="6" t="s">
        <v>14</v>
      </c>
      <c r="H291" s="6">
        <v>25</v>
      </c>
      <c r="I291" s="6">
        <v>3.2188758248682006</v>
      </c>
      <c r="J291" s="6">
        <v>24</v>
      </c>
      <c r="K291" s="6" t="s">
        <v>1008</v>
      </c>
      <c r="L291" s="6">
        <v>3.1780538303479458</v>
      </c>
      <c r="M291" s="6" t="s">
        <v>2589</v>
      </c>
      <c r="N291" s="6" t="s">
        <v>827</v>
      </c>
      <c r="O291" s="6" t="s">
        <v>3325</v>
      </c>
      <c r="P291" s="6" t="s">
        <v>2723</v>
      </c>
      <c r="Q291" s="6" t="s">
        <v>2724</v>
      </c>
      <c r="R291" s="6" t="s">
        <v>2725</v>
      </c>
      <c r="S291" s="6" t="s">
        <v>3054</v>
      </c>
      <c r="T291" s="6" t="s">
        <v>3003</v>
      </c>
      <c r="U291" s="6" t="s">
        <v>3055</v>
      </c>
      <c r="V291" s="6">
        <v>95.7</v>
      </c>
      <c r="W291" s="6">
        <v>105</v>
      </c>
      <c r="X291" s="6">
        <v>48058</v>
      </c>
      <c r="Y291" s="6">
        <v>48.058</v>
      </c>
      <c r="Z291" s="6">
        <v>3.8724086147940531</v>
      </c>
      <c r="AA291" s="6">
        <v>24</v>
      </c>
    </row>
    <row r="292" spans="1:27" s="6" customFormat="1" x14ac:dyDescent="0.2">
      <c r="A292" s="6">
        <v>66</v>
      </c>
      <c r="B292" s="6" t="s">
        <v>2646</v>
      </c>
      <c r="C292" s="6" t="s">
        <v>1018</v>
      </c>
      <c r="D292" s="6" t="s">
        <v>1019</v>
      </c>
      <c r="E292" s="6" t="s">
        <v>17</v>
      </c>
      <c r="F292" s="6" t="s">
        <v>401</v>
      </c>
      <c r="G292" s="6" t="s">
        <v>26</v>
      </c>
      <c r="H292" s="6">
        <v>32</v>
      </c>
      <c r="I292" s="6">
        <v>3.4657359027997265</v>
      </c>
      <c r="J292" s="6">
        <v>24</v>
      </c>
      <c r="K292" s="6" t="s">
        <v>1008</v>
      </c>
      <c r="L292" s="6">
        <v>3.1780538303479458</v>
      </c>
      <c r="M292" s="6" t="s">
        <v>2573</v>
      </c>
      <c r="N292" s="6" t="s">
        <v>827</v>
      </c>
      <c r="O292" s="6" t="s">
        <v>3335</v>
      </c>
      <c r="P292" s="6" t="s">
        <v>2683</v>
      </c>
      <c r="Q292" s="6" t="s">
        <v>2684</v>
      </c>
      <c r="R292" s="6" t="s">
        <v>2685</v>
      </c>
      <c r="S292" s="6" t="s">
        <v>3011</v>
      </c>
      <c r="T292" s="6" t="s">
        <v>3012</v>
      </c>
      <c r="U292" s="6" t="s">
        <v>3125</v>
      </c>
      <c r="V292" s="6">
        <v>102.4</v>
      </c>
      <c r="W292" s="6">
        <v>72</v>
      </c>
      <c r="X292" s="6">
        <v>72966</v>
      </c>
      <c r="Y292" s="6">
        <v>72.965999999999994</v>
      </c>
      <c r="Z292" s="6">
        <v>4.289993579226917</v>
      </c>
      <c r="AA292" s="6">
        <v>19</v>
      </c>
    </row>
    <row r="293" spans="1:27" s="6" customFormat="1" x14ac:dyDescent="0.2">
      <c r="A293" s="6">
        <v>67</v>
      </c>
      <c r="B293" s="6" t="s">
        <v>2646</v>
      </c>
      <c r="C293" s="6" t="s">
        <v>1020</v>
      </c>
      <c r="D293" s="6" t="s">
        <v>1021</v>
      </c>
      <c r="E293" s="6" t="s">
        <v>17</v>
      </c>
      <c r="F293" s="6" t="s">
        <v>422</v>
      </c>
      <c r="H293" s="6">
        <v>12.1</v>
      </c>
      <c r="I293" s="6">
        <v>2.4932054526026954</v>
      </c>
      <c r="J293" s="6">
        <v>23</v>
      </c>
      <c r="K293" s="6" t="s">
        <v>1023</v>
      </c>
      <c r="L293" s="6">
        <v>3.1354942159291497</v>
      </c>
      <c r="M293" s="6" t="s">
        <v>2562</v>
      </c>
      <c r="N293" s="6" t="s">
        <v>827</v>
      </c>
      <c r="O293" s="6" t="s">
        <v>3306</v>
      </c>
      <c r="P293" s="6" t="s">
        <v>2656</v>
      </c>
      <c r="Q293" s="6" t="s">
        <v>2657</v>
      </c>
      <c r="R293" s="6" t="s">
        <v>2633</v>
      </c>
      <c r="S293" s="6" t="s">
        <v>3036</v>
      </c>
      <c r="T293" s="6" t="s">
        <v>3012</v>
      </c>
      <c r="U293" s="6" t="s">
        <v>3037</v>
      </c>
      <c r="V293" s="6">
        <v>91.7</v>
      </c>
      <c r="W293" s="6">
        <v>176</v>
      </c>
      <c r="X293" s="6">
        <v>46282</v>
      </c>
      <c r="Y293" s="6">
        <v>46.281999999999996</v>
      </c>
      <c r="Z293" s="6">
        <v>3.8347531166034798</v>
      </c>
      <c r="AA293" s="6">
        <v>9</v>
      </c>
    </row>
    <row r="294" spans="1:27" s="6" customFormat="1" x14ac:dyDescent="0.2">
      <c r="A294" s="6">
        <v>68</v>
      </c>
      <c r="B294" s="6" t="s">
        <v>2646</v>
      </c>
      <c r="C294" s="6" t="s">
        <v>1024</v>
      </c>
      <c r="D294" s="6" t="s">
        <v>1025</v>
      </c>
      <c r="E294" s="6" t="s">
        <v>17</v>
      </c>
      <c r="F294" s="6" t="s">
        <v>422</v>
      </c>
      <c r="G294" s="6" t="s">
        <v>26</v>
      </c>
      <c r="H294" s="6">
        <v>19.3</v>
      </c>
      <c r="I294" s="6">
        <v>2.9601050959108397</v>
      </c>
      <c r="J294" s="6">
        <v>23</v>
      </c>
      <c r="K294" s="6" t="s">
        <v>1023</v>
      </c>
      <c r="L294" s="6">
        <v>3.1354942159291497</v>
      </c>
      <c r="M294" s="6" t="s">
        <v>2563</v>
      </c>
      <c r="N294" s="6" t="s">
        <v>827</v>
      </c>
      <c r="O294" s="6" t="s">
        <v>3314</v>
      </c>
      <c r="P294" s="6" t="s">
        <v>2658</v>
      </c>
      <c r="Q294" s="6" t="s">
        <v>2659</v>
      </c>
      <c r="R294" s="6" t="s">
        <v>2660</v>
      </c>
      <c r="S294" s="6" t="s">
        <v>3027</v>
      </c>
      <c r="T294" s="6" t="s">
        <v>3012</v>
      </c>
      <c r="U294" s="6" t="s">
        <v>3028</v>
      </c>
      <c r="V294" s="6">
        <v>84.5</v>
      </c>
      <c r="W294" s="6">
        <v>115</v>
      </c>
      <c r="X294" s="6">
        <v>48791</v>
      </c>
      <c r="Y294" s="6">
        <v>48.790999999999997</v>
      </c>
      <c r="Z294" s="6">
        <v>3.8875458696209848</v>
      </c>
      <c r="AA294" s="6">
        <v>1</v>
      </c>
    </row>
    <row r="295" spans="1:27" s="6" customFormat="1" x14ac:dyDescent="0.2">
      <c r="A295" s="6">
        <v>69</v>
      </c>
      <c r="B295" s="6" t="s">
        <v>2646</v>
      </c>
      <c r="C295" s="6" t="s">
        <v>1027</v>
      </c>
      <c r="D295" s="6" t="s">
        <v>1028</v>
      </c>
      <c r="E295" s="6" t="s">
        <v>17</v>
      </c>
      <c r="F295" s="6" t="s">
        <v>405</v>
      </c>
      <c r="G295" s="6" t="s">
        <v>14</v>
      </c>
      <c r="H295" s="6">
        <v>24</v>
      </c>
      <c r="I295" s="6">
        <v>3.1780538303479458</v>
      </c>
      <c r="J295" s="6">
        <v>23</v>
      </c>
      <c r="K295" s="6" t="s">
        <v>1023</v>
      </c>
      <c r="L295" s="6">
        <v>3.1354942159291497</v>
      </c>
      <c r="M295" s="6" t="s">
        <v>2583</v>
      </c>
      <c r="N295" s="6" t="s">
        <v>827</v>
      </c>
      <c r="O295" s="6" t="s">
        <v>3319</v>
      </c>
      <c r="P295" s="6" t="s">
        <v>2710</v>
      </c>
      <c r="Q295" s="6" t="s">
        <v>2711</v>
      </c>
      <c r="R295" s="6" t="s">
        <v>2697</v>
      </c>
      <c r="S295" s="6" t="s">
        <v>3005</v>
      </c>
      <c r="T295" s="6" t="s">
        <v>3006</v>
      </c>
      <c r="U295" s="6" t="s">
        <v>3007</v>
      </c>
      <c r="V295" s="6">
        <v>176.2</v>
      </c>
      <c r="W295" s="6">
        <v>20</v>
      </c>
      <c r="X295" s="6">
        <v>76367</v>
      </c>
      <c r="Y295" s="6">
        <v>76.367000000000004</v>
      </c>
      <c r="Z295" s="6">
        <v>4.3355506656879683</v>
      </c>
      <c r="AA295" s="6">
        <v>17</v>
      </c>
    </row>
    <row r="296" spans="1:27" s="6" customFormat="1" x14ac:dyDescent="0.2">
      <c r="A296" s="6">
        <v>70</v>
      </c>
      <c r="B296" s="6" t="s">
        <v>2646</v>
      </c>
      <c r="C296" s="6" t="s">
        <v>1029</v>
      </c>
      <c r="D296" s="6" t="s">
        <v>1030</v>
      </c>
      <c r="E296" s="6" t="s">
        <v>17</v>
      </c>
      <c r="F296" s="6" t="s">
        <v>401</v>
      </c>
      <c r="G296" s="6" t="s">
        <v>20</v>
      </c>
      <c r="H296" s="6">
        <v>21</v>
      </c>
      <c r="I296" s="6">
        <v>3.044522437723423</v>
      </c>
      <c r="J296" s="6">
        <v>22</v>
      </c>
      <c r="K296" s="6" t="s">
        <v>1031</v>
      </c>
      <c r="L296" s="6">
        <v>3.0910424533583161</v>
      </c>
      <c r="M296" s="6" t="s">
        <v>2583</v>
      </c>
      <c r="N296" s="6" t="s">
        <v>827</v>
      </c>
      <c r="O296" s="6" t="s">
        <v>3319</v>
      </c>
      <c r="P296" s="6" t="s">
        <v>2710</v>
      </c>
      <c r="Q296" s="6" t="s">
        <v>2711</v>
      </c>
      <c r="R296" s="6" t="s">
        <v>2697</v>
      </c>
      <c r="S296" s="6" t="s">
        <v>3005</v>
      </c>
      <c r="T296" s="6" t="s">
        <v>3006</v>
      </c>
      <c r="U296" s="6" t="s">
        <v>3007</v>
      </c>
      <c r="V296" s="6">
        <v>176.2</v>
      </c>
      <c r="W296" s="6">
        <v>20</v>
      </c>
      <c r="X296" s="6">
        <v>76367</v>
      </c>
      <c r="Y296" s="6">
        <v>76.367000000000004</v>
      </c>
      <c r="Z296" s="6">
        <v>4.3355506656879683</v>
      </c>
      <c r="AA296" s="6">
        <v>17</v>
      </c>
    </row>
    <row r="297" spans="1:27" s="6" customFormat="1" x14ac:dyDescent="0.2">
      <c r="A297" s="6">
        <v>71</v>
      </c>
      <c r="B297" s="6" t="s">
        <v>2646</v>
      </c>
      <c r="C297" s="6" t="s">
        <v>1032</v>
      </c>
      <c r="D297" s="6" t="s">
        <v>1033</v>
      </c>
      <c r="E297" s="6" t="s">
        <v>17</v>
      </c>
      <c r="F297" s="6" t="s">
        <v>401</v>
      </c>
      <c r="G297" s="6" t="s">
        <v>14</v>
      </c>
      <c r="H297" s="6">
        <v>19.399999999999999</v>
      </c>
      <c r="I297" s="6">
        <v>2.9652730660692823</v>
      </c>
      <c r="J297" s="6">
        <v>22</v>
      </c>
      <c r="K297" s="6" t="s">
        <v>1031</v>
      </c>
      <c r="L297" s="6">
        <v>3.0910424533583161</v>
      </c>
      <c r="M297" s="6" t="s">
        <v>2569</v>
      </c>
      <c r="N297" s="6" t="s">
        <v>827</v>
      </c>
      <c r="O297" s="6" t="s">
        <v>3318</v>
      </c>
      <c r="P297" s="6" t="s">
        <v>2674</v>
      </c>
      <c r="Q297" s="6" t="s">
        <v>2675</v>
      </c>
      <c r="R297" s="6" t="s">
        <v>2655</v>
      </c>
      <c r="S297" s="6" t="s">
        <v>3062</v>
      </c>
      <c r="T297" s="6" t="s">
        <v>3012</v>
      </c>
      <c r="U297" s="6" t="s">
        <v>3063</v>
      </c>
      <c r="V297" s="6">
        <v>89.6</v>
      </c>
      <c r="W297" s="6">
        <v>115</v>
      </c>
      <c r="X297" s="6">
        <v>44308</v>
      </c>
      <c r="Y297" s="6">
        <v>44.308</v>
      </c>
      <c r="Z297" s="6">
        <v>3.7911652476546864</v>
      </c>
      <c r="AA297" s="6">
        <v>23</v>
      </c>
    </row>
    <row r="298" spans="1:27" s="6" customFormat="1" x14ac:dyDescent="0.2">
      <c r="A298" s="6">
        <v>72</v>
      </c>
      <c r="B298" s="6" t="s">
        <v>2646</v>
      </c>
      <c r="C298" s="6" t="s">
        <v>1035</v>
      </c>
      <c r="D298" s="6" t="s">
        <v>1036</v>
      </c>
      <c r="E298" s="6" t="s">
        <v>17</v>
      </c>
      <c r="F298" s="6" t="s">
        <v>422</v>
      </c>
      <c r="G298" s="6" t="s">
        <v>38</v>
      </c>
      <c r="H298" s="6">
        <v>18.8</v>
      </c>
      <c r="I298" s="6">
        <v>2.9338568698359038</v>
      </c>
      <c r="J298" s="6">
        <v>22</v>
      </c>
      <c r="K298" s="6" t="s">
        <v>1031</v>
      </c>
      <c r="L298" s="6">
        <v>3.0910424533583161</v>
      </c>
      <c r="M298" s="6" t="s">
        <v>2580</v>
      </c>
      <c r="N298" s="6" t="s">
        <v>827</v>
      </c>
      <c r="O298" s="6" t="s">
        <v>3315</v>
      </c>
      <c r="P298" s="6" t="s">
        <v>2702</v>
      </c>
      <c r="Q298" s="6" t="s">
        <v>2703</v>
      </c>
      <c r="R298" s="6" t="s">
        <v>2704</v>
      </c>
      <c r="S298" s="6" t="s">
        <v>3023</v>
      </c>
      <c r="T298" s="6" t="s">
        <v>3017</v>
      </c>
      <c r="U298" s="6" t="s">
        <v>3093</v>
      </c>
      <c r="V298" s="6">
        <v>88</v>
      </c>
      <c r="W298" s="6">
        <v>72</v>
      </c>
      <c r="X298" s="6">
        <v>41995</v>
      </c>
      <c r="Y298" s="6">
        <v>41.994999999999997</v>
      </c>
      <c r="Z298" s="6">
        <v>3.7375505635775905</v>
      </c>
      <c r="AA298" s="6">
        <v>3</v>
      </c>
    </row>
    <row r="299" spans="1:27" s="6" customFormat="1" x14ac:dyDescent="0.2">
      <c r="A299" s="6">
        <v>73</v>
      </c>
      <c r="B299" s="6" t="s">
        <v>2646</v>
      </c>
      <c r="C299" s="6" t="s">
        <v>1037</v>
      </c>
      <c r="D299" s="6" t="s">
        <v>378</v>
      </c>
      <c r="E299" s="6" t="s">
        <v>17</v>
      </c>
      <c r="F299" s="6" t="s">
        <v>422</v>
      </c>
      <c r="G299" s="6" t="s">
        <v>14</v>
      </c>
      <c r="H299" s="6">
        <v>5.6</v>
      </c>
      <c r="I299" s="6">
        <v>1.7227665977411035</v>
      </c>
      <c r="J299" s="6">
        <v>22</v>
      </c>
      <c r="K299" s="6" t="s">
        <v>1031</v>
      </c>
      <c r="L299" s="6">
        <v>3.0910424533583161</v>
      </c>
      <c r="M299" s="6" t="s">
        <v>2581</v>
      </c>
      <c r="N299" s="6" t="s">
        <v>827</v>
      </c>
      <c r="O299" s="6" t="s">
        <v>3316</v>
      </c>
      <c r="P299" s="6" t="s">
        <v>2705</v>
      </c>
      <c r="Q299" s="6" t="s">
        <v>2706</v>
      </c>
      <c r="R299" s="6" t="s">
        <v>2688</v>
      </c>
      <c r="S299" s="6" t="s">
        <v>3002</v>
      </c>
      <c r="T299" s="6" t="s">
        <v>3003</v>
      </c>
      <c r="U299" s="6" t="s">
        <v>3004</v>
      </c>
      <c r="V299" s="6">
        <v>129</v>
      </c>
      <c r="W299" s="6">
        <v>38</v>
      </c>
      <c r="X299" s="6">
        <v>78965</v>
      </c>
      <c r="Y299" s="6">
        <v>78.965000000000003</v>
      </c>
      <c r="Z299" s="6">
        <v>4.369004716322018</v>
      </c>
      <c r="AA299" s="6">
        <v>15</v>
      </c>
    </row>
    <row r="300" spans="1:27" s="6" customFormat="1" x14ac:dyDescent="0.2">
      <c r="A300" s="6">
        <v>74</v>
      </c>
      <c r="B300" s="6" t="s">
        <v>2646</v>
      </c>
      <c r="C300" s="6" t="s">
        <v>1039</v>
      </c>
      <c r="D300" s="6" t="s">
        <v>1040</v>
      </c>
      <c r="E300" s="6" t="s">
        <v>17</v>
      </c>
      <c r="F300" s="6" t="s">
        <v>405</v>
      </c>
      <c r="G300" s="6" t="s">
        <v>14</v>
      </c>
      <c r="H300" s="6">
        <v>39</v>
      </c>
      <c r="I300" s="6">
        <v>3.6635616461296463</v>
      </c>
      <c r="J300" s="6">
        <v>22</v>
      </c>
      <c r="K300" s="6" t="s">
        <v>1031</v>
      </c>
      <c r="L300" s="6">
        <v>3.0910424533583161</v>
      </c>
      <c r="M300" s="6" t="s">
        <v>2595</v>
      </c>
      <c r="N300" s="6" t="s">
        <v>827</v>
      </c>
      <c r="O300" s="6" t="s">
        <v>3336</v>
      </c>
      <c r="P300" s="6" t="s">
        <v>2737</v>
      </c>
      <c r="Q300" s="6" t="s">
        <v>2738</v>
      </c>
      <c r="R300" s="6" t="s">
        <v>2739</v>
      </c>
      <c r="S300" s="6" t="s">
        <v>3014</v>
      </c>
      <c r="T300" s="6" t="s">
        <v>3006</v>
      </c>
      <c r="U300" s="6" t="s">
        <v>3015</v>
      </c>
      <c r="V300" s="6">
        <v>107.3</v>
      </c>
      <c r="W300" s="6">
        <v>105</v>
      </c>
      <c r="X300" s="6">
        <v>55776</v>
      </c>
      <c r="Y300" s="6">
        <v>55.776000000000003</v>
      </c>
      <c r="Z300" s="6">
        <v>4.0213436693376101</v>
      </c>
    </row>
    <row r="301" spans="1:27" s="6" customFormat="1" x14ac:dyDescent="0.2">
      <c r="A301" s="6">
        <v>75</v>
      </c>
      <c r="B301" s="6" t="s">
        <v>2646</v>
      </c>
      <c r="C301" s="6" t="s">
        <v>1041</v>
      </c>
      <c r="D301" s="6" t="s">
        <v>1042</v>
      </c>
      <c r="E301" s="6" t="s">
        <v>17</v>
      </c>
      <c r="F301" s="6" t="s">
        <v>405</v>
      </c>
      <c r="G301" s="6" t="s">
        <v>26</v>
      </c>
      <c r="H301" s="6">
        <v>13</v>
      </c>
      <c r="I301" s="6">
        <v>2.5649493574615367</v>
      </c>
      <c r="J301" s="6">
        <v>22</v>
      </c>
      <c r="K301" s="6" t="s">
        <v>1031</v>
      </c>
      <c r="L301" s="6">
        <v>3.0910424533583161</v>
      </c>
      <c r="M301" s="6" t="s">
        <v>2565</v>
      </c>
      <c r="N301" s="6" t="s">
        <v>827</v>
      </c>
      <c r="O301" s="6" t="s">
        <v>3310</v>
      </c>
      <c r="P301" s="6" t="s">
        <v>2664</v>
      </c>
      <c r="Q301" s="6" t="s">
        <v>2665</v>
      </c>
      <c r="R301" s="6" t="s">
        <v>2592</v>
      </c>
      <c r="S301" s="6" t="s">
        <v>3056</v>
      </c>
      <c r="T301" s="6" t="s">
        <v>3012</v>
      </c>
      <c r="U301" s="6" t="s">
        <v>3086</v>
      </c>
      <c r="V301" s="6">
        <v>89.7</v>
      </c>
      <c r="W301" s="6">
        <v>182</v>
      </c>
    </row>
    <row r="302" spans="1:27" s="6" customFormat="1" x14ac:dyDescent="0.2">
      <c r="A302" s="6">
        <v>76</v>
      </c>
      <c r="B302" s="6" t="s">
        <v>2646</v>
      </c>
      <c r="C302" s="6" t="s">
        <v>1043</v>
      </c>
      <c r="D302" s="6" t="s">
        <v>1044</v>
      </c>
      <c r="E302" s="6" t="s">
        <v>17</v>
      </c>
      <c r="F302" s="6" t="s">
        <v>401</v>
      </c>
      <c r="G302" s="6" t="s">
        <v>14</v>
      </c>
      <c r="H302" s="6">
        <v>11</v>
      </c>
      <c r="I302" s="6">
        <v>2.3978952727983707</v>
      </c>
      <c r="J302" s="6">
        <v>22</v>
      </c>
      <c r="K302" s="6" t="s">
        <v>1031</v>
      </c>
      <c r="L302" s="6">
        <v>3.0910424533583161</v>
      </c>
      <c r="M302" s="6" t="s">
        <v>2593</v>
      </c>
      <c r="N302" s="6" t="s">
        <v>827</v>
      </c>
      <c r="O302" s="6" t="s">
        <v>3332</v>
      </c>
      <c r="P302" s="6" t="s">
        <v>2733</v>
      </c>
      <c r="Q302" s="6" t="s">
        <v>2734</v>
      </c>
      <c r="R302" s="6" t="s">
        <v>1117</v>
      </c>
      <c r="S302" s="6" t="s">
        <v>3016</v>
      </c>
      <c r="T302" s="6" t="s">
        <v>3017</v>
      </c>
      <c r="U302" s="6" t="s">
        <v>3018</v>
      </c>
      <c r="V302" s="6">
        <v>86.4</v>
      </c>
      <c r="W302" s="6">
        <v>49</v>
      </c>
      <c r="X302" s="6">
        <v>58575</v>
      </c>
      <c r="Y302" s="6">
        <v>58.575000000000003</v>
      </c>
      <c r="Z302" s="6">
        <v>4.0703079843938594</v>
      </c>
      <c r="AA302" s="6">
        <v>12</v>
      </c>
    </row>
    <row r="303" spans="1:27" s="6" customFormat="1" x14ac:dyDescent="0.2">
      <c r="A303" s="6">
        <v>77</v>
      </c>
      <c r="B303" s="6" t="s">
        <v>2646</v>
      </c>
      <c r="C303" s="6" t="s">
        <v>1045</v>
      </c>
      <c r="D303" s="6" t="s">
        <v>1046</v>
      </c>
      <c r="E303" s="6" t="s">
        <v>17</v>
      </c>
      <c r="F303" s="6" t="s">
        <v>450</v>
      </c>
      <c r="G303" s="6" t="s">
        <v>14</v>
      </c>
      <c r="H303" s="6">
        <v>13.8</v>
      </c>
      <c r="I303" s="6">
        <v>2.6246685921631592</v>
      </c>
      <c r="J303" s="6">
        <v>22</v>
      </c>
      <c r="K303" s="6" t="s">
        <v>1031</v>
      </c>
      <c r="L303" s="6">
        <v>3.0910424533583161</v>
      </c>
      <c r="M303" s="6" t="s">
        <v>2563</v>
      </c>
      <c r="N303" s="6" t="s">
        <v>827</v>
      </c>
      <c r="O303" s="6" t="s">
        <v>3314</v>
      </c>
      <c r="P303" s="6" t="s">
        <v>2658</v>
      </c>
      <c r="Q303" s="6" t="s">
        <v>2659</v>
      </c>
      <c r="R303" s="6" t="s">
        <v>2660</v>
      </c>
      <c r="S303" s="6" t="s">
        <v>3027</v>
      </c>
      <c r="T303" s="6" t="s">
        <v>3012</v>
      </c>
      <c r="U303" s="6" t="s">
        <v>3028</v>
      </c>
      <c r="V303" s="6">
        <v>84.5</v>
      </c>
      <c r="W303" s="6">
        <v>115</v>
      </c>
      <c r="X303" s="6">
        <v>48791</v>
      </c>
      <c r="Y303" s="6">
        <v>48.790999999999997</v>
      </c>
      <c r="Z303" s="6">
        <v>3.8875458696209848</v>
      </c>
      <c r="AA303" s="6">
        <v>1</v>
      </c>
    </row>
    <row r="304" spans="1:27" s="6" customFormat="1" x14ac:dyDescent="0.2">
      <c r="A304" s="6">
        <v>78</v>
      </c>
      <c r="B304" s="6" t="s">
        <v>2646</v>
      </c>
      <c r="C304" s="6" t="s">
        <v>1047</v>
      </c>
      <c r="D304" s="6" t="s">
        <v>147</v>
      </c>
      <c r="E304" s="6" t="s">
        <v>17</v>
      </c>
      <c r="F304" s="6" t="s">
        <v>450</v>
      </c>
      <c r="G304" s="6" t="s">
        <v>14</v>
      </c>
      <c r="H304" s="6">
        <v>18.7</v>
      </c>
      <c r="I304" s="6">
        <v>2.9285235238605409</v>
      </c>
      <c r="J304" s="6">
        <v>21</v>
      </c>
      <c r="K304" s="6" t="s">
        <v>1049</v>
      </c>
      <c r="L304" s="6">
        <v>3.044522437723423</v>
      </c>
      <c r="M304" s="6" t="s">
        <v>2595</v>
      </c>
      <c r="N304" s="6" t="s">
        <v>827</v>
      </c>
      <c r="O304" s="6" t="s">
        <v>3336</v>
      </c>
      <c r="P304" s="6" t="s">
        <v>2737</v>
      </c>
      <c r="Q304" s="6" t="s">
        <v>2738</v>
      </c>
      <c r="R304" s="6" t="s">
        <v>2739</v>
      </c>
      <c r="S304" s="6" t="s">
        <v>3014</v>
      </c>
      <c r="T304" s="6" t="s">
        <v>3006</v>
      </c>
      <c r="U304" s="6" t="s">
        <v>3015</v>
      </c>
      <c r="V304" s="6">
        <v>107.3</v>
      </c>
      <c r="W304" s="6">
        <v>105</v>
      </c>
      <c r="X304" s="6">
        <v>55776</v>
      </c>
      <c r="Y304" s="6">
        <v>55.776000000000003</v>
      </c>
      <c r="Z304" s="6">
        <v>4.0213436693376101</v>
      </c>
    </row>
    <row r="305" spans="1:27" s="6" customFormat="1" x14ac:dyDescent="0.2">
      <c r="A305" s="6">
        <v>79</v>
      </c>
      <c r="B305" s="6" t="s">
        <v>2646</v>
      </c>
      <c r="C305" s="6" t="s">
        <v>1050</v>
      </c>
      <c r="D305" s="6" t="s">
        <v>1051</v>
      </c>
      <c r="E305" s="6" t="s">
        <v>17</v>
      </c>
      <c r="F305" s="6" t="s">
        <v>396</v>
      </c>
      <c r="H305" s="6">
        <v>25</v>
      </c>
      <c r="I305" s="6">
        <v>3.2188758248682006</v>
      </c>
      <c r="J305" s="6">
        <v>21</v>
      </c>
      <c r="K305" s="6" t="s">
        <v>1049</v>
      </c>
      <c r="L305" s="6">
        <v>3.044522437723423</v>
      </c>
      <c r="M305" s="6" t="s">
        <v>2571</v>
      </c>
      <c r="N305" s="6" t="s">
        <v>827</v>
      </c>
      <c r="O305" s="6" t="s">
        <v>3334</v>
      </c>
      <c r="P305" s="6" t="s">
        <v>2678</v>
      </c>
      <c r="Q305" s="6" t="s">
        <v>2679</v>
      </c>
      <c r="R305" s="6" t="s">
        <v>2680</v>
      </c>
      <c r="S305" s="6" t="s">
        <v>3029</v>
      </c>
      <c r="T305" s="6" t="s">
        <v>3012</v>
      </c>
      <c r="U305" s="6" t="s">
        <v>3030</v>
      </c>
      <c r="V305" s="6">
        <v>82.7</v>
      </c>
      <c r="W305" s="6">
        <v>151</v>
      </c>
      <c r="X305" s="6">
        <v>84957</v>
      </c>
      <c r="Y305" s="6">
        <v>84.956999999999994</v>
      </c>
      <c r="Z305" s="6">
        <v>4.4421452461357269</v>
      </c>
    </row>
    <row r="306" spans="1:27" s="6" customFormat="1" x14ac:dyDescent="0.2">
      <c r="A306" s="6">
        <v>80</v>
      </c>
      <c r="B306" s="6" t="s">
        <v>2646</v>
      </c>
      <c r="C306" s="6" t="s">
        <v>1052</v>
      </c>
      <c r="D306" s="6" t="s">
        <v>1053</v>
      </c>
      <c r="E306" s="6" t="s">
        <v>17</v>
      </c>
      <c r="F306" s="6" t="s">
        <v>396</v>
      </c>
      <c r="G306" s="6" t="s">
        <v>38</v>
      </c>
      <c r="H306" s="6">
        <v>22</v>
      </c>
      <c r="I306" s="6">
        <v>3.0910424533583161</v>
      </c>
      <c r="J306" s="6">
        <v>21</v>
      </c>
      <c r="K306" s="6" t="s">
        <v>1049</v>
      </c>
      <c r="L306" s="6">
        <v>3.044522437723423</v>
      </c>
      <c r="M306" s="6" t="s">
        <v>2573</v>
      </c>
      <c r="N306" s="6" t="s">
        <v>827</v>
      </c>
      <c r="O306" s="6" t="s">
        <v>3335</v>
      </c>
      <c r="P306" s="6" t="s">
        <v>2683</v>
      </c>
      <c r="Q306" s="6" t="s">
        <v>2684</v>
      </c>
      <c r="R306" s="6" t="s">
        <v>2685</v>
      </c>
      <c r="S306" s="6" t="s">
        <v>3011</v>
      </c>
      <c r="T306" s="6" t="s">
        <v>3012</v>
      </c>
      <c r="U306" s="6" t="s">
        <v>3125</v>
      </c>
      <c r="V306" s="6">
        <v>102.4</v>
      </c>
      <c r="W306" s="6">
        <v>72</v>
      </c>
      <c r="X306" s="6">
        <v>72966</v>
      </c>
      <c r="Y306" s="6">
        <v>72.965999999999994</v>
      </c>
      <c r="Z306" s="6">
        <v>4.289993579226917</v>
      </c>
      <c r="AA306" s="6">
        <v>19</v>
      </c>
    </row>
    <row r="307" spans="1:27" s="6" customFormat="1" x14ac:dyDescent="0.2">
      <c r="A307" s="6">
        <v>81</v>
      </c>
      <c r="B307" s="6" t="s">
        <v>2646</v>
      </c>
      <c r="C307" s="6" t="s">
        <v>1054</v>
      </c>
      <c r="D307" s="6" t="s">
        <v>1055</v>
      </c>
      <c r="E307" s="6" t="s">
        <v>17</v>
      </c>
      <c r="F307" s="6" t="s">
        <v>401</v>
      </c>
      <c r="G307" s="6" t="s">
        <v>26</v>
      </c>
      <c r="H307" s="6">
        <v>12.4</v>
      </c>
      <c r="I307" s="6">
        <v>2.5176964726109912</v>
      </c>
      <c r="J307" s="6">
        <v>21</v>
      </c>
      <c r="K307" s="6" t="s">
        <v>1049</v>
      </c>
      <c r="L307" s="6">
        <v>3.044522437723423</v>
      </c>
      <c r="M307" s="6" t="s">
        <v>2566</v>
      </c>
      <c r="N307" s="6" t="s">
        <v>827</v>
      </c>
      <c r="O307" s="6" t="s">
        <v>3329</v>
      </c>
      <c r="P307" s="6" t="s">
        <v>2666</v>
      </c>
      <c r="Q307" s="6" t="s">
        <v>2667</v>
      </c>
      <c r="R307" s="6" t="s">
        <v>2668</v>
      </c>
      <c r="S307" s="6" t="s">
        <v>3044</v>
      </c>
      <c r="T307" s="6" t="s">
        <v>3012</v>
      </c>
      <c r="U307" s="6" t="s">
        <v>3045</v>
      </c>
      <c r="V307" s="6">
        <v>91.8</v>
      </c>
      <c r="W307" s="6">
        <v>176</v>
      </c>
      <c r="X307" s="6">
        <v>52111</v>
      </c>
      <c r="Y307" s="6">
        <v>52.110999999999997</v>
      </c>
      <c r="Z307" s="6">
        <v>3.9533760589116249</v>
      </c>
    </row>
    <row r="308" spans="1:27" s="6" customFormat="1" x14ac:dyDescent="0.2">
      <c r="A308" s="6">
        <v>82</v>
      </c>
      <c r="B308" s="6" t="s">
        <v>2646</v>
      </c>
      <c r="C308" s="6" t="s">
        <v>1056</v>
      </c>
      <c r="D308" s="6" t="s">
        <v>1057</v>
      </c>
      <c r="E308" s="6" t="s">
        <v>17</v>
      </c>
      <c r="F308" s="6" t="s">
        <v>396</v>
      </c>
      <c r="G308" s="6" t="s">
        <v>14</v>
      </c>
      <c r="H308" s="6">
        <v>11.6</v>
      </c>
      <c r="I308" s="6">
        <v>2.451005098112319</v>
      </c>
      <c r="J308" s="6">
        <v>21</v>
      </c>
      <c r="K308" s="6" t="s">
        <v>1049</v>
      </c>
      <c r="L308" s="6">
        <v>3.044522437723423</v>
      </c>
      <c r="M308" s="6" t="s">
        <v>2569</v>
      </c>
      <c r="N308" s="6" t="s">
        <v>827</v>
      </c>
      <c r="O308" s="6" t="s">
        <v>3318</v>
      </c>
      <c r="P308" s="6" t="s">
        <v>2674</v>
      </c>
      <c r="Q308" s="6" t="s">
        <v>2675</v>
      </c>
      <c r="R308" s="6" t="s">
        <v>2655</v>
      </c>
      <c r="S308" s="6" t="s">
        <v>3062</v>
      </c>
      <c r="T308" s="6" t="s">
        <v>3012</v>
      </c>
      <c r="U308" s="6" t="s">
        <v>3063</v>
      </c>
      <c r="V308" s="6">
        <v>89.6</v>
      </c>
      <c r="W308" s="6">
        <v>115</v>
      </c>
      <c r="X308" s="6">
        <v>44308</v>
      </c>
      <c r="Y308" s="6">
        <v>44.308</v>
      </c>
      <c r="Z308" s="6">
        <v>3.7911652476546864</v>
      </c>
      <c r="AA308" s="6">
        <v>23</v>
      </c>
    </row>
    <row r="309" spans="1:27" s="6" customFormat="1" x14ac:dyDescent="0.2">
      <c r="A309" s="6">
        <v>83</v>
      </c>
      <c r="B309" s="6" t="s">
        <v>2646</v>
      </c>
      <c r="C309" s="6" t="s">
        <v>1059</v>
      </c>
      <c r="D309" s="6" t="s">
        <v>1060</v>
      </c>
      <c r="E309" s="6" t="s">
        <v>17</v>
      </c>
      <c r="F309" s="6" t="s">
        <v>396</v>
      </c>
      <c r="G309" s="6" t="s">
        <v>14</v>
      </c>
      <c r="H309" s="6">
        <v>3.8</v>
      </c>
      <c r="I309" s="6">
        <v>1.33500106673234</v>
      </c>
      <c r="J309" s="6">
        <v>21</v>
      </c>
      <c r="K309" s="6" t="s">
        <v>1049</v>
      </c>
      <c r="L309" s="6">
        <v>3.044522437723423</v>
      </c>
      <c r="M309" s="6" t="s">
        <v>2581</v>
      </c>
      <c r="N309" s="6" t="s">
        <v>827</v>
      </c>
      <c r="O309" s="6" t="s">
        <v>3316</v>
      </c>
      <c r="P309" s="6" t="s">
        <v>2705</v>
      </c>
      <c r="Q309" s="6" t="s">
        <v>2706</v>
      </c>
      <c r="R309" s="6" t="s">
        <v>2688</v>
      </c>
      <c r="S309" s="6" t="s">
        <v>3002</v>
      </c>
      <c r="T309" s="6" t="s">
        <v>3003</v>
      </c>
      <c r="U309" s="6" t="s">
        <v>3004</v>
      </c>
      <c r="V309" s="6">
        <v>129</v>
      </c>
      <c r="W309" s="6">
        <v>38</v>
      </c>
      <c r="X309" s="6">
        <v>78965</v>
      </c>
      <c r="Y309" s="6">
        <v>78.965000000000003</v>
      </c>
      <c r="Z309" s="6">
        <v>4.369004716322018</v>
      </c>
      <c r="AA309" s="6">
        <v>15</v>
      </c>
    </row>
    <row r="310" spans="1:27" s="6" customFormat="1" x14ac:dyDescent="0.2">
      <c r="A310" s="6">
        <v>84</v>
      </c>
      <c r="B310" s="6" t="s">
        <v>2646</v>
      </c>
      <c r="C310" s="6" t="s">
        <v>1062</v>
      </c>
      <c r="D310" s="6" t="s">
        <v>1063</v>
      </c>
      <c r="E310" s="6" t="s">
        <v>17</v>
      </c>
      <c r="F310" s="6" t="s">
        <v>401</v>
      </c>
      <c r="G310" s="6" t="s">
        <v>20</v>
      </c>
      <c r="H310" s="6">
        <v>16.600000000000001</v>
      </c>
      <c r="I310" s="6">
        <v>2.8094026953624978</v>
      </c>
      <c r="J310" s="6">
        <v>21</v>
      </c>
      <c r="K310" s="6" t="s">
        <v>1049</v>
      </c>
      <c r="L310" s="6">
        <v>3.044522437723423</v>
      </c>
      <c r="M310" s="6" t="s">
        <v>2594</v>
      </c>
      <c r="N310" s="6" t="s">
        <v>827</v>
      </c>
      <c r="O310" s="6" t="s">
        <v>3333</v>
      </c>
      <c r="P310" s="6" t="s">
        <v>2735</v>
      </c>
      <c r="Q310" s="6" t="s">
        <v>2736</v>
      </c>
      <c r="R310" s="6" t="s">
        <v>2680</v>
      </c>
      <c r="S310" s="6" t="s">
        <v>3029</v>
      </c>
      <c r="T310" s="6" t="s">
        <v>3012</v>
      </c>
      <c r="U310" s="6" t="s">
        <v>3153</v>
      </c>
      <c r="V310" s="6">
        <v>82</v>
      </c>
      <c r="W310" s="6">
        <v>194</v>
      </c>
      <c r="X310" s="6">
        <v>34392</v>
      </c>
      <c r="Y310" s="6">
        <v>34.392000000000003</v>
      </c>
      <c r="Z310" s="6">
        <v>3.5378239791939805</v>
      </c>
    </row>
    <row r="311" spans="1:27" s="6" customFormat="1" x14ac:dyDescent="0.2">
      <c r="A311" s="6">
        <v>85</v>
      </c>
      <c r="B311" s="6" t="s">
        <v>2646</v>
      </c>
      <c r="C311" s="6" t="s">
        <v>1064</v>
      </c>
      <c r="D311" s="6" t="s">
        <v>1065</v>
      </c>
      <c r="E311" s="6" t="s">
        <v>17</v>
      </c>
      <c r="F311" s="6" t="s">
        <v>401</v>
      </c>
      <c r="G311" s="6" t="s">
        <v>38</v>
      </c>
      <c r="H311" s="6">
        <v>20</v>
      </c>
      <c r="I311" s="6">
        <v>2.9957322735539909</v>
      </c>
      <c r="J311" s="6">
        <v>21</v>
      </c>
      <c r="K311" s="6" t="s">
        <v>1049</v>
      </c>
      <c r="L311" s="6">
        <v>3.044522437723423</v>
      </c>
      <c r="M311" s="6" t="s">
        <v>2571</v>
      </c>
      <c r="N311" s="6" t="s">
        <v>827</v>
      </c>
      <c r="O311" s="6" t="s">
        <v>3334</v>
      </c>
      <c r="P311" s="6" t="s">
        <v>2678</v>
      </c>
      <c r="Q311" s="6" t="s">
        <v>2679</v>
      </c>
      <c r="R311" s="6" t="s">
        <v>2680</v>
      </c>
      <c r="S311" s="6" t="s">
        <v>3029</v>
      </c>
      <c r="T311" s="6" t="s">
        <v>3012</v>
      </c>
      <c r="U311" s="6" t="s">
        <v>3030</v>
      </c>
      <c r="V311" s="6">
        <v>82.7</v>
      </c>
      <c r="W311" s="6">
        <v>151</v>
      </c>
      <c r="X311" s="6">
        <v>84957</v>
      </c>
      <c r="Y311" s="6">
        <v>84.956999999999994</v>
      </c>
      <c r="Z311" s="6">
        <v>4.4421452461357269</v>
      </c>
    </row>
    <row r="312" spans="1:27" s="6" customFormat="1" x14ac:dyDescent="0.2">
      <c r="A312" s="6">
        <v>86</v>
      </c>
      <c r="B312" s="6" t="s">
        <v>2646</v>
      </c>
      <c r="C312" s="6" t="s">
        <v>1067</v>
      </c>
      <c r="D312" s="6" t="s">
        <v>1068</v>
      </c>
      <c r="E312" s="6" t="s">
        <v>17</v>
      </c>
      <c r="F312" s="6" t="s">
        <v>422</v>
      </c>
      <c r="G312" s="6" t="s">
        <v>38</v>
      </c>
      <c r="H312" s="6">
        <v>21</v>
      </c>
      <c r="I312" s="6">
        <v>3.044522437723423</v>
      </c>
      <c r="J312" s="6">
        <v>21</v>
      </c>
      <c r="K312" s="6" t="s">
        <v>1049</v>
      </c>
      <c r="L312" s="6">
        <v>3.044522437723423</v>
      </c>
      <c r="M312" s="6" t="s">
        <v>2575</v>
      </c>
      <c r="N312" s="6" t="s">
        <v>827</v>
      </c>
      <c r="O312" s="6" t="s">
        <v>3308</v>
      </c>
      <c r="P312" s="6" t="s">
        <v>2689</v>
      </c>
      <c r="Q312" s="6" t="s">
        <v>2690</v>
      </c>
      <c r="R312" s="6" t="s">
        <v>2691</v>
      </c>
      <c r="S312" s="6" t="s">
        <v>2575</v>
      </c>
      <c r="T312" s="6" t="s">
        <v>3017</v>
      </c>
      <c r="U312" s="6" t="s">
        <v>3144</v>
      </c>
      <c r="V312" s="6">
        <v>87.2</v>
      </c>
      <c r="W312" s="6">
        <v>83</v>
      </c>
      <c r="X312" s="6">
        <v>51925</v>
      </c>
      <c r="Y312" s="6">
        <v>51.924999999999997</v>
      </c>
      <c r="Z312" s="6">
        <v>3.9498003697621757</v>
      </c>
      <c r="AA312" s="6">
        <v>2</v>
      </c>
    </row>
    <row r="313" spans="1:27" s="6" customFormat="1" x14ac:dyDescent="0.2">
      <c r="A313" s="6">
        <v>87</v>
      </c>
      <c r="B313" s="6" t="s">
        <v>2646</v>
      </c>
      <c r="C313" s="6" t="s">
        <v>1069</v>
      </c>
      <c r="D313" s="6" t="s">
        <v>1070</v>
      </c>
      <c r="E313" s="6" t="s">
        <v>17</v>
      </c>
      <c r="F313" s="6" t="s">
        <v>410</v>
      </c>
      <c r="G313" s="6" t="s">
        <v>20</v>
      </c>
      <c r="H313" s="6">
        <v>18.600000000000001</v>
      </c>
      <c r="I313" s="6">
        <v>2.9231615807191558</v>
      </c>
      <c r="J313" s="6">
        <v>20</v>
      </c>
      <c r="K313" s="6" t="s">
        <v>1072</v>
      </c>
      <c r="L313" s="6">
        <v>2.9957322735539909</v>
      </c>
      <c r="M313" s="6" t="s">
        <v>2596</v>
      </c>
      <c r="N313" s="6" t="s">
        <v>827</v>
      </c>
      <c r="O313" s="6" t="s">
        <v>3337</v>
      </c>
      <c r="P313" s="6" t="s">
        <v>2740</v>
      </c>
      <c r="Q313" s="6" t="s">
        <v>2741</v>
      </c>
      <c r="R313" s="6" t="s">
        <v>2742</v>
      </c>
      <c r="S313" s="6" t="s">
        <v>3132</v>
      </c>
      <c r="T313" s="6" t="s">
        <v>3017</v>
      </c>
      <c r="U313" s="6" t="s">
        <v>3154</v>
      </c>
      <c r="V313" s="6">
        <v>91.5</v>
      </c>
      <c r="W313" s="6">
        <v>151</v>
      </c>
      <c r="X313" s="6">
        <v>61309</v>
      </c>
      <c r="Y313" s="6">
        <v>61.308999999999997</v>
      </c>
      <c r="Z313" s="6">
        <v>4.1159266510886505</v>
      </c>
    </row>
    <row r="314" spans="1:27" s="6" customFormat="1" x14ac:dyDescent="0.2">
      <c r="A314" s="6">
        <v>88</v>
      </c>
      <c r="B314" s="6" t="s">
        <v>2646</v>
      </c>
      <c r="C314" s="6" t="s">
        <v>1073</v>
      </c>
      <c r="D314" s="6" t="s">
        <v>1074</v>
      </c>
      <c r="E314" s="6" t="s">
        <v>17</v>
      </c>
      <c r="F314" s="6" t="s">
        <v>401</v>
      </c>
      <c r="G314" s="6" t="s">
        <v>38</v>
      </c>
      <c r="H314" s="6">
        <v>17</v>
      </c>
      <c r="I314" s="6">
        <v>2.8332133440562162</v>
      </c>
      <c r="J314" s="6">
        <v>20</v>
      </c>
      <c r="K314" s="6" t="s">
        <v>1072</v>
      </c>
      <c r="L314" s="6">
        <v>2.9957322735539909</v>
      </c>
      <c r="M314" s="6" t="s">
        <v>2593</v>
      </c>
      <c r="N314" s="6" t="s">
        <v>827</v>
      </c>
      <c r="O314" s="6" t="s">
        <v>3332</v>
      </c>
      <c r="P314" s="6" t="s">
        <v>2733</v>
      </c>
      <c r="Q314" s="6" t="s">
        <v>2734</v>
      </c>
      <c r="R314" s="6" t="s">
        <v>1117</v>
      </c>
      <c r="S314" s="6" t="s">
        <v>3016</v>
      </c>
      <c r="T314" s="6" t="s">
        <v>3017</v>
      </c>
      <c r="U314" s="6" t="s">
        <v>3018</v>
      </c>
      <c r="V314" s="6">
        <v>86.4</v>
      </c>
      <c r="W314" s="6">
        <v>49</v>
      </c>
      <c r="X314" s="6">
        <v>58575</v>
      </c>
      <c r="Y314" s="6">
        <v>58.575000000000003</v>
      </c>
      <c r="Z314" s="6">
        <v>4.0703079843938594</v>
      </c>
      <c r="AA314" s="6">
        <v>12</v>
      </c>
    </row>
    <row r="315" spans="1:27" s="6" customFormat="1" x14ac:dyDescent="0.2">
      <c r="A315" s="6">
        <v>89</v>
      </c>
      <c r="B315" s="6" t="s">
        <v>2646</v>
      </c>
      <c r="C315" s="6" t="s">
        <v>1076</v>
      </c>
      <c r="D315" s="6" t="s">
        <v>1077</v>
      </c>
      <c r="E315" s="6" t="s">
        <v>17</v>
      </c>
      <c r="F315" s="6" t="s">
        <v>405</v>
      </c>
      <c r="G315" s="6" t="s">
        <v>26</v>
      </c>
      <c r="H315" s="6">
        <v>2.8</v>
      </c>
      <c r="I315" s="6">
        <v>1.0296194171811581</v>
      </c>
      <c r="J315" s="6">
        <v>20</v>
      </c>
      <c r="K315" s="6" t="s">
        <v>1072</v>
      </c>
      <c r="L315" s="6">
        <v>2.9957322735539909</v>
      </c>
      <c r="M315" s="6" t="s">
        <v>2581</v>
      </c>
      <c r="N315" s="6" t="s">
        <v>827</v>
      </c>
      <c r="O315" s="6" t="s">
        <v>3316</v>
      </c>
      <c r="P315" s="6" t="s">
        <v>2705</v>
      </c>
      <c r="Q315" s="6" t="s">
        <v>2706</v>
      </c>
      <c r="R315" s="6" t="s">
        <v>2688</v>
      </c>
      <c r="S315" s="6" t="s">
        <v>3002</v>
      </c>
      <c r="T315" s="6" t="s">
        <v>3003</v>
      </c>
      <c r="U315" s="6" t="s">
        <v>3004</v>
      </c>
      <c r="V315" s="6">
        <v>129</v>
      </c>
      <c r="W315" s="6">
        <v>38</v>
      </c>
      <c r="X315" s="6">
        <v>78965</v>
      </c>
      <c r="Y315" s="6">
        <v>78.965000000000003</v>
      </c>
      <c r="Z315" s="6">
        <v>4.369004716322018</v>
      </c>
      <c r="AA315" s="6">
        <v>15</v>
      </c>
    </row>
    <row r="316" spans="1:27" s="6" customFormat="1" x14ac:dyDescent="0.2">
      <c r="A316" s="6">
        <v>90</v>
      </c>
      <c r="B316" s="6" t="s">
        <v>2646</v>
      </c>
      <c r="C316" s="6" t="s">
        <v>1078</v>
      </c>
      <c r="D316" s="6" t="s">
        <v>1079</v>
      </c>
      <c r="E316" s="6" t="s">
        <v>17</v>
      </c>
      <c r="F316" s="6" t="s">
        <v>401</v>
      </c>
      <c r="G316" s="6" t="s">
        <v>38</v>
      </c>
      <c r="H316" s="6">
        <v>9.8000000000000007</v>
      </c>
      <c r="I316" s="6">
        <v>2.2823823856765264</v>
      </c>
      <c r="J316" s="6">
        <v>20</v>
      </c>
      <c r="K316" s="6" t="s">
        <v>1072</v>
      </c>
      <c r="L316" s="6">
        <v>2.9957322735539909</v>
      </c>
      <c r="M316" s="6" t="s">
        <v>2569</v>
      </c>
      <c r="N316" s="6" t="s">
        <v>827</v>
      </c>
      <c r="O316" s="6" t="s">
        <v>3318</v>
      </c>
      <c r="P316" s="6" t="s">
        <v>2674</v>
      </c>
      <c r="Q316" s="6" t="s">
        <v>2675</v>
      </c>
      <c r="R316" s="6" t="s">
        <v>2655</v>
      </c>
      <c r="S316" s="6" t="s">
        <v>3062</v>
      </c>
      <c r="T316" s="6" t="s">
        <v>3012</v>
      </c>
      <c r="U316" s="6" t="s">
        <v>3063</v>
      </c>
      <c r="V316" s="6">
        <v>89.6</v>
      </c>
      <c r="W316" s="6">
        <v>115</v>
      </c>
      <c r="X316" s="6">
        <v>44308</v>
      </c>
      <c r="Y316" s="6">
        <v>44.308</v>
      </c>
      <c r="Z316" s="6">
        <v>3.7911652476546864</v>
      </c>
      <c r="AA316" s="6">
        <v>23</v>
      </c>
    </row>
    <row r="317" spans="1:27" s="6" customFormat="1" x14ac:dyDescent="0.2">
      <c r="A317" s="6">
        <v>91</v>
      </c>
      <c r="B317" s="6" t="s">
        <v>2646</v>
      </c>
      <c r="C317" s="6" t="s">
        <v>1081</v>
      </c>
      <c r="D317" s="6" t="s">
        <v>1082</v>
      </c>
      <c r="E317" s="6" t="s">
        <v>17</v>
      </c>
      <c r="F317" s="6" t="s">
        <v>422</v>
      </c>
      <c r="G317" s="6" t="s">
        <v>20</v>
      </c>
      <c r="H317" s="6">
        <v>14.2</v>
      </c>
      <c r="I317" s="6">
        <v>2.653241964607215</v>
      </c>
      <c r="J317" s="6">
        <v>20</v>
      </c>
      <c r="K317" s="6" t="s">
        <v>1072</v>
      </c>
      <c r="L317" s="6">
        <v>2.9957322735539909</v>
      </c>
      <c r="M317" s="6" t="s">
        <v>2583</v>
      </c>
      <c r="N317" s="6" t="s">
        <v>827</v>
      </c>
      <c r="O317" s="6" t="s">
        <v>3319</v>
      </c>
      <c r="P317" s="6" t="s">
        <v>2710</v>
      </c>
      <c r="Q317" s="6" t="s">
        <v>2711</v>
      </c>
      <c r="R317" s="6" t="s">
        <v>2697</v>
      </c>
      <c r="S317" s="6" t="s">
        <v>3005</v>
      </c>
      <c r="T317" s="6" t="s">
        <v>3006</v>
      </c>
      <c r="U317" s="6" t="s">
        <v>3007</v>
      </c>
      <c r="V317" s="6">
        <v>176.2</v>
      </c>
      <c r="W317" s="6">
        <v>20</v>
      </c>
      <c r="X317" s="6">
        <v>76367</v>
      </c>
      <c r="Y317" s="6">
        <v>76.367000000000004</v>
      </c>
      <c r="Z317" s="6">
        <v>4.3355506656879683</v>
      </c>
      <c r="AA317" s="6">
        <v>17</v>
      </c>
    </row>
    <row r="318" spans="1:27" s="6" customFormat="1" x14ac:dyDescent="0.2">
      <c r="A318" s="6">
        <v>92</v>
      </c>
      <c r="B318" s="6" t="s">
        <v>2646</v>
      </c>
      <c r="C318" s="6" t="s">
        <v>1084</v>
      </c>
      <c r="D318" s="6" t="s">
        <v>1085</v>
      </c>
      <c r="E318" s="6" t="s">
        <v>17</v>
      </c>
      <c r="F318" s="6" t="s">
        <v>401</v>
      </c>
      <c r="G318" s="6" t="s">
        <v>38</v>
      </c>
      <c r="H318" s="6">
        <v>12.2</v>
      </c>
      <c r="I318" s="6">
        <v>2.5014359517392109</v>
      </c>
      <c r="J318" s="6">
        <v>19.8</v>
      </c>
      <c r="K318" s="6" t="s">
        <v>1087</v>
      </c>
      <c r="L318" s="6">
        <v>2.9856819377004897</v>
      </c>
      <c r="M318" s="6" t="s">
        <v>2580</v>
      </c>
      <c r="N318" s="6" t="s">
        <v>827</v>
      </c>
      <c r="O318" s="6" t="s">
        <v>3315</v>
      </c>
      <c r="P318" s="6" t="s">
        <v>2702</v>
      </c>
      <c r="Q318" s="6" t="s">
        <v>2703</v>
      </c>
      <c r="R318" s="6" t="s">
        <v>2704</v>
      </c>
      <c r="S318" s="6" t="s">
        <v>3023</v>
      </c>
      <c r="T318" s="6" t="s">
        <v>3017</v>
      </c>
      <c r="U318" s="6" t="s">
        <v>3093</v>
      </c>
      <c r="V318" s="6">
        <v>88</v>
      </c>
      <c r="W318" s="6">
        <v>72</v>
      </c>
      <c r="X318" s="6">
        <v>41995</v>
      </c>
      <c r="Y318" s="6">
        <v>41.994999999999997</v>
      </c>
      <c r="Z318" s="6">
        <v>3.7375505635775905</v>
      </c>
      <c r="AA318" s="6">
        <v>3</v>
      </c>
    </row>
    <row r="319" spans="1:27" s="6" customFormat="1" x14ac:dyDescent="0.2">
      <c r="A319" s="6">
        <v>93</v>
      </c>
      <c r="B319" s="6" t="s">
        <v>2646</v>
      </c>
      <c r="C319" s="6" t="s">
        <v>1088</v>
      </c>
      <c r="D319" s="6" t="s">
        <v>1042</v>
      </c>
      <c r="E319" s="6" t="s">
        <v>17</v>
      </c>
      <c r="F319" s="6" t="s">
        <v>401</v>
      </c>
      <c r="G319" s="6" t="s">
        <v>14</v>
      </c>
      <c r="H319" s="6">
        <v>17.399999999999999</v>
      </c>
      <c r="I319" s="6">
        <v>2.8564702062204832</v>
      </c>
      <c r="J319" s="6">
        <v>19.8</v>
      </c>
      <c r="K319" s="6" t="s">
        <v>1087</v>
      </c>
      <c r="L319" s="6">
        <v>2.9856819377004897</v>
      </c>
      <c r="M319" s="6" t="s">
        <v>2593</v>
      </c>
      <c r="N319" s="6" t="s">
        <v>827</v>
      </c>
      <c r="O319" s="6" t="s">
        <v>3332</v>
      </c>
      <c r="P319" s="6" t="s">
        <v>2733</v>
      </c>
      <c r="Q319" s="6" t="s">
        <v>2734</v>
      </c>
      <c r="R319" s="6" t="s">
        <v>1117</v>
      </c>
      <c r="S319" s="6" t="s">
        <v>3016</v>
      </c>
      <c r="T319" s="6" t="s">
        <v>3017</v>
      </c>
      <c r="U319" s="6" t="s">
        <v>3018</v>
      </c>
      <c r="V319" s="6">
        <v>86.4</v>
      </c>
      <c r="W319" s="6">
        <v>49</v>
      </c>
      <c r="X319" s="6">
        <v>58575</v>
      </c>
      <c r="Y319" s="6">
        <v>58.575000000000003</v>
      </c>
      <c r="Z319" s="6">
        <v>4.0703079843938594</v>
      </c>
      <c r="AA319" s="6">
        <v>12</v>
      </c>
    </row>
    <row r="320" spans="1:27" s="6" customFormat="1" x14ac:dyDescent="0.2">
      <c r="A320" s="6">
        <v>94</v>
      </c>
      <c r="B320" s="6" t="s">
        <v>2646</v>
      </c>
      <c r="C320" s="6" t="s">
        <v>1090</v>
      </c>
      <c r="D320" s="6" t="s">
        <v>1091</v>
      </c>
      <c r="E320" s="6" t="s">
        <v>17</v>
      </c>
      <c r="F320" s="6" t="s">
        <v>401</v>
      </c>
      <c r="G320" s="6" t="s">
        <v>14</v>
      </c>
      <c r="H320" s="6">
        <v>62</v>
      </c>
      <c r="I320" s="6">
        <v>4.1271343850450917</v>
      </c>
      <c r="J320" s="6">
        <v>19.7</v>
      </c>
      <c r="K320" s="6" t="s">
        <v>1092</v>
      </c>
      <c r="L320" s="6">
        <v>2.9806186357439426</v>
      </c>
      <c r="M320" s="6" t="s">
        <v>2597</v>
      </c>
      <c r="N320" s="6" t="s">
        <v>827</v>
      </c>
      <c r="O320" s="6" t="s">
        <v>3338</v>
      </c>
      <c r="P320" s="6" t="s">
        <v>2743</v>
      </c>
      <c r="Q320" s="6" t="s">
        <v>2713</v>
      </c>
      <c r="R320" s="6" t="s">
        <v>2709</v>
      </c>
      <c r="S320" s="6" t="s">
        <v>3033</v>
      </c>
      <c r="T320" s="6" t="s">
        <v>3034</v>
      </c>
      <c r="U320" s="6" t="s">
        <v>3148</v>
      </c>
      <c r="V320" s="6">
        <v>91.9</v>
      </c>
      <c r="W320" s="6">
        <v>62</v>
      </c>
      <c r="X320" s="6">
        <v>54306</v>
      </c>
      <c r="Y320" s="6">
        <v>54.305999999999997</v>
      </c>
      <c r="Z320" s="6">
        <v>3.9946347180730886</v>
      </c>
    </row>
    <row r="321" spans="1:28" s="6" customFormat="1" x14ac:dyDescent="0.2">
      <c r="A321" s="6">
        <v>95</v>
      </c>
      <c r="B321" s="6" t="s">
        <v>2646</v>
      </c>
      <c r="C321" s="6" t="s">
        <v>1093</v>
      </c>
      <c r="D321" s="6" t="s">
        <v>1094</v>
      </c>
      <c r="E321" s="6" t="s">
        <v>17</v>
      </c>
      <c r="F321" s="6" t="s">
        <v>401</v>
      </c>
      <c r="G321" s="6" t="s">
        <v>20</v>
      </c>
      <c r="H321" s="6">
        <v>13.2</v>
      </c>
      <c r="I321" s="6">
        <v>2.5802168295923251</v>
      </c>
      <c r="J321" s="6">
        <v>19.7</v>
      </c>
      <c r="K321" s="6" t="s">
        <v>1092</v>
      </c>
      <c r="L321" s="6">
        <v>2.9806186357439426</v>
      </c>
      <c r="M321" s="6" t="s">
        <v>2598</v>
      </c>
      <c r="N321" s="6" t="s">
        <v>827</v>
      </c>
      <c r="O321" s="6" t="s">
        <v>3339</v>
      </c>
      <c r="P321" s="6" t="s">
        <v>2744</v>
      </c>
      <c r="Q321" s="6" t="s">
        <v>2745</v>
      </c>
      <c r="R321" s="6" t="s">
        <v>2691</v>
      </c>
      <c r="S321" s="6" t="s">
        <v>2575</v>
      </c>
      <c r="T321" s="6" t="s">
        <v>3017</v>
      </c>
      <c r="U321" s="6" t="s">
        <v>3155</v>
      </c>
      <c r="V321" s="6">
        <v>90.3</v>
      </c>
      <c r="W321" s="6">
        <v>127</v>
      </c>
      <c r="X321" s="6">
        <v>54339</v>
      </c>
      <c r="Y321" s="6">
        <v>54.338999999999999</v>
      </c>
      <c r="Z321" s="6">
        <v>3.9952422011788893</v>
      </c>
    </row>
    <row r="322" spans="1:28" s="6" customFormat="1" x14ac:dyDescent="0.2">
      <c r="A322" s="6">
        <v>96</v>
      </c>
      <c r="B322" s="6" t="s">
        <v>2646</v>
      </c>
      <c r="C322" s="6" t="s">
        <v>1096</v>
      </c>
      <c r="D322" s="6" t="s">
        <v>1097</v>
      </c>
      <c r="E322" s="6" t="s">
        <v>17</v>
      </c>
      <c r="F322" s="6" t="s">
        <v>401</v>
      </c>
      <c r="G322" s="6" t="s">
        <v>38</v>
      </c>
      <c r="H322" s="6">
        <v>29</v>
      </c>
      <c r="I322" s="6">
        <v>3.3672958299864741</v>
      </c>
      <c r="J322" s="6">
        <v>19.7</v>
      </c>
      <c r="K322" s="6" t="s">
        <v>1092</v>
      </c>
      <c r="L322" s="6">
        <v>2.9806186357439426</v>
      </c>
      <c r="M322" s="6" t="s">
        <v>2599</v>
      </c>
      <c r="N322" s="6" t="s">
        <v>827</v>
      </c>
      <c r="O322" s="6" t="s">
        <v>3340</v>
      </c>
      <c r="P322" s="6" t="s">
        <v>2746</v>
      </c>
      <c r="Q322" s="6" t="s">
        <v>2747</v>
      </c>
      <c r="R322" s="6" t="s">
        <v>2685</v>
      </c>
      <c r="S322" s="6" t="s">
        <v>3011</v>
      </c>
      <c r="T322" s="6" t="s">
        <v>3012</v>
      </c>
      <c r="U322" s="6" t="s">
        <v>3156</v>
      </c>
      <c r="V322" s="6">
        <v>99.7</v>
      </c>
      <c r="W322" s="6">
        <v>219</v>
      </c>
      <c r="X322" s="6">
        <v>68367</v>
      </c>
      <c r="Y322" s="6">
        <v>68.367000000000004</v>
      </c>
      <c r="Z322" s="6">
        <v>4.2248902520687439</v>
      </c>
      <c r="AA322" s="6">
        <v>19</v>
      </c>
    </row>
    <row r="323" spans="1:28" s="6" customFormat="1" x14ac:dyDescent="0.2">
      <c r="A323" s="6">
        <v>97</v>
      </c>
      <c r="B323" s="6" t="s">
        <v>2646</v>
      </c>
      <c r="C323" s="6" t="s">
        <v>1098</v>
      </c>
      <c r="D323" s="6" t="s">
        <v>1099</v>
      </c>
      <c r="E323" s="6" t="s">
        <v>17</v>
      </c>
      <c r="F323" s="6" t="s">
        <v>410</v>
      </c>
      <c r="H323" s="6">
        <v>22</v>
      </c>
      <c r="I323" s="6">
        <v>3.0910424533583161</v>
      </c>
      <c r="J323" s="6">
        <v>19.399999999999999</v>
      </c>
      <c r="K323" s="6" t="s">
        <v>1100</v>
      </c>
      <c r="L323" s="6">
        <v>2.9652730660692823</v>
      </c>
      <c r="M323" s="6" t="s">
        <v>2579</v>
      </c>
      <c r="N323" s="6" t="s">
        <v>827</v>
      </c>
      <c r="O323" s="6" t="s">
        <v>3313</v>
      </c>
      <c r="P323" s="6" t="s">
        <v>2700</v>
      </c>
      <c r="Q323" s="6" t="s">
        <v>2701</v>
      </c>
      <c r="R323" s="6" t="s">
        <v>2697</v>
      </c>
      <c r="S323" s="6" t="s">
        <v>3005</v>
      </c>
      <c r="T323" s="6" t="s">
        <v>3006</v>
      </c>
      <c r="U323" s="6" t="s">
        <v>3146</v>
      </c>
      <c r="V323" s="6">
        <v>432.8</v>
      </c>
      <c r="W323" s="6">
        <v>3</v>
      </c>
      <c r="X323" s="6">
        <v>194782</v>
      </c>
      <c r="Y323" s="6">
        <v>194.78200000000001</v>
      </c>
      <c r="Z323" s="6">
        <v>5.2718809844749988</v>
      </c>
      <c r="AA323" s="6">
        <v>5</v>
      </c>
    </row>
    <row r="324" spans="1:28" s="6" customFormat="1" x14ac:dyDescent="0.2">
      <c r="A324" s="6">
        <v>98</v>
      </c>
      <c r="B324" s="6" t="s">
        <v>2646</v>
      </c>
      <c r="C324" s="6" t="s">
        <v>1101</v>
      </c>
      <c r="D324" s="6" t="s">
        <v>916</v>
      </c>
      <c r="E324" s="6" t="s">
        <v>17</v>
      </c>
      <c r="F324" s="6" t="s">
        <v>396</v>
      </c>
      <c r="G324" s="6" t="s">
        <v>14</v>
      </c>
      <c r="H324" s="6">
        <v>7.3</v>
      </c>
      <c r="I324" s="6">
        <v>1.9878743481543455</v>
      </c>
      <c r="J324" s="6">
        <v>19.3</v>
      </c>
      <c r="K324" s="6" t="s">
        <v>1103</v>
      </c>
      <c r="L324" s="6">
        <v>2.9601050959108397</v>
      </c>
      <c r="M324" s="6" t="s">
        <v>2567</v>
      </c>
      <c r="N324" s="6" t="s">
        <v>827</v>
      </c>
      <c r="O324" s="6" t="s">
        <v>3328</v>
      </c>
      <c r="P324" s="6" t="s">
        <v>2669</v>
      </c>
      <c r="Q324" s="6" t="s">
        <v>2670</v>
      </c>
      <c r="R324" s="6" t="s">
        <v>2671</v>
      </c>
      <c r="S324" s="6" t="s">
        <v>3021</v>
      </c>
      <c r="T324" s="6" t="s">
        <v>3012</v>
      </c>
      <c r="U324" s="6" t="s">
        <v>3022</v>
      </c>
      <c r="V324" s="6">
        <v>90.6</v>
      </c>
      <c r="W324" s="6">
        <v>55</v>
      </c>
      <c r="X324" s="6">
        <v>49077</v>
      </c>
      <c r="Y324" s="6">
        <v>49.076999999999998</v>
      </c>
      <c r="Z324" s="6">
        <v>3.893390493280144</v>
      </c>
    </row>
    <row r="325" spans="1:28" s="6" customFormat="1" x14ac:dyDescent="0.2">
      <c r="A325" s="6">
        <v>99</v>
      </c>
      <c r="B325" s="6" t="s">
        <v>2646</v>
      </c>
      <c r="C325" s="6" t="s">
        <v>1104</v>
      </c>
      <c r="D325" s="6" t="s">
        <v>1105</v>
      </c>
      <c r="E325" s="6" t="s">
        <v>17</v>
      </c>
      <c r="F325" s="6" t="s">
        <v>401</v>
      </c>
      <c r="G325" s="6" t="s">
        <v>20</v>
      </c>
      <c r="H325" s="6">
        <v>18.3</v>
      </c>
      <c r="I325" s="6">
        <v>2.9069010598473755</v>
      </c>
      <c r="J325" s="6">
        <v>19.3</v>
      </c>
      <c r="K325" s="6" t="s">
        <v>1103</v>
      </c>
      <c r="L325" s="6">
        <v>2.9601050959108397</v>
      </c>
      <c r="M325" s="6" t="s">
        <v>2573</v>
      </c>
      <c r="N325" s="6" t="s">
        <v>827</v>
      </c>
      <c r="O325" s="6" t="s">
        <v>3335</v>
      </c>
      <c r="P325" s="6" t="s">
        <v>2683</v>
      </c>
      <c r="Q325" s="6" t="s">
        <v>2684</v>
      </c>
      <c r="R325" s="6" t="s">
        <v>2685</v>
      </c>
      <c r="S325" s="6" t="s">
        <v>3011</v>
      </c>
      <c r="T325" s="6" t="s">
        <v>3012</v>
      </c>
      <c r="U325" s="6" t="s">
        <v>3125</v>
      </c>
      <c r="V325" s="6">
        <v>102.4</v>
      </c>
      <c r="W325" s="6">
        <v>72</v>
      </c>
      <c r="X325" s="6">
        <v>72966</v>
      </c>
      <c r="Y325" s="6">
        <v>72.965999999999994</v>
      </c>
      <c r="Z325" s="6">
        <v>4.289993579226917</v>
      </c>
    </row>
    <row r="326" spans="1:28" s="6" customFormat="1" x14ac:dyDescent="0.2">
      <c r="A326" s="6">
        <v>100</v>
      </c>
      <c r="B326" s="6" t="s">
        <v>2646</v>
      </c>
      <c r="C326" s="6" t="s">
        <v>1107</v>
      </c>
      <c r="D326" s="6" t="s">
        <v>1108</v>
      </c>
      <c r="E326" s="6" t="s">
        <v>17</v>
      </c>
      <c r="F326" s="6" t="s">
        <v>405</v>
      </c>
      <c r="G326" s="6" t="s">
        <v>14</v>
      </c>
      <c r="H326" s="6">
        <v>7.9</v>
      </c>
      <c r="I326" s="6">
        <v>2.066862759472976</v>
      </c>
      <c r="J326" s="6">
        <v>19.2</v>
      </c>
      <c r="K326" s="6" t="s">
        <v>1109</v>
      </c>
      <c r="L326" s="6">
        <v>2.954910279033736</v>
      </c>
      <c r="M326" s="6" t="s">
        <v>2565</v>
      </c>
      <c r="N326" s="6" t="s">
        <v>827</v>
      </c>
      <c r="O326" s="6" t="s">
        <v>3310</v>
      </c>
      <c r="P326" s="6" t="s">
        <v>2664</v>
      </c>
      <c r="Q326" s="6" t="s">
        <v>2665</v>
      </c>
      <c r="R326" s="6" t="s">
        <v>2592</v>
      </c>
      <c r="S326" s="6" t="s">
        <v>3056</v>
      </c>
      <c r="T326" s="6" t="s">
        <v>3012</v>
      </c>
      <c r="U326" s="6" t="s">
        <v>3086</v>
      </c>
      <c r="V326" s="6">
        <v>89.7</v>
      </c>
      <c r="W326" s="6">
        <v>182</v>
      </c>
    </row>
    <row r="327" spans="1:28" s="7" customFormat="1" x14ac:dyDescent="0.2">
      <c r="A327" s="7">
        <v>1</v>
      </c>
      <c r="B327" s="7" t="s">
        <v>2646</v>
      </c>
      <c r="C327" s="7" t="s">
        <v>1111</v>
      </c>
      <c r="D327" s="7" t="s">
        <v>1112</v>
      </c>
      <c r="E327" s="7" t="s">
        <v>17</v>
      </c>
      <c r="F327" s="7" t="s">
        <v>1113</v>
      </c>
      <c r="G327" s="7" t="s">
        <v>38</v>
      </c>
      <c r="H327" s="7">
        <v>355</v>
      </c>
      <c r="I327" s="7">
        <v>5.872117789475416</v>
      </c>
      <c r="J327" s="7">
        <v>118</v>
      </c>
      <c r="K327" s="7" t="s">
        <v>641</v>
      </c>
      <c r="L327" s="7">
        <v>4.7706846244656651</v>
      </c>
      <c r="M327" s="7" t="s">
        <v>2565</v>
      </c>
      <c r="N327" s="7" t="s">
        <v>1110</v>
      </c>
      <c r="O327" s="7" t="s">
        <v>3341</v>
      </c>
      <c r="P327" s="7" t="s">
        <v>2664</v>
      </c>
      <c r="Q327" s="7" t="s">
        <v>2665</v>
      </c>
      <c r="R327" s="7" t="s">
        <v>2592</v>
      </c>
      <c r="S327" s="7" t="s">
        <v>3056</v>
      </c>
      <c r="T327" s="7" t="s">
        <v>3012</v>
      </c>
      <c r="U327" s="7" t="s">
        <v>3086</v>
      </c>
      <c r="V327" s="7">
        <v>89.7</v>
      </c>
      <c r="W327" s="7">
        <v>182</v>
      </c>
      <c r="AB327" s="7" t="e">
        <f>VLOOKUP(O327, [5]Volleyball!$C$2:$E$27, 3, FALSE)</f>
        <v>#N/A</v>
      </c>
    </row>
    <row r="328" spans="1:28" s="7" customFormat="1" x14ac:dyDescent="0.2">
      <c r="A328" s="7">
        <v>2</v>
      </c>
      <c r="B328" s="7" t="s">
        <v>2646</v>
      </c>
      <c r="C328" s="7" t="s">
        <v>1115</v>
      </c>
      <c r="D328" s="7" t="s">
        <v>1116</v>
      </c>
      <c r="E328" s="7" t="s">
        <v>17</v>
      </c>
      <c r="F328" s="7" t="s">
        <v>1117</v>
      </c>
      <c r="G328" s="7" t="s">
        <v>38</v>
      </c>
      <c r="H328" s="7">
        <v>123</v>
      </c>
      <c r="I328" s="7">
        <v>4.8121843553724171</v>
      </c>
      <c r="J328" s="7">
        <v>90</v>
      </c>
      <c r="K328" s="7" t="s">
        <v>731</v>
      </c>
      <c r="L328" s="7">
        <v>4.499809670330265</v>
      </c>
      <c r="M328" s="7" t="s">
        <v>2600</v>
      </c>
      <c r="N328" s="7" t="s">
        <v>1110</v>
      </c>
      <c r="O328" s="7" t="s">
        <v>3342</v>
      </c>
      <c r="P328" s="7" t="s">
        <v>2748</v>
      </c>
      <c r="Q328" s="7" t="s">
        <v>2749</v>
      </c>
      <c r="R328" s="7" t="s">
        <v>2750</v>
      </c>
      <c r="S328" s="7" t="s">
        <v>3047</v>
      </c>
      <c r="T328" s="7" t="s">
        <v>3012</v>
      </c>
      <c r="U328" s="7" t="s">
        <v>3060</v>
      </c>
      <c r="V328" s="7">
        <v>109.4</v>
      </c>
      <c r="W328" s="7">
        <v>44</v>
      </c>
      <c r="X328" s="7">
        <v>69164</v>
      </c>
      <c r="Y328" s="7">
        <v>69.164000000000001</v>
      </c>
      <c r="Z328" s="7">
        <v>4.2364804960425433</v>
      </c>
      <c r="AB328" s="7">
        <f>VLOOKUP(O328, [5]Volleyball!$C$2:$E$27, 3, FALSE)</f>
        <v>0</v>
      </c>
    </row>
    <row r="329" spans="1:28" s="7" customFormat="1" x14ac:dyDescent="0.2">
      <c r="A329" s="7">
        <v>3</v>
      </c>
      <c r="B329" s="7" t="s">
        <v>2646</v>
      </c>
      <c r="C329" s="7" t="s">
        <v>1119</v>
      </c>
      <c r="D329" s="7" t="s">
        <v>1120</v>
      </c>
      <c r="E329" s="7" t="s">
        <v>17</v>
      </c>
      <c r="F329" s="7" t="s">
        <v>1117</v>
      </c>
      <c r="G329" s="7" t="s">
        <v>38</v>
      </c>
      <c r="H329" s="7">
        <v>78</v>
      </c>
      <c r="I329" s="7">
        <v>4.3567088266895917</v>
      </c>
      <c r="J329" s="7">
        <v>61</v>
      </c>
      <c r="K329" s="7" t="s">
        <v>1121</v>
      </c>
      <c r="L329" s="7">
        <v>4.1108738641733114</v>
      </c>
      <c r="M329" s="7" t="s">
        <v>2581</v>
      </c>
      <c r="N329" s="7" t="s">
        <v>1110</v>
      </c>
      <c r="O329" s="7" t="s">
        <v>3343</v>
      </c>
      <c r="P329" s="7" t="s">
        <v>2705</v>
      </c>
      <c r="Q329" s="7" t="s">
        <v>2706</v>
      </c>
      <c r="R329" s="7" t="s">
        <v>2688</v>
      </c>
      <c r="S329" s="7" t="s">
        <v>3002</v>
      </c>
      <c r="T329" s="7" t="s">
        <v>3003</v>
      </c>
      <c r="U329" s="7" t="s">
        <v>3004</v>
      </c>
      <c r="V329" s="7">
        <v>129</v>
      </c>
      <c r="W329" s="7">
        <v>38</v>
      </c>
      <c r="X329" s="7">
        <v>78965</v>
      </c>
      <c r="Y329" s="7">
        <v>78.965000000000003</v>
      </c>
      <c r="Z329" s="7">
        <v>4.369004716322018</v>
      </c>
      <c r="AA329" s="7">
        <v>1</v>
      </c>
      <c r="AB329" s="7">
        <f>VLOOKUP(O329, [5]Volleyball!$C$2:$E$27, 3, FALSE)</f>
        <v>1</v>
      </c>
    </row>
    <row r="330" spans="1:28" s="7" customFormat="1" x14ac:dyDescent="0.2">
      <c r="A330" s="7">
        <v>4</v>
      </c>
      <c r="B330" s="7" t="s">
        <v>2646</v>
      </c>
      <c r="C330" s="7" t="s">
        <v>1122</v>
      </c>
      <c r="D330" s="7" t="s">
        <v>1123</v>
      </c>
      <c r="E330" s="7" t="s">
        <v>17</v>
      </c>
      <c r="F330" s="7" t="s">
        <v>1117</v>
      </c>
      <c r="G330" s="7" t="s">
        <v>38</v>
      </c>
      <c r="H330" s="7">
        <v>210</v>
      </c>
      <c r="I330" s="7">
        <v>5.3471075307174685</v>
      </c>
      <c r="J330" s="7">
        <v>56</v>
      </c>
      <c r="K330" s="7" t="s">
        <v>1124</v>
      </c>
      <c r="L330" s="7">
        <v>4.0253516907351496</v>
      </c>
      <c r="M330" s="7" t="s">
        <v>2595</v>
      </c>
      <c r="N330" s="7" t="s">
        <v>1110</v>
      </c>
      <c r="O330" s="7" t="s">
        <v>3344</v>
      </c>
      <c r="P330" s="7" t="s">
        <v>2737</v>
      </c>
      <c r="Q330" s="7" t="s">
        <v>2738</v>
      </c>
      <c r="R330" s="7" t="s">
        <v>2739</v>
      </c>
      <c r="S330" s="7" t="s">
        <v>3014</v>
      </c>
      <c r="T330" s="7" t="s">
        <v>3006</v>
      </c>
      <c r="U330" s="7" t="s">
        <v>3015</v>
      </c>
      <c r="V330" s="7">
        <v>107.3</v>
      </c>
      <c r="W330" s="7">
        <v>105</v>
      </c>
      <c r="X330" s="7">
        <v>55776</v>
      </c>
      <c r="Y330" s="7">
        <v>55.776000000000003</v>
      </c>
      <c r="Z330" s="7">
        <v>4.0213436693376101</v>
      </c>
      <c r="AB330" s="7">
        <f>VLOOKUP(O330, [5]Volleyball!$C$2:$E$27, 3, FALSE)</f>
        <v>0</v>
      </c>
    </row>
    <row r="331" spans="1:28" s="7" customFormat="1" x14ac:dyDescent="0.2">
      <c r="A331" s="7">
        <v>5</v>
      </c>
      <c r="B331" s="7" t="s">
        <v>2646</v>
      </c>
      <c r="C331" s="7" t="s">
        <v>1125</v>
      </c>
      <c r="D331" s="7" t="s">
        <v>1126</v>
      </c>
      <c r="E331" s="7" t="s">
        <v>17</v>
      </c>
      <c r="F331" s="7" t="s">
        <v>174</v>
      </c>
      <c r="G331" s="7" t="s">
        <v>38</v>
      </c>
      <c r="H331" s="7">
        <v>82</v>
      </c>
      <c r="I331" s="7">
        <v>4.4067192472642533</v>
      </c>
      <c r="J331" s="7">
        <v>50</v>
      </c>
      <c r="K331" s="7" t="s">
        <v>1128</v>
      </c>
      <c r="L331" s="7">
        <v>3.912023005428146</v>
      </c>
      <c r="M331" s="7" t="s">
        <v>2596</v>
      </c>
      <c r="N331" s="7" t="s">
        <v>1110</v>
      </c>
      <c r="O331" s="7" t="s">
        <v>3345</v>
      </c>
      <c r="P331" s="7" t="s">
        <v>2740</v>
      </c>
      <c r="Q331" s="7" t="s">
        <v>2741</v>
      </c>
      <c r="R331" s="7" t="s">
        <v>2742</v>
      </c>
      <c r="S331" s="7" t="s">
        <v>3132</v>
      </c>
      <c r="T331" s="7" t="s">
        <v>3017</v>
      </c>
      <c r="U331" s="7" t="s">
        <v>3154</v>
      </c>
      <c r="V331" s="7">
        <v>91.5</v>
      </c>
      <c r="W331" s="7">
        <v>151</v>
      </c>
      <c r="X331" s="7">
        <v>61309</v>
      </c>
      <c r="Y331" s="7">
        <v>61.308999999999997</v>
      </c>
      <c r="Z331" s="7">
        <v>4.1159266510886505</v>
      </c>
      <c r="AA331" s="7">
        <v>3</v>
      </c>
      <c r="AB331" s="7">
        <f>VLOOKUP(O331, [5]Volleyball!$C$2:$E$27, 3, FALSE)</f>
        <v>3</v>
      </c>
    </row>
    <row r="332" spans="1:28" s="7" customFormat="1" x14ac:dyDescent="0.2">
      <c r="A332" s="7">
        <v>6</v>
      </c>
      <c r="B332" s="7" t="s">
        <v>2646</v>
      </c>
      <c r="C332" s="7" t="s">
        <v>1129</v>
      </c>
      <c r="D332" s="7" t="s">
        <v>1130</v>
      </c>
      <c r="E332" s="7" t="s">
        <v>17</v>
      </c>
      <c r="F332" s="7" t="s">
        <v>1131</v>
      </c>
      <c r="G332" s="7" t="s">
        <v>26</v>
      </c>
      <c r="H332" s="7">
        <v>84</v>
      </c>
      <c r="I332" s="7">
        <v>4.4308167988433134</v>
      </c>
      <c r="J332" s="7">
        <v>49</v>
      </c>
      <c r="K332" s="7" t="s">
        <v>1133</v>
      </c>
      <c r="L332" s="7">
        <v>3.8918202981106265</v>
      </c>
      <c r="M332" s="7" t="s">
        <v>2596</v>
      </c>
      <c r="N332" s="7" t="s">
        <v>1110</v>
      </c>
      <c r="O332" s="7" t="s">
        <v>3345</v>
      </c>
      <c r="P332" s="7" t="s">
        <v>2740</v>
      </c>
      <c r="Q332" s="7" t="s">
        <v>2741</v>
      </c>
      <c r="R332" s="7" t="s">
        <v>2742</v>
      </c>
      <c r="S332" s="7" t="s">
        <v>3132</v>
      </c>
      <c r="T332" s="7" t="s">
        <v>3017</v>
      </c>
      <c r="U332" s="7" t="s">
        <v>3154</v>
      </c>
      <c r="V332" s="7">
        <v>91.5</v>
      </c>
      <c r="W332" s="7">
        <v>151</v>
      </c>
      <c r="X332" s="7">
        <v>61309</v>
      </c>
      <c r="Y332" s="7">
        <v>61.308999999999997</v>
      </c>
      <c r="Z332" s="7">
        <v>4.1159266510886505</v>
      </c>
      <c r="AA332" s="7">
        <v>3</v>
      </c>
      <c r="AB332" s="7">
        <f>VLOOKUP(O332, [5]Volleyball!$C$2:$E$27, 3, FALSE)</f>
        <v>3</v>
      </c>
    </row>
    <row r="333" spans="1:28" s="7" customFormat="1" x14ac:dyDescent="0.2">
      <c r="A333" s="7">
        <v>7</v>
      </c>
      <c r="B333" s="7" t="s">
        <v>2646</v>
      </c>
      <c r="C333" s="7" t="s">
        <v>1134</v>
      </c>
      <c r="D333" s="7" t="s">
        <v>1135</v>
      </c>
      <c r="E333" s="7" t="s">
        <v>17</v>
      </c>
      <c r="F333" s="7" t="s">
        <v>1113</v>
      </c>
      <c r="H333" s="7">
        <v>75</v>
      </c>
      <c r="I333" s="7">
        <v>4.3174881135363101</v>
      </c>
      <c r="J333" s="7">
        <v>46</v>
      </c>
      <c r="K333" s="7" t="s">
        <v>910</v>
      </c>
      <c r="L333" s="7">
        <v>3.8286413964890951</v>
      </c>
      <c r="M333" s="7" t="s">
        <v>2596</v>
      </c>
      <c r="N333" s="7" t="s">
        <v>1110</v>
      </c>
      <c r="O333" s="7" t="s">
        <v>3345</v>
      </c>
      <c r="P333" s="7" t="s">
        <v>2740</v>
      </c>
      <c r="Q333" s="7" t="s">
        <v>2741</v>
      </c>
      <c r="R333" s="7" t="s">
        <v>2742</v>
      </c>
      <c r="S333" s="7" t="s">
        <v>3132</v>
      </c>
      <c r="T333" s="7" t="s">
        <v>3017</v>
      </c>
      <c r="U333" s="7" t="s">
        <v>3154</v>
      </c>
      <c r="V333" s="7">
        <v>91.5</v>
      </c>
      <c r="W333" s="7">
        <v>151</v>
      </c>
      <c r="X333" s="7">
        <v>61309</v>
      </c>
      <c r="Y333" s="7">
        <v>61.308999999999997</v>
      </c>
      <c r="Z333" s="7">
        <v>4.1159266510886505</v>
      </c>
      <c r="AA333" s="7">
        <v>3</v>
      </c>
      <c r="AB333" s="7">
        <f>VLOOKUP(O333, [5]Volleyball!$C$2:$E$27, 3, FALSE)</f>
        <v>3</v>
      </c>
    </row>
    <row r="334" spans="1:28" s="7" customFormat="1" x14ac:dyDescent="0.2">
      <c r="A334" s="7">
        <v>8</v>
      </c>
      <c r="B334" s="7" t="s">
        <v>2646</v>
      </c>
      <c r="C334" s="7" t="s">
        <v>1137</v>
      </c>
      <c r="D334" s="7" t="s">
        <v>1138</v>
      </c>
      <c r="E334" s="7" t="s">
        <v>17</v>
      </c>
      <c r="F334" s="7" t="s">
        <v>1117</v>
      </c>
      <c r="G334" s="7" t="s">
        <v>38</v>
      </c>
      <c r="H334" s="7">
        <v>87</v>
      </c>
      <c r="I334" s="7">
        <v>4.4659081186545837</v>
      </c>
      <c r="J334" s="7">
        <v>44</v>
      </c>
      <c r="K334" s="7" t="s">
        <v>1139</v>
      </c>
      <c r="L334" s="7">
        <v>3.784189633918261</v>
      </c>
      <c r="M334" s="7" t="s">
        <v>2601</v>
      </c>
      <c r="N334" s="7" t="s">
        <v>1110</v>
      </c>
      <c r="O334" s="7" t="s">
        <v>3346</v>
      </c>
      <c r="P334" s="7" t="s">
        <v>2751</v>
      </c>
      <c r="Q334" s="7" t="s">
        <v>2752</v>
      </c>
      <c r="R334" s="7" t="s">
        <v>2753</v>
      </c>
      <c r="S334" s="7" t="s">
        <v>3050</v>
      </c>
      <c r="T334" s="7" t="s">
        <v>3017</v>
      </c>
      <c r="U334" s="7" t="s">
        <v>3051</v>
      </c>
      <c r="V334" s="7">
        <v>101.4</v>
      </c>
      <c r="W334" s="7">
        <v>250</v>
      </c>
      <c r="X334" s="7">
        <v>49928</v>
      </c>
      <c r="Y334" s="7">
        <v>49.927999999999997</v>
      </c>
      <c r="Z334" s="7">
        <v>3.9105819676317419</v>
      </c>
      <c r="AA334" s="7">
        <v>6</v>
      </c>
      <c r="AB334" s="7">
        <f>VLOOKUP(O334, [5]Volleyball!$C$2:$E$27, 3, FALSE)</f>
        <v>6</v>
      </c>
    </row>
    <row r="335" spans="1:28" s="7" customFormat="1" x14ac:dyDescent="0.2">
      <c r="A335" s="7">
        <v>9</v>
      </c>
      <c r="B335" s="7" t="s">
        <v>2646</v>
      </c>
      <c r="C335" s="7" t="s">
        <v>1140</v>
      </c>
      <c r="D335" s="7" t="s">
        <v>1141</v>
      </c>
      <c r="E335" s="7" t="s">
        <v>17</v>
      </c>
      <c r="F335" s="7" t="s">
        <v>1142</v>
      </c>
      <c r="G335" s="7" t="s">
        <v>20</v>
      </c>
      <c r="H335" s="7">
        <v>137</v>
      </c>
      <c r="I335" s="7">
        <v>4.9199809258281251</v>
      </c>
      <c r="J335" s="7">
        <v>44</v>
      </c>
      <c r="K335" s="7" t="s">
        <v>1139</v>
      </c>
      <c r="L335" s="7">
        <v>3.784189633918261</v>
      </c>
      <c r="M335" s="7" t="s">
        <v>2601</v>
      </c>
      <c r="N335" s="7" t="s">
        <v>1110</v>
      </c>
      <c r="O335" s="7" t="s">
        <v>3346</v>
      </c>
      <c r="P335" s="7" t="s">
        <v>2751</v>
      </c>
      <c r="Q335" s="7" t="s">
        <v>2752</v>
      </c>
      <c r="R335" s="7" t="s">
        <v>2753</v>
      </c>
      <c r="S335" s="7" t="s">
        <v>3050</v>
      </c>
      <c r="T335" s="7" t="s">
        <v>3017</v>
      </c>
      <c r="U335" s="7" t="s">
        <v>3051</v>
      </c>
      <c r="V335" s="7">
        <v>101.4</v>
      </c>
      <c r="W335" s="7">
        <v>250</v>
      </c>
      <c r="X335" s="7">
        <v>49928</v>
      </c>
      <c r="Y335" s="7">
        <v>49.927999999999997</v>
      </c>
      <c r="Z335" s="7">
        <v>3.9105819676317419</v>
      </c>
      <c r="AA335" s="7">
        <v>6</v>
      </c>
      <c r="AB335" s="7">
        <f>VLOOKUP(O335, [5]Volleyball!$C$2:$E$27, 3, FALSE)</f>
        <v>6</v>
      </c>
    </row>
    <row r="336" spans="1:28" s="7" customFormat="1" x14ac:dyDescent="0.2">
      <c r="A336" s="7">
        <v>10</v>
      </c>
      <c r="B336" s="7" t="s">
        <v>2646</v>
      </c>
      <c r="C336" s="7" t="s">
        <v>1144</v>
      </c>
      <c r="D336" s="7" t="s">
        <v>1145</v>
      </c>
      <c r="E336" s="7" t="s">
        <v>17</v>
      </c>
      <c r="F336" s="7" t="s">
        <v>1117</v>
      </c>
      <c r="G336" s="7" t="s">
        <v>14</v>
      </c>
      <c r="H336" s="7">
        <v>91</v>
      </c>
      <c r="I336" s="7">
        <v>4.5108595065168497</v>
      </c>
      <c r="J336" s="7">
        <v>44</v>
      </c>
      <c r="K336" s="7" t="s">
        <v>1139</v>
      </c>
      <c r="L336" s="7">
        <v>3.784189633918261</v>
      </c>
      <c r="M336" s="7" t="s">
        <v>2596</v>
      </c>
      <c r="N336" s="7" t="s">
        <v>1110</v>
      </c>
      <c r="O336" s="7" t="s">
        <v>3345</v>
      </c>
      <c r="P336" s="7" t="s">
        <v>2740</v>
      </c>
      <c r="Q336" s="7" t="s">
        <v>2741</v>
      </c>
      <c r="R336" s="7" t="s">
        <v>2742</v>
      </c>
      <c r="S336" s="7" t="s">
        <v>3132</v>
      </c>
      <c r="T336" s="7" t="s">
        <v>3017</v>
      </c>
      <c r="U336" s="7" t="s">
        <v>3154</v>
      </c>
      <c r="V336" s="7">
        <v>91.5</v>
      </c>
      <c r="W336" s="7">
        <v>151</v>
      </c>
      <c r="X336" s="7">
        <v>61309</v>
      </c>
      <c r="Y336" s="7">
        <v>61.308999999999997</v>
      </c>
      <c r="Z336" s="7">
        <v>4.1159266510886505</v>
      </c>
      <c r="AA336" s="7">
        <v>3</v>
      </c>
      <c r="AB336" s="7">
        <f>VLOOKUP(O336, [5]Volleyball!$C$2:$E$27, 3, FALSE)</f>
        <v>3</v>
      </c>
    </row>
    <row r="337" spans="1:28" s="7" customFormat="1" x14ac:dyDescent="0.2">
      <c r="A337" s="7">
        <v>11</v>
      </c>
      <c r="B337" s="7" t="s">
        <v>2646</v>
      </c>
      <c r="C337" s="7" t="s">
        <v>1147</v>
      </c>
      <c r="D337" s="7" t="s">
        <v>1148</v>
      </c>
      <c r="E337" s="7" t="s">
        <v>17</v>
      </c>
      <c r="F337" s="7" t="s">
        <v>1117</v>
      </c>
      <c r="G337" s="7" t="s">
        <v>26</v>
      </c>
      <c r="H337" s="7">
        <v>35</v>
      </c>
      <c r="I337" s="7">
        <v>3.5553480614894135</v>
      </c>
      <c r="J337" s="7">
        <v>42</v>
      </c>
      <c r="K337" s="7" t="s">
        <v>920</v>
      </c>
      <c r="L337" s="7">
        <v>3.7376696182833684</v>
      </c>
      <c r="M337" s="7" t="s">
        <v>2581</v>
      </c>
      <c r="N337" s="7" t="s">
        <v>1110</v>
      </c>
      <c r="O337" s="7" t="s">
        <v>3343</v>
      </c>
      <c r="P337" s="7" t="s">
        <v>2705</v>
      </c>
      <c r="Q337" s="7" t="s">
        <v>2706</v>
      </c>
      <c r="R337" s="7" t="s">
        <v>2688</v>
      </c>
      <c r="S337" s="7" t="s">
        <v>3002</v>
      </c>
      <c r="T337" s="7" t="s">
        <v>3003</v>
      </c>
      <c r="U337" s="7" t="s">
        <v>3004</v>
      </c>
      <c r="V337" s="7">
        <v>129</v>
      </c>
      <c r="W337" s="7">
        <v>38</v>
      </c>
      <c r="X337" s="7">
        <v>78965</v>
      </c>
      <c r="Y337" s="7">
        <v>78.965000000000003</v>
      </c>
      <c r="Z337" s="7">
        <v>4.369004716322018</v>
      </c>
      <c r="AA337" s="7">
        <v>1</v>
      </c>
      <c r="AB337" s="7">
        <f>VLOOKUP(O337, [5]Volleyball!$C$2:$E$27, 3, FALSE)</f>
        <v>1</v>
      </c>
    </row>
    <row r="338" spans="1:28" s="7" customFormat="1" x14ac:dyDescent="0.2">
      <c r="A338" s="7">
        <v>12</v>
      </c>
      <c r="B338" s="7" t="s">
        <v>2646</v>
      </c>
      <c r="C338" s="7" t="s">
        <v>1149</v>
      </c>
      <c r="D338" s="7" t="s">
        <v>1150</v>
      </c>
      <c r="E338" s="7" t="s">
        <v>17</v>
      </c>
      <c r="F338" s="7" t="s">
        <v>1117</v>
      </c>
      <c r="G338" s="7" t="s">
        <v>38</v>
      </c>
      <c r="H338" s="7">
        <v>50</v>
      </c>
      <c r="I338" s="7">
        <v>3.912023005428146</v>
      </c>
      <c r="J338" s="7">
        <v>39</v>
      </c>
      <c r="K338" s="7" t="s">
        <v>923</v>
      </c>
      <c r="L338" s="7">
        <v>3.6635616461296463</v>
      </c>
      <c r="M338" s="7" t="s">
        <v>2596</v>
      </c>
      <c r="N338" s="7" t="s">
        <v>1110</v>
      </c>
      <c r="O338" s="7" t="s">
        <v>3345</v>
      </c>
      <c r="P338" s="7" t="s">
        <v>2740</v>
      </c>
      <c r="Q338" s="7" t="s">
        <v>2741</v>
      </c>
      <c r="R338" s="7" t="s">
        <v>2742</v>
      </c>
      <c r="S338" s="7" t="s">
        <v>3132</v>
      </c>
      <c r="T338" s="7" t="s">
        <v>3017</v>
      </c>
      <c r="U338" s="7" t="s">
        <v>3154</v>
      </c>
      <c r="V338" s="7">
        <v>91.5</v>
      </c>
      <c r="W338" s="7">
        <v>151</v>
      </c>
      <c r="X338" s="7">
        <v>61309</v>
      </c>
      <c r="Y338" s="7">
        <v>61.308999999999997</v>
      </c>
      <c r="Z338" s="7">
        <v>4.1159266510886505</v>
      </c>
      <c r="AA338" s="7">
        <v>3</v>
      </c>
      <c r="AB338" s="7">
        <f>VLOOKUP(O338, [5]Volleyball!$C$2:$E$27, 3, FALSE)</f>
        <v>3</v>
      </c>
    </row>
    <row r="339" spans="1:28" s="7" customFormat="1" x14ac:dyDescent="0.2">
      <c r="A339" s="7">
        <v>13</v>
      </c>
      <c r="B339" s="7" t="s">
        <v>2646</v>
      </c>
      <c r="C339" s="7" t="s">
        <v>1152</v>
      </c>
      <c r="D339" s="7" t="s">
        <v>1153</v>
      </c>
      <c r="E339" s="7" t="s">
        <v>17</v>
      </c>
      <c r="F339" s="7" t="s">
        <v>1117</v>
      </c>
      <c r="G339" s="7" t="s">
        <v>38</v>
      </c>
      <c r="H339" s="7">
        <v>84</v>
      </c>
      <c r="I339" s="7">
        <v>4.4308167988433134</v>
      </c>
      <c r="J339" s="7">
        <v>38</v>
      </c>
      <c r="K339" s="7" t="s">
        <v>1154</v>
      </c>
      <c r="L339" s="7">
        <v>3.6375861597263857</v>
      </c>
      <c r="M339" s="7" t="s">
        <v>2565</v>
      </c>
      <c r="N339" s="7" t="s">
        <v>1110</v>
      </c>
      <c r="O339" s="7" t="s">
        <v>3341</v>
      </c>
      <c r="P339" s="7" t="s">
        <v>2664</v>
      </c>
      <c r="Q339" s="7" t="s">
        <v>2665</v>
      </c>
      <c r="R339" s="7" t="s">
        <v>2592</v>
      </c>
      <c r="S339" s="7" t="s">
        <v>3056</v>
      </c>
      <c r="T339" s="7" t="s">
        <v>3012</v>
      </c>
      <c r="U339" s="7" t="s">
        <v>3086</v>
      </c>
      <c r="V339" s="7">
        <v>89.7</v>
      </c>
      <c r="W339" s="7">
        <v>182</v>
      </c>
      <c r="AB339" s="7" t="e">
        <f>VLOOKUP(O339, [5]Volleyball!$C$2:$E$27, 3, FALSE)</f>
        <v>#N/A</v>
      </c>
    </row>
    <row r="340" spans="1:28" s="7" customFormat="1" x14ac:dyDescent="0.2">
      <c r="A340" s="7">
        <v>14</v>
      </c>
      <c r="B340" s="7" t="s">
        <v>2646</v>
      </c>
      <c r="C340" s="7" t="s">
        <v>1155</v>
      </c>
      <c r="D340" s="7" t="s">
        <v>1156</v>
      </c>
      <c r="E340" s="7" t="s">
        <v>17</v>
      </c>
      <c r="F340" s="7" t="s">
        <v>1142</v>
      </c>
      <c r="G340" s="7" t="s">
        <v>26</v>
      </c>
      <c r="H340" s="7">
        <v>59</v>
      </c>
      <c r="I340" s="7">
        <v>4.0775374439057197</v>
      </c>
      <c r="J340" s="7">
        <v>38</v>
      </c>
      <c r="K340" s="7" t="s">
        <v>1154</v>
      </c>
      <c r="L340" s="7">
        <v>3.6375861597263857</v>
      </c>
      <c r="M340" s="7" t="s">
        <v>2601</v>
      </c>
      <c r="N340" s="7" t="s">
        <v>1110</v>
      </c>
      <c r="O340" s="7" t="s">
        <v>3346</v>
      </c>
      <c r="P340" s="7" t="s">
        <v>2751</v>
      </c>
      <c r="Q340" s="7" t="s">
        <v>2752</v>
      </c>
      <c r="R340" s="7" t="s">
        <v>2753</v>
      </c>
      <c r="S340" s="7" t="s">
        <v>3050</v>
      </c>
      <c r="T340" s="7" t="s">
        <v>3017</v>
      </c>
      <c r="U340" s="7" t="s">
        <v>3051</v>
      </c>
      <c r="V340" s="7">
        <v>101.4</v>
      </c>
      <c r="W340" s="7">
        <v>250</v>
      </c>
      <c r="X340" s="7">
        <v>49928</v>
      </c>
      <c r="Y340" s="7">
        <v>49.927999999999997</v>
      </c>
      <c r="Z340" s="7">
        <v>3.9105819676317419</v>
      </c>
      <c r="AA340" s="7">
        <v>6</v>
      </c>
      <c r="AB340" s="7">
        <f>VLOOKUP(O340, [5]Volleyball!$C$2:$E$27, 3, FALSE)</f>
        <v>6</v>
      </c>
    </row>
    <row r="341" spans="1:28" s="7" customFormat="1" x14ac:dyDescent="0.2">
      <c r="A341" s="7">
        <v>15</v>
      </c>
      <c r="B341" s="7" t="s">
        <v>2646</v>
      </c>
      <c r="C341" s="7" t="s">
        <v>1158</v>
      </c>
      <c r="D341" s="7" t="s">
        <v>1159</v>
      </c>
      <c r="E341" s="7" t="s">
        <v>17</v>
      </c>
      <c r="F341" s="7" t="s">
        <v>1117</v>
      </c>
      <c r="G341" s="7" t="s">
        <v>26</v>
      </c>
      <c r="H341" s="7">
        <v>132</v>
      </c>
      <c r="I341" s="7">
        <v>4.8828019225863706</v>
      </c>
      <c r="J341" s="7">
        <v>37</v>
      </c>
      <c r="K341" s="7" t="s">
        <v>929</v>
      </c>
      <c r="L341" s="7">
        <v>3.6109179126442243</v>
      </c>
      <c r="M341" s="7" t="s">
        <v>2567</v>
      </c>
      <c r="N341" s="7" t="s">
        <v>1110</v>
      </c>
      <c r="O341" s="7" t="s">
        <v>3347</v>
      </c>
      <c r="P341" s="7" t="s">
        <v>2669</v>
      </c>
      <c r="Q341" s="7" t="s">
        <v>2670</v>
      </c>
      <c r="R341" s="7" t="s">
        <v>2671</v>
      </c>
      <c r="S341" s="7" t="s">
        <v>3021</v>
      </c>
      <c r="T341" s="7" t="s">
        <v>3012</v>
      </c>
      <c r="U341" s="7" t="s">
        <v>3022</v>
      </c>
      <c r="V341" s="7">
        <v>90.6</v>
      </c>
      <c r="W341" s="7">
        <v>55</v>
      </c>
      <c r="X341" s="7">
        <v>49077</v>
      </c>
      <c r="Y341" s="7">
        <v>49.076999999999998</v>
      </c>
      <c r="Z341" s="7">
        <v>3.893390493280144</v>
      </c>
      <c r="AA341" s="7">
        <v>4</v>
      </c>
      <c r="AB341" s="7">
        <f>VLOOKUP(O341, [5]Volleyball!$C$2:$E$27, 3, FALSE)</f>
        <v>4</v>
      </c>
    </row>
    <row r="342" spans="1:28" s="7" customFormat="1" x14ac:dyDescent="0.2">
      <c r="A342" s="7">
        <v>16</v>
      </c>
      <c r="B342" s="7" t="s">
        <v>2646</v>
      </c>
      <c r="C342" s="7" t="s">
        <v>1161</v>
      </c>
      <c r="D342" s="7" t="s">
        <v>1162</v>
      </c>
      <c r="E342" s="7" t="s">
        <v>17</v>
      </c>
      <c r="F342" s="7" t="s">
        <v>1142</v>
      </c>
      <c r="H342" s="7">
        <v>25</v>
      </c>
      <c r="I342" s="7">
        <v>3.2188758248682006</v>
      </c>
      <c r="J342" s="7">
        <v>33</v>
      </c>
      <c r="K342" s="7" t="s">
        <v>747</v>
      </c>
      <c r="L342" s="7">
        <v>3.4965075614664802</v>
      </c>
      <c r="M342" s="7" t="s">
        <v>2581</v>
      </c>
      <c r="N342" s="7" t="s">
        <v>1110</v>
      </c>
      <c r="O342" s="7" t="s">
        <v>3343</v>
      </c>
      <c r="P342" s="7" t="s">
        <v>2705</v>
      </c>
      <c r="Q342" s="7" t="s">
        <v>2706</v>
      </c>
      <c r="R342" s="7" t="s">
        <v>2688</v>
      </c>
      <c r="S342" s="7" t="s">
        <v>3002</v>
      </c>
      <c r="T342" s="7" t="s">
        <v>3003</v>
      </c>
      <c r="U342" s="7" t="s">
        <v>3004</v>
      </c>
      <c r="V342" s="7">
        <v>129</v>
      </c>
      <c r="W342" s="7">
        <v>38</v>
      </c>
      <c r="X342" s="7">
        <v>78965</v>
      </c>
      <c r="Y342" s="7">
        <v>78.965000000000003</v>
      </c>
      <c r="Z342" s="7">
        <v>4.369004716322018</v>
      </c>
      <c r="AA342" s="7">
        <v>1</v>
      </c>
      <c r="AB342" s="7">
        <f>VLOOKUP(O342, [5]Volleyball!$C$2:$E$27, 3, FALSE)</f>
        <v>1</v>
      </c>
    </row>
    <row r="343" spans="1:28" s="7" customFormat="1" x14ac:dyDescent="0.2">
      <c r="A343" s="7">
        <v>17</v>
      </c>
      <c r="B343" s="7" t="s">
        <v>2646</v>
      </c>
      <c r="C343" s="7" t="s">
        <v>1163</v>
      </c>
      <c r="D343" s="7" t="s">
        <v>1112</v>
      </c>
      <c r="E343" s="7" t="s">
        <v>17</v>
      </c>
      <c r="F343" s="7" t="s">
        <v>1117</v>
      </c>
      <c r="G343" s="7" t="s">
        <v>20</v>
      </c>
      <c r="H343" s="7">
        <v>49</v>
      </c>
      <c r="I343" s="7">
        <v>3.8918202981106265</v>
      </c>
      <c r="J343" s="7">
        <v>32</v>
      </c>
      <c r="K343" s="7" t="s">
        <v>952</v>
      </c>
      <c r="L343" s="7">
        <v>3.4657359027997265</v>
      </c>
      <c r="M343" s="7" t="s">
        <v>2565</v>
      </c>
      <c r="N343" s="7" t="s">
        <v>1110</v>
      </c>
      <c r="O343" s="7" t="s">
        <v>3341</v>
      </c>
      <c r="P343" s="7" t="s">
        <v>2664</v>
      </c>
      <c r="Q343" s="7" t="s">
        <v>2665</v>
      </c>
      <c r="R343" s="7" t="s">
        <v>2592</v>
      </c>
      <c r="S343" s="7" t="s">
        <v>3056</v>
      </c>
      <c r="T343" s="7" t="s">
        <v>3012</v>
      </c>
      <c r="U343" s="7" t="s">
        <v>3086</v>
      </c>
      <c r="V343" s="7">
        <v>89.7</v>
      </c>
      <c r="W343" s="7">
        <v>182</v>
      </c>
      <c r="AB343" s="7" t="e">
        <f>VLOOKUP(O343, [5]Volleyball!$C$2:$E$27, 3, FALSE)</f>
        <v>#N/A</v>
      </c>
    </row>
    <row r="344" spans="1:28" s="7" customFormat="1" x14ac:dyDescent="0.2">
      <c r="A344" s="7">
        <v>18</v>
      </c>
      <c r="B344" s="7" t="s">
        <v>2646</v>
      </c>
      <c r="C344" s="7" t="s">
        <v>1164</v>
      </c>
      <c r="D344" s="7" t="s">
        <v>1165</v>
      </c>
      <c r="E344" s="7" t="s">
        <v>17</v>
      </c>
      <c r="F344" s="7" t="s">
        <v>1117</v>
      </c>
      <c r="G344" s="7" t="s">
        <v>14</v>
      </c>
      <c r="H344" s="7">
        <v>123</v>
      </c>
      <c r="I344" s="7">
        <v>4.8121843553724171</v>
      </c>
      <c r="J344" s="7">
        <v>30</v>
      </c>
      <c r="K344" s="7" t="s">
        <v>1166</v>
      </c>
      <c r="L344" s="7">
        <v>3.4011973816621555</v>
      </c>
      <c r="M344" s="7" t="s">
        <v>2568</v>
      </c>
      <c r="N344" s="7" t="s">
        <v>1110</v>
      </c>
      <c r="O344" s="7" t="s">
        <v>3348</v>
      </c>
      <c r="P344" s="7" t="s">
        <v>2672</v>
      </c>
      <c r="Q344" s="7" t="s">
        <v>2673</v>
      </c>
      <c r="R344" s="7" t="s">
        <v>2660</v>
      </c>
      <c r="S344" s="7" t="s">
        <v>3027</v>
      </c>
      <c r="T344" s="7" t="s">
        <v>3012</v>
      </c>
      <c r="U344" s="7" t="s">
        <v>3076</v>
      </c>
      <c r="V344" s="7">
        <v>93.9</v>
      </c>
      <c r="W344" s="7">
        <v>77</v>
      </c>
      <c r="X344" s="7">
        <v>48335</v>
      </c>
      <c r="Y344" s="7">
        <v>48.335000000000001</v>
      </c>
      <c r="Z344" s="7">
        <v>3.8781559359165687</v>
      </c>
      <c r="AB344" s="7">
        <f>VLOOKUP(O344, [5]Volleyball!$C$2:$E$27, 3, FALSE)</f>
        <v>0</v>
      </c>
    </row>
    <row r="345" spans="1:28" s="7" customFormat="1" x14ac:dyDescent="0.2">
      <c r="A345" s="7">
        <v>19</v>
      </c>
      <c r="B345" s="7" t="s">
        <v>2646</v>
      </c>
      <c r="C345" s="7" t="s">
        <v>1167</v>
      </c>
      <c r="D345" s="7" t="s">
        <v>1168</v>
      </c>
      <c r="E345" s="7" t="s">
        <v>17</v>
      </c>
      <c r="F345" s="7" t="s">
        <v>1117</v>
      </c>
      <c r="H345" s="7">
        <v>36</v>
      </c>
      <c r="I345" s="7">
        <v>3.5835189384561099</v>
      </c>
      <c r="J345" s="7">
        <v>29</v>
      </c>
      <c r="K345" s="7" t="s">
        <v>968</v>
      </c>
      <c r="L345" s="7">
        <v>3.3672958299864741</v>
      </c>
      <c r="M345" s="7" t="s">
        <v>2596</v>
      </c>
      <c r="N345" s="7" t="s">
        <v>1110</v>
      </c>
      <c r="O345" s="7" t="s">
        <v>3345</v>
      </c>
      <c r="P345" s="7" t="s">
        <v>2740</v>
      </c>
      <c r="Q345" s="7" t="s">
        <v>2741</v>
      </c>
      <c r="R345" s="7" t="s">
        <v>2742</v>
      </c>
      <c r="S345" s="7" t="s">
        <v>3132</v>
      </c>
      <c r="T345" s="7" t="s">
        <v>3017</v>
      </c>
      <c r="U345" s="7" t="s">
        <v>3154</v>
      </c>
      <c r="V345" s="7">
        <v>91.5</v>
      </c>
      <c r="W345" s="7">
        <v>151</v>
      </c>
      <c r="X345" s="7">
        <v>61309</v>
      </c>
      <c r="Y345" s="7">
        <v>61.308999999999997</v>
      </c>
      <c r="Z345" s="7">
        <v>4.1159266510886505</v>
      </c>
      <c r="AA345" s="7">
        <v>3</v>
      </c>
      <c r="AB345" s="7">
        <f>VLOOKUP(O345, [5]Volleyball!$C$2:$E$27, 3, FALSE)</f>
        <v>3</v>
      </c>
    </row>
    <row r="346" spans="1:28" s="7" customFormat="1" x14ac:dyDescent="0.2">
      <c r="A346" s="7">
        <v>20</v>
      </c>
      <c r="B346" s="7" t="s">
        <v>2646</v>
      </c>
      <c r="C346" s="7" t="s">
        <v>1169</v>
      </c>
      <c r="D346" s="7" t="s">
        <v>1170</v>
      </c>
      <c r="E346" s="7" t="s">
        <v>17</v>
      </c>
      <c r="F346" s="7" t="s">
        <v>1117</v>
      </c>
      <c r="G346" s="7" t="s">
        <v>26</v>
      </c>
      <c r="H346" s="7">
        <v>30</v>
      </c>
      <c r="I346" s="7">
        <v>3.4011973816621555</v>
      </c>
      <c r="J346" s="7">
        <v>27</v>
      </c>
      <c r="K346" s="7" t="s">
        <v>979</v>
      </c>
      <c r="L346" s="7">
        <v>3.2958368660043291</v>
      </c>
      <c r="M346" s="7" t="s">
        <v>2596</v>
      </c>
      <c r="N346" s="7" t="s">
        <v>1110</v>
      </c>
      <c r="O346" s="7" t="s">
        <v>3345</v>
      </c>
      <c r="P346" s="7" t="s">
        <v>2740</v>
      </c>
      <c r="Q346" s="7" t="s">
        <v>2741</v>
      </c>
      <c r="R346" s="7" t="s">
        <v>2742</v>
      </c>
      <c r="S346" s="7" t="s">
        <v>3132</v>
      </c>
      <c r="T346" s="7" t="s">
        <v>3017</v>
      </c>
      <c r="U346" s="7" t="s">
        <v>3154</v>
      </c>
      <c r="V346" s="7">
        <v>91.5</v>
      </c>
      <c r="W346" s="7">
        <v>151</v>
      </c>
      <c r="X346" s="7">
        <v>61309</v>
      </c>
      <c r="Y346" s="7">
        <v>61.308999999999997</v>
      </c>
      <c r="Z346" s="7">
        <v>4.1159266510886505</v>
      </c>
      <c r="AA346" s="7">
        <v>3</v>
      </c>
      <c r="AB346" s="7">
        <f>VLOOKUP(O346, [5]Volleyball!$C$2:$E$27, 3, FALSE)</f>
        <v>3</v>
      </c>
    </row>
    <row r="347" spans="1:28" s="7" customFormat="1" x14ac:dyDescent="0.2">
      <c r="A347" s="7">
        <v>21</v>
      </c>
      <c r="B347" s="7" t="s">
        <v>2646</v>
      </c>
      <c r="C347" s="7" t="s">
        <v>1171</v>
      </c>
      <c r="D347" s="7" t="s">
        <v>1172</v>
      </c>
      <c r="E347" s="7" t="s">
        <v>17</v>
      </c>
      <c r="F347" s="7" t="s">
        <v>1142</v>
      </c>
      <c r="H347" s="7">
        <v>17.3</v>
      </c>
      <c r="I347" s="7">
        <v>2.8507065015037334</v>
      </c>
      <c r="J347" s="7">
        <v>26</v>
      </c>
      <c r="K347" s="7" t="s">
        <v>993</v>
      </c>
      <c r="L347" s="7">
        <v>3.2580965380214821</v>
      </c>
      <c r="M347" s="7" t="s">
        <v>2601</v>
      </c>
      <c r="N347" s="7" t="s">
        <v>1110</v>
      </c>
      <c r="O347" s="7" t="s">
        <v>3346</v>
      </c>
      <c r="P347" s="7" t="s">
        <v>2751</v>
      </c>
      <c r="Q347" s="7" t="s">
        <v>2752</v>
      </c>
      <c r="R347" s="7" t="s">
        <v>2753</v>
      </c>
      <c r="S347" s="7" t="s">
        <v>3050</v>
      </c>
      <c r="T347" s="7" t="s">
        <v>3017</v>
      </c>
      <c r="U347" s="7" t="s">
        <v>3051</v>
      </c>
      <c r="V347" s="7">
        <v>101.4</v>
      </c>
      <c r="W347" s="7">
        <v>250</v>
      </c>
      <c r="X347" s="7">
        <v>49928</v>
      </c>
      <c r="Y347" s="7">
        <v>49.927999999999997</v>
      </c>
      <c r="Z347" s="7">
        <v>3.9105819676317419</v>
      </c>
      <c r="AA347" s="7">
        <v>6</v>
      </c>
      <c r="AB347" s="7">
        <f>VLOOKUP(O347, [5]Volleyball!$C$2:$E$27, 3, FALSE)</f>
        <v>6</v>
      </c>
    </row>
    <row r="348" spans="1:28" s="7" customFormat="1" x14ac:dyDescent="0.2">
      <c r="A348" s="7">
        <v>22</v>
      </c>
      <c r="B348" s="7" t="s">
        <v>2646</v>
      </c>
      <c r="C348" s="7" t="s">
        <v>1174</v>
      </c>
      <c r="D348" s="7" t="s">
        <v>1175</v>
      </c>
      <c r="E348" s="7" t="s">
        <v>17</v>
      </c>
      <c r="F348" s="7" t="s">
        <v>1142</v>
      </c>
      <c r="G348" s="7" t="s">
        <v>14</v>
      </c>
      <c r="H348" s="7">
        <v>17.600000000000001</v>
      </c>
      <c r="I348" s="7">
        <v>2.8678989020441064</v>
      </c>
      <c r="J348" s="7">
        <v>25</v>
      </c>
      <c r="K348" s="7" t="s">
        <v>999</v>
      </c>
      <c r="L348" s="7">
        <v>3.2188758248682006</v>
      </c>
      <c r="M348" s="7" t="s">
        <v>2596</v>
      </c>
      <c r="N348" s="7" t="s">
        <v>1110</v>
      </c>
      <c r="O348" s="7" t="s">
        <v>3345</v>
      </c>
      <c r="P348" s="7" t="s">
        <v>2740</v>
      </c>
      <c r="Q348" s="7" t="s">
        <v>2741</v>
      </c>
      <c r="R348" s="7" t="s">
        <v>2742</v>
      </c>
      <c r="S348" s="7" t="s">
        <v>3132</v>
      </c>
      <c r="T348" s="7" t="s">
        <v>3017</v>
      </c>
      <c r="U348" s="7" t="s">
        <v>3154</v>
      </c>
      <c r="V348" s="7">
        <v>91.5</v>
      </c>
      <c r="W348" s="7">
        <v>151</v>
      </c>
      <c r="X348" s="7">
        <v>61309</v>
      </c>
      <c r="Y348" s="7">
        <v>61.308999999999997</v>
      </c>
      <c r="Z348" s="7">
        <v>4.1159266510886505</v>
      </c>
      <c r="AA348" s="7">
        <v>3</v>
      </c>
      <c r="AB348" s="7">
        <f>VLOOKUP(O348, [5]Volleyball!$C$2:$E$27, 3, FALSE)</f>
        <v>3</v>
      </c>
    </row>
    <row r="349" spans="1:28" s="7" customFormat="1" x14ac:dyDescent="0.2">
      <c r="A349" s="7">
        <v>23</v>
      </c>
      <c r="B349" s="7" t="s">
        <v>2646</v>
      </c>
      <c r="C349" s="7" t="s">
        <v>1176</v>
      </c>
      <c r="D349" s="7" t="s">
        <v>1177</v>
      </c>
      <c r="E349" s="7" t="s">
        <v>17</v>
      </c>
      <c r="F349" s="7" t="s">
        <v>1178</v>
      </c>
      <c r="H349" s="7">
        <v>19.2</v>
      </c>
      <c r="I349" s="7">
        <v>2.954910279033736</v>
      </c>
      <c r="J349" s="7">
        <v>25</v>
      </c>
      <c r="K349" s="7" t="s">
        <v>999</v>
      </c>
      <c r="L349" s="7">
        <v>3.2188758248682006</v>
      </c>
      <c r="M349" s="7" t="s">
        <v>2596</v>
      </c>
      <c r="N349" s="7" t="s">
        <v>1110</v>
      </c>
      <c r="O349" s="7" t="s">
        <v>3345</v>
      </c>
      <c r="P349" s="7" t="s">
        <v>2740</v>
      </c>
      <c r="Q349" s="7" t="s">
        <v>2741</v>
      </c>
      <c r="R349" s="7" t="s">
        <v>2742</v>
      </c>
      <c r="S349" s="7" t="s">
        <v>3132</v>
      </c>
      <c r="T349" s="7" t="s">
        <v>3017</v>
      </c>
      <c r="U349" s="7" t="s">
        <v>3154</v>
      </c>
      <c r="V349" s="7">
        <v>91.5</v>
      </c>
      <c r="W349" s="7">
        <v>151</v>
      </c>
      <c r="X349" s="7">
        <v>61309</v>
      </c>
      <c r="Y349" s="7">
        <v>61.308999999999997</v>
      </c>
      <c r="Z349" s="7">
        <v>4.1159266510886505</v>
      </c>
      <c r="AA349" s="7">
        <v>3</v>
      </c>
      <c r="AB349" s="7">
        <f>VLOOKUP(O349, [5]Volleyball!$C$2:$E$27, 3, FALSE)</f>
        <v>3</v>
      </c>
    </row>
    <row r="350" spans="1:28" s="7" customFormat="1" x14ac:dyDescent="0.2">
      <c r="A350" s="7">
        <v>24</v>
      </c>
      <c r="B350" s="7" t="s">
        <v>2646</v>
      </c>
      <c r="C350" s="7" t="s">
        <v>1180</v>
      </c>
      <c r="D350" s="7" t="s">
        <v>1181</v>
      </c>
      <c r="E350" s="7" t="s">
        <v>17</v>
      </c>
      <c r="F350" s="7" t="s">
        <v>1117</v>
      </c>
      <c r="G350" s="7" t="s">
        <v>38</v>
      </c>
      <c r="H350" s="7">
        <v>31</v>
      </c>
      <c r="I350" s="7">
        <v>3.4339872044851463</v>
      </c>
      <c r="J350" s="7">
        <v>25</v>
      </c>
      <c r="K350" s="7" t="s">
        <v>999</v>
      </c>
      <c r="L350" s="7">
        <v>3.2188758248682006</v>
      </c>
      <c r="M350" s="7" t="s">
        <v>2602</v>
      </c>
      <c r="N350" s="7" t="s">
        <v>1110</v>
      </c>
      <c r="O350" s="7" t="s">
        <v>3349</v>
      </c>
      <c r="P350" s="7" t="s">
        <v>2754</v>
      </c>
      <c r="Q350" s="7" t="s">
        <v>2711</v>
      </c>
      <c r="R350" s="7" t="s">
        <v>2697</v>
      </c>
      <c r="S350" s="7" t="s">
        <v>3005</v>
      </c>
      <c r="T350" s="7" t="s">
        <v>3006</v>
      </c>
      <c r="U350" s="7" t="s">
        <v>3007</v>
      </c>
      <c r="V350" s="7">
        <v>176.2</v>
      </c>
      <c r="W350" s="7">
        <v>25</v>
      </c>
      <c r="X350" s="7">
        <v>69778</v>
      </c>
      <c r="Y350" s="7">
        <v>69.778000000000006</v>
      </c>
      <c r="Z350" s="7">
        <v>4.2453187738402836</v>
      </c>
      <c r="AA350" s="7">
        <v>2</v>
      </c>
      <c r="AB350" s="7">
        <f>VLOOKUP(O350, [5]Volleyball!$C$2:$E$27, 3, FALSE)</f>
        <v>2</v>
      </c>
    </row>
    <row r="351" spans="1:28" s="7" customFormat="1" x14ac:dyDescent="0.2">
      <c r="A351" s="7">
        <v>25</v>
      </c>
      <c r="B351" s="7" t="s">
        <v>2646</v>
      </c>
      <c r="C351" s="7" t="s">
        <v>1182</v>
      </c>
      <c r="D351" s="7" t="s">
        <v>1183</v>
      </c>
      <c r="E351" s="7" t="s">
        <v>17</v>
      </c>
      <c r="F351" s="7" t="s">
        <v>1113</v>
      </c>
      <c r="H351" s="7">
        <v>37</v>
      </c>
      <c r="I351" s="7">
        <v>3.6109179126442243</v>
      </c>
      <c r="J351" s="7">
        <v>25</v>
      </c>
      <c r="K351" s="7" t="s">
        <v>999</v>
      </c>
      <c r="L351" s="7">
        <v>3.2188758248682006</v>
      </c>
      <c r="M351" s="7" t="s">
        <v>2596</v>
      </c>
      <c r="N351" s="7" t="s">
        <v>1110</v>
      </c>
      <c r="O351" s="7" t="s">
        <v>3345</v>
      </c>
      <c r="P351" s="7" t="s">
        <v>2740</v>
      </c>
      <c r="Q351" s="7" t="s">
        <v>2741</v>
      </c>
      <c r="R351" s="7" t="s">
        <v>2742</v>
      </c>
      <c r="S351" s="7" t="s">
        <v>3132</v>
      </c>
      <c r="T351" s="7" t="s">
        <v>3017</v>
      </c>
      <c r="U351" s="7" t="s">
        <v>3154</v>
      </c>
      <c r="V351" s="7">
        <v>91.5</v>
      </c>
      <c r="W351" s="7">
        <v>151</v>
      </c>
      <c r="X351" s="7">
        <v>61309</v>
      </c>
      <c r="Y351" s="7">
        <v>61.308999999999997</v>
      </c>
      <c r="Z351" s="7">
        <v>4.1159266510886505</v>
      </c>
      <c r="AA351" s="7">
        <v>3</v>
      </c>
      <c r="AB351" s="7">
        <f>VLOOKUP(O351, [5]Volleyball!$C$2:$E$27, 3, FALSE)</f>
        <v>3</v>
      </c>
    </row>
    <row r="352" spans="1:28" s="7" customFormat="1" x14ac:dyDescent="0.2">
      <c r="A352" s="7">
        <v>26</v>
      </c>
      <c r="B352" s="7" t="s">
        <v>2646</v>
      </c>
      <c r="C352" s="7" t="s">
        <v>1184</v>
      </c>
      <c r="D352" s="7" t="s">
        <v>1185</v>
      </c>
      <c r="E352" s="7" t="s">
        <v>17</v>
      </c>
      <c r="F352" s="7" t="s">
        <v>174</v>
      </c>
      <c r="H352" s="7">
        <v>21</v>
      </c>
      <c r="I352" s="7">
        <v>3.044522437723423</v>
      </c>
      <c r="J352" s="7">
        <v>25</v>
      </c>
      <c r="K352" s="7" t="s">
        <v>999</v>
      </c>
      <c r="L352" s="7">
        <v>3.2188758248682006</v>
      </c>
      <c r="M352" s="7" t="s">
        <v>2596</v>
      </c>
      <c r="N352" s="7" t="s">
        <v>1110</v>
      </c>
      <c r="O352" s="7" t="s">
        <v>3345</v>
      </c>
      <c r="P352" s="7" t="s">
        <v>2740</v>
      </c>
      <c r="Q352" s="7" t="s">
        <v>2741</v>
      </c>
      <c r="R352" s="7" t="s">
        <v>2742</v>
      </c>
      <c r="S352" s="7" t="s">
        <v>3132</v>
      </c>
      <c r="T352" s="7" t="s">
        <v>3017</v>
      </c>
      <c r="U352" s="7" t="s">
        <v>3154</v>
      </c>
      <c r="V352" s="7">
        <v>91.5</v>
      </c>
      <c r="W352" s="7">
        <v>151</v>
      </c>
      <c r="X352" s="7">
        <v>61309</v>
      </c>
      <c r="Y352" s="7">
        <v>61.308999999999997</v>
      </c>
      <c r="Z352" s="7">
        <v>4.1159266510886505</v>
      </c>
      <c r="AA352" s="7">
        <v>3</v>
      </c>
      <c r="AB352" s="7">
        <f>VLOOKUP(O352, [5]Volleyball!$C$2:$E$27, 3, FALSE)</f>
        <v>3</v>
      </c>
    </row>
    <row r="353" spans="1:28" s="7" customFormat="1" x14ac:dyDescent="0.2">
      <c r="A353" s="7">
        <v>27</v>
      </c>
      <c r="B353" s="7" t="s">
        <v>2646</v>
      </c>
      <c r="C353" s="7" t="s">
        <v>1186</v>
      </c>
      <c r="D353" s="7" t="s">
        <v>1187</v>
      </c>
      <c r="E353" s="7" t="s">
        <v>17</v>
      </c>
      <c r="F353" s="7" t="s">
        <v>1117</v>
      </c>
      <c r="G353" s="7" t="s">
        <v>20</v>
      </c>
      <c r="H353" s="7">
        <v>117</v>
      </c>
      <c r="I353" s="7">
        <v>4.7621739347977563</v>
      </c>
      <c r="J353" s="7">
        <v>23</v>
      </c>
      <c r="K353" s="7" t="s">
        <v>1023</v>
      </c>
      <c r="L353" s="7">
        <v>3.1354942159291497</v>
      </c>
      <c r="M353" s="7" t="s">
        <v>2597</v>
      </c>
      <c r="N353" s="7" t="s">
        <v>1110</v>
      </c>
      <c r="O353" s="7" t="s">
        <v>3350</v>
      </c>
      <c r="P353" s="7" t="s">
        <v>2743</v>
      </c>
      <c r="Q353" s="7" t="s">
        <v>2713</v>
      </c>
      <c r="R353" s="7" t="s">
        <v>2709</v>
      </c>
      <c r="S353" s="7" t="s">
        <v>3033</v>
      </c>
      <c r="T353" s="7" t="s">
        <v>3034</v>
      </c>
      <c r="U353" s="7" t="s">
        <v>3148</v>
      </c>
      <c r="V353" s="7">
        <v>91.9</v>
      </c>
      <c r="W353" s="7">
        <v>62</v>
      </c>
      <c r="X353" s="7">
        <v>54306</v>
      </c>
      <c r="Y353" s="7">
        <v>54.305999999999997</v>
      </c>
      <c r="Z353" s="7">
        <v>3.9946347180730886</v>
      </c>
      <c r="AA353" s="7">
        <v>9</v>
      </c>
      <c r="AB353" s="7">
        <f>VLOOKUP(O353, [5]Volleyball!$C$2:$E$27, 3, FALSE)</f>
        <v>9</v>
      </c>
    </row>
    <row r="354" spans="1:28" s="7" customFormat="1" x14ac:dyDescent="0.2">
      <c r="A354" s="7">
        <v>28</v>
      </c>
      <c r="B354" s="7" t="s">
        <v>2646</v>
      </c>
      <c r="C354" s="7" t="s">
        <v>1188</v>
      </c>
      <c r="D354" s="7" t="s">
        <v>799</v>
      </c>
      <c r="E354" s="7" t="s">
        <v>17</v>
      </c>
      <c r="F354" s="7" t="s">
        <v>1142</v>
      </c>
      <c r="G354" s="7" t="s">
        <v>14</v>
      </c>
      <c r="H354" s="7">
        <v>26</v>
      </c>
      <c r="I354" s="7">
        <v>3.2580965380214821</v>
      </c>
      <c r="J354" s="7">
        <v>22</v>
      </c>
      <c r="K354" s="7" t="s">
        <v>1031</v>
      </c>
      <c r="L354" s="7">
        <v>3.0910424533583161</v>
      </c>
      <c r="M354" s="7" t="s">
        <v>2571</v>
      </c>
      <c r="N354" s="7" t="s">
        <v>1110</v>
      </c>
      <c r="O354" s="7" t="s">
        <v>3351</v>
      </c>
      <c r="P354" s="7" t="s">
        <v>2678</v>
      </c>
      <c r="Q354" s="7" t="s">
        <v>2679</v>
      </c>
      <c r="R354" s="7" t="s">
        <v>2680</v>
      </c>
      <c r="S354" s="7" t="s">
        <v>3029</v>
      </c>
      <c r="T354" s="7" t="s">
        <v>3012</v>
      </c>
      <c r="U354" s="7" t="s">
        <v>3030</v>
      </c>
      <c r="V354" s="7">
        <v>82.7</v>
      </c>
      <c r="W354" s="7">
        <v>151</v>
      </c>
      <c r="X354" s="7">
        <v>84957</v>
      </c>
      <c r="Y354" s="7">
        <v>84.956999999999994</v>
      </c>
      <c r="Z354" s="7">
        <v>4.4421452461357269</v>
      </c>
      <c r="AB354" s="7">
        <f>VLOOKUP(O354, [5]Volleyball!$C$2:$E$27, 3, FALSE)</f>
        <v>0</v>
      </c>
    </row>
    <row r="355" spans="1:28" s="7" customFormat="1" x14ac:dyDescent="0.2">
      <c r="A355" s="7">
        <v>29</v>
      </c>
      <c r="B355" s="7" t="s">
        <v>2646</v>
      </c>
      <c r="C355" s="7" t="s">
        <v>1189</v>
      </c>
      <c r="D355" s="7" t="s">
        <v>1112</v>
      </c>
      <c r="E355" s="7" t="s">
        <v>17</v>
      </c>
      <c r="F355" s="7" t="s">
        <v>1142</v>
      </c>
      <c r="G355" s="7" t="s">
        <v>20</v>
      </c>
      <c r="H355" s="7">
        <v>11.1</v>
      </c>
      <c r="I355" s="7">
        <v>2.4069451083182885</v>
      </c>
      <c r="J355" s="7">
        <v>21</v>
      </c>
      <c r="K355" s="7" t="s">
        <v>1049</v>
      </c>
      <c r="L355" s="7">
        <v>3.044522437723423</v>
      </c>
      <c r="M355" s="7" t="s">
        <v>2593</v>
      </c>
      <c r="N355" s="7" t="s">
        <v>1110</v>
      </c>
      <c r="O355" s="7" t="s">
        <v>3352</v>
      </c>
      <c r="P355" s="7" t="s">
        <v>2733</v>
      </c>
      <c r="Q355" s="7" t="s">
        <v>2734</v>
      </c>
      <c r="R355" s="7" t="s">
        <v>1117</v>
      </c>
      <c r="S355" s="7" t="s">
        <v>3016</v>
      </c>
      <c r="T355" s="7" t="s">
        <v>3017</v>
      </c>
      <c r="U355" s="7" t="s">
        <v>3018</v>
      </c>
      <c r="V355" s="7">
        <v>86.4</v>
      </c>
      <c r="W355" s="7">
        <v>49</v>
      </c>
      <c r="X355" s="7">
        <v>58575</v>
      </c>
      <c r="Y355" s="7">
        <v>58.575000000000003</v>
      </c>
      <c r="Z355" s="7">
        <v>4.0703079843938594</v>
      </c>
      <c r="AB355" s="7">
        <f>VLOOKUP(O355, [5]Volleyball!$C$2:$E$27, 3, FALSE)</f>
        <v>0</v>
      </c>
    </row>
    <row r="356" spans="1:28" s="7" customFormat="1" x14ac:dyDescent="0.2">
      <c r="A356" s="7">
        <v>30</v>
      </c>
      <c r="B356" s="7" t="s">
        <v>2646</v>
      </c>
      <c r="C356" s="7" t="s">
        <v>1190</v>
      </c>
      <c r="D356" s="7" t="s">
        <v>1191</v>
      </c>
      <c r="E356" s="7" t="s">
        <v>17</v>
      </c>
      <c r="F356" s="7" t="s">
        <v>174</v>
      </c>
      <c r="H356" s="7">
        <v>10</v>
      </c>
      <c r="I356" s="7">
        <v>2.3025850929940459</v>
      </c>
      <c r="J356" s="7">
        <v>21</v>
      </c>
      <c r="K356" s="7" t="s">
        <v>1049</v>
      </c>
      <c r="L356" s="7">
        <v>3.044522437723423</v>
      </c>
      <c r="M356" s="7" t="s">
        <v>2582</v>
      </c>
      <c r="N356" s="7" t="s">
        <v>1110</v>
      </c>
      <c r="O356" s="7" t="s">
        <v>3353</v>
      </c>
      <c r="P356" s="7" t="s">
        <v>2707</v>
      </c>
      <c r="Q356" s="7" t="s">
        <v>2708</v>
      </c>
      <c r="R356" s="7" t="s">
        <v>2709</v>
      </c>
      <c r="S356" s="7" t="s">
        <v>3033</v>
      </c>
      <c r="T356" s="7" t="s">
        <v>3034</v>
      </c>
      <c r="U356" s="7" t="s">
        <v>3147</v>
      </c>
      <c r="V356" s="7">
        <v>100.4</v>
      </c>
      <c r="W356" s="7">
        <v>77</v>
      </c>
      <c r="X356" s="7">
        <v>43015</v>
      </c>
      <c r="Y356" s="7">
        <v>43.015000000000001</v>
      </c>
      <c r="Z356" s="7">
        <v>3.7615488920733116</v>
      </c>
      <c r="AA356" s="7">
        <v>7</v>
      </c>
      <c r="AB356" s="7">
        <f>VLOOKUP(O356, [5]Volleyball!$C$2:$E$27, 3, FALSE)</f>
        <v>7</v>
      </c>
    </row>
    <row r="357" spans="1:28" s="7" customFormat="1" x14ac:dyDescent="0.2">
      <c r="A357" s="7">
        <v>31</v>
      </c>
      <c r="B357" s="7" t="s">
        <v>2646</v>
      </c>
      <c r="C357" s="7" t="s">
        <v>1193</v>
      </c>
      <c r="D357" s="7" t="s">
        <v>1194</v>
      </c>
      <c r="E357" s="7" t="s">
        <v>17</v>
      </c>
      <c r="F357" s="7" t="s">
        <v>1178</v>
      </c>
      <c r="G357" s="7" t="s">
        <v>20</v>
      </c>
      <c r="H357" s="7">
        <v>13.3</v>
      </c>
      <c r="I357" s="7">
        <v>2.5877640352277083</v>
      </c>
      <c r="J357" s="7">
        <v>21</v>
      </c>
      <c r="K357" s="7" t="s">
        <v>1049</v>
      </c>
      <c r="L357" s="7">
        <v>3.044522437723423</v>
      </c>
      <c r="M357" s="7" t="s">
        <v>2596</v>
      </c>
      <c r="N357" s="7" t="s">
        <v>1110</v>
      </c>
      <c r="O357" s="7" t="s">
        <v>3345</v>
      </c>
      <c r="P357" s="7" t="s">
        <v>2740</v>
      </c>
      <c r="Q357" s="7" t="s">
        <v>2741</v>
      </c>
      <c r="R357" s="7" t="s">
        <v>2742</v>
      </c>
      <c r="S357" s="7" t="s">
        <v>3132</v>
      </c>
      <c r="T357" s="7" t="s">
        <v>3017</v>
      </c>
      <c r="U357" s="7" t="s">
        <v>3154</v>
      </c>
      <c r="V357" s="7">
        <v>91.5</v>
      </c>
      <c r="W357" s="7">
        <v>151</v>
      </c>
      <c r="X357" s="7">
        <v>61309</v>
      </c>
      <c r="Y357" s="7">
        <v>61.308999999999997</v>
      </c>
      <c r="Z357" s="7">
        <v>4.1159266510886505</v>
      </c>
      <c r="AA357" s="7">
        <v>3</v>
      </c>
      <c r="AB357" s="7">
        <f>VLOOKUP(O357, [5]Volleyball!$C$2:$E$27, 3, FALSE)</f>
        <v>3</v>
      </c>
    </row>
    <row r="358" spans="1:28" s="7" customFormat="1" x14ac:dyDescent="0.2">
      <c r="A358" s="7">
        <v>32</v>
      </c>
      <c r="B358" s="7" t="s">
        <v>2646</v>
      </c>
      <c r="C358" s="7" t="s">
        <v>1195</v>
      </c>
      <c r="D358" s="7" t="s">
        <v>1196</v>
      </c>
      <c r="E358" s="7" t="s">
        <v>17</v>
      </c>
      <c r="F358" s="7" t="s">
        <v>1142</v>
      </c>
      <c r="G358" s="7" t="s">
        <v>38</v>
      </c>
      <c r="H358" s="7">
        <v>12.1</v>
      </c>
      <c r="I358" s="7">
        <v>2.4932054526026954</v>
      </c>
      <c r="J358" s="7">
        <v>20</v>
      </c>
      <c r="K358" s="7" t="s">
        <v>1072</v>
      </c>
      <c r="L358" s="7">
        <v>2.9957322735539909</v>
      </c>
      <c r="M358" s="7" t="s">
        <v>2596</v>
      </c>
      <c r="N358" s="7" t="s">
        <v>1110</v>
      </c>
      <c r="O358" s="7" t="s">
        <v>3345</v>
      </c>
      <c r="P358" s="7" t="s">
        <v>2740</v>
      </c>
      <c r="Q358" s="7" t="s">
        <v>2741</v>
      </c>
      <c r="R358" s="7" t="s">
        <v>2742</v>
      </c>
      <c r="S358" s="7" t="s">
        <v>3132</v>
      </c>
      <c r="T358" s="7" t="s">
        <v>3017</v>
      </c>
      <c r="U358" s="7" t="s">
        <v>3154</v>
      </c>
      <c r="V358" s="7">
        <v>91.5</v>
      </c>
      <c r="W358" s="7">
        <v>151</v>
      </c>
      <c r="X358" s="7">
        <v>61309</v>
      </c>
      <c r="Y358" s="7">
        <v>61.308999999999997</v>
      </c>
      <c r="Z358" s="7">
        <v>4.1159266510886505</v>
      </c>
      <c r="AA358" s="7">
        <v>3</v>
      </c>
      <c r="AB358" s="7">
        <f>VLOOKUP(O358, [5]Volleyball!$C$2:$E$27, 3, FALSE)</f>
        <v>3</v>
      </c>
    </row>
    <row r="359" spans="1:28" s="7" customFormat="1" x14ac:dyDescent="0.2">
      <c r="A359" s="7">
        <v>33</v>
      </c>
      <c r="B359" s="7" t="s">
        <v>2646</v>
      </c>
      <c r="C359" s="7" t="s">
        <v>1197</v>
      </c>
      <c r="D359" s="7" t="s">
        <v>1198</v>
      </c>
      <c r="E359" s="7" t="s">
        <v>17</v>
      </c>
      <c r="F359" s="7" t="s">
        <v>1131</v>
      </c>
      <c r="G359" s="7" t="s">
        <v>38</v>
      </c>
      <c r="H359" s="7">
        <v>10.4</v>
      </c>
      <c r="I359" s="7">
        <v>2.341805806147327</v>
      </c>
      <c r="J359" s="7">
        <v>20</v>
      </c>
      <c r="K359" s="7" t="s">
        <v>1072</v>
      </c>
      <c r="L359" s="7">
        <v>2.9957322735539909</v>
      </c>
      <c r="M359" s="7" t="s">
        <v>2603</v>
      </c>
      <c r="N359" s="7" t="s">
        <v>1110</v>
      </c>
      <c r="O359" s="7" t="s">
        <v>3354</v>
      </c>
      <c r="P359" s="7" t="s">
        <v>2755</v>
      </c>
      <c r="Q359" s="7" t="s">
        <v>2756</v>
      </c>
      <c r="R359" s="7" t="s">
        <v>2725</v>
      </c>
      <c r="S359" s="7" t="s">
        <v>3054</v>
      </c>
      <c r="T359" s="7" t="s">
        <v>3003</v>
      </c>
      <c r="U359" s="7" t="s">
        <v>3070</v>
      </c>
      <c r="V359" s="7">
        <v>112.6</v>
      </c>
      <c r="W359" s="7">
        <v>121</v>
      </c>
      <c r="X359" s="7">
        <v>64080</v>
      </c>
      <c r="Y359" s="7">
        <v>64.08</v>
      </c>
      <c r="Z359" s="7">
        <v>4.160132302760104</v>
      </c>
      <c r="AB359" s="7">
        <f>VLOOKUP(O359, [5]Volleyball!$C$2:$E$27, 3, FALSE)</f>
        <v>0</v>
      </c>
    </row>
    <row r="360" spans="1:28" s="7" customFormat="1" x14ac:dyDescent="0.2">
      <c r="A360" s="7">
        <v>34</v>
      </c>
      <c r="B360" s="7" t="s">
        <v>2646</v>
      </c>
      <c r="C360" s="7" t="s">
        <v>1200</v>
      </c>
      <c r="D360" s="7" t="s">
        <v>1201</v>
      </c>
      <c r="E360" s="7" t="s">
        <v>17</v>
      </c>
      <c r="F360" s="7" t="s">
        <v>1142</v>
      </c>
      <c r="G360" s="7" t="s">
        <v>14</v>
      </c>
      <c r="H360" s="7">
        <v>12.4</v>
      </c>
      <c r="I360" s="7">
        <v>2.5176964726109912</v>
      </c>
      <c r="J360" s="7">
        <v>19.7</v>
      </c>
      <c r="K360" s="7" t="s">
        <v>1092</v>
      </c>
      <c r="L360" s="7">
        <v>2.9806186357439426</v>
      </c>
      <c r="M360" s="7" t="s">
        <v>2596</v>
      </c>
      <c r="N360" s="7" t="s">
        <v>1110</v>
      </c>
      <c r="O360" s="7" t="s">
        <v>3345</v>
      </c>
      <c r="P360" s="7" t="s">
        <v>2740</v>
      </c>
      <c r="Q360" s="7" t="s">
        <v>2741</v>
      </c>
      <c r="R360" s="7" t="s">
        <v>2742</v>
      </c>
      <c r="S360" s="7" t="s">
        <v>3132</v>
      </c>
      <c r="T360" s="7" t="s">
        <v>3017</v>
      </c>
      <c r="U360" s="7" t="s">
        <v>3154</v>
      </c>
      <c r="V360" s="7">
        <v>91.5</v>
      </c>
      <c r="W360" s="7">
        <v>151</v>
      </c>
      <c r="X360" s="7">
        <v>61309</v>
      </c>
      <c r="Y360" s="7">
        <v>61.308999999999997</v>
      </c>
      <c r="Z360" s="7">
        <v>4.1159266510886505</v>
      </c>
      <c r="AA360" s="7">
        <v>3</v>
      </c>
      <c r="AB360" s="7">
        <f>VLOOKUP(O360, [5]Volleyball!$C$2:$E$27, 3, FALSE)</f>
        <v>3</v>
      </c>
    </row>
    <row r="361" spans="1:28" s="7" customFormat="1" x14ac:dyDescent="0.2">
      <c r="A361" s="7">
        <v>35</v>
      </c>
      <c r="B361" s="7" t="s">
        <v>2646</v>
      </c>
      <c r="C361" s="7" t="s">
        <v>1202</v>
      </c>
      <c r="D361" s="7" t="s">
        <v>1203</v>
      </c>
      <c r="E361" s="7" t="s">
        <v>17</v>
      </c>
      <c r="F361" s="7" t="s">
        <v>1117</v>
      </c>
      <c r="G361" s="7" t="s">
        <v>20</v>
      </c>
      <c r="H361" s="7">
        <v>7.5</v>
      </c>
      <c r="I361" s="7">
        <v>2.0149030205422647</v>
      </c>
      <c r="J361" s="7">
        <v>19.2</v>
      </c>
      <c r="K361" s="7" t="s">
        <v>1109</v>
      </c>
      <c r="L361" s="7">
        <v>2.954910279033736</v>
      </c>
      <c r="M361" s="7" t="s">
        <v>2601</v>
      </c>
      <c r="N361" s="7" t="s">
        <v>1110</v>
      </c>
      <c r="O361" s="7" t="s">
        <v>3346</v>
      </c>
      <c r="P361" s="7" t="s">
        <v>2751</v>
      </c>
      <c r="Q361" s="7" t="s">
        <v>2752</v>
      </c>
      <c r="R361" s="7" t="s">
        <v>2753</v>
      </c>
      <c r="S361" s="7" t="s">
        <v>3050</v>
      </c>
      <c r="T361" s="7" t="s">
        <v>3017</v>
      </c>
      <c r="U361" s="7" t="s">
        <v>3051</v>
      </c>
      <c r="V361" s="7">
        <v>101.4</v>
      </c>
      <c r="W361" s="7">
        <v>250</v>
      </c>
      <c r="X361" s="7">
        <v>49928</v>
      </c>
      <c r="Y361" s="7">
        <v>49.927999999999997</v>
      </c>
      <c r="Z361" s="7">
        <v>3.9105819676317419</v>
      </c>
      <c r="AA361" s="7">
        <v>6</v>
      </c>
      <c r="AB361" s="7">
        <f>VLOOKUP(O361, [5]Volleyball!$C$2:$E$27, 3, FALSE)</f>
        <v>6</v>
      </c>
    </row>
    <row r="362" spans="1:28" s="7" customFormat="1" x14ac:dyDescent="0.2">
      <c r="A362" s="7">
        <v>36</v>
      </c>
      <c r="B362" s="7" t="s">
        <v>2646</v>
      </c>
      <c r="C362" s="7" t="s">
        <v>1204</v>
      </c>
      <c r="D362" s="7" t="s">
        <v>1150</v>
      </c>
      <c r="E362" s="7" t="s">
        <v>17</v>
      </c>
      <c r="F362" s="7" t="s">
        <v>1117</v>
      </c>
      <c r="H362" s="7">
        <v>10.9</v>
      </c>
      <c r="I362" s="7">
        <v>2.388762789235098</v>
      </c>
      <c r="J362" s="7">
        <v>19</v>
      </c>
      <c r="K362" s="7" t="s">
        <v>1205</v>
      </c>
      <c r="L362" s="7">
        <v>2.9444389791664403</v>
      </c>
      <c r="M362" s="7" t="s">
        <v>2596</v>
      </c>
      <c r="N362" s="7" t="s">
        <v>1110</v>
      </c>
      <c r="O362" s="7" t="s">
        <v>3345</v>
      </c>
      <c r="P362" s="7" t="s">
        <v>2740</v>
      </c>
      <c r="Q362" s="7" t="s">
        <v>2741</v>
      </c>
      <c r="R362" s="7" t="s">
        <v>2742</v>
      </c>
      <c r="S362" s="7" t="s">
        <v>3132</v>
      </c>
      <c r="T362" s="7" t="s">
        <v>3017</v>
      </c>
      <c r="U362" s="7" t="s">
        <v>3154</v>
      </c>
      <c r="V362" s="7">
        <v>91.5</v>
      </c>
      <c r="W362" s="7">
        <v>151</v>
      </c>
      <c r="X362" s="7">
        <v>61309</v>
      </c>
      <c r="Y362" s="7">
        <v>61.308999999999997</v>
      </c>
      <c r="Z362" s="7">
        <v>4.1159266510886505</v>
      </c>
      <c r="AA362" s="7">
        <v>3</v>
      </c>
      <c r="AB362" s="7">
        <f>VLOOKUP(O362, [5]Volleyball!$C$2:$E$27, 3, FALSE)</f>
        <v>3</v>
      </c>
    </row>
    <row r="363" spans="1:28" s="7" customFormat="1" x14ac:dyDescent="0.2">
      <c r="A363" s="7">
        <v>37</v>
      </c>
      <c r="B363" s="7" t="s">
        <v>2646</v>
      </c>
      <c r="C363" s="7" t="s">
        <v>1206</v>
      </c>
      <c r="D363" s="7" t="s">
        <v>1207</v>
      </c>
      <c r="E363" s="7" t="s">
        <v>17</v>
      </c>
      <c r="F363" s="7" t="s">
        <v>174</v>
      </c>
      <c r="H363" s="7">
        <v>9.4</v>
      </c>
      <c r="I363" s="7">
        <v>2.2407096892759584</v>
      </c>
      <c r="J363" s="7">
        <v>18.7</v>
      </c>
      <c r="K363" s="7" t="s">
        <v>1209</v>
      </c>
      <c r="L363" s="7">
        <v>2.9285235238605409</v>
      </c>
      <c r="M363" s="7" t="s">
        <v>2596</v>
      </c>
      <c r="N363" s="7" t="s">
        <v>1110</v>
      </c>
      <c r="O363" s="7" t="s">
        <v>3345</v>
      </c>
      <c r="P363" s="7" t="s">
        <v>2740</v>
      </c>
      <c r="Q363" s="7" t="s">
        <v>2741</v>
      </c>
      <c r="R363" s="7" t="s">
        <v>2742</v>
      </c>
      <c r="S363" s="7" t="s">
        <v>3132</v>
      </c>
      <c r="T363" s="7" t="s">
        <v>3017</v>
      </c>
      <c r="U363" s="7" t="s">
        <v>3154</v>
      </c>
      <c r="V363" s="7">
        <v>91.5</v>
      </c>
      <c r="W363" s="7">
        <v>151</v>
      </c>
      <c r="X363" s="7">
        <v>61309</v>
      </c>
      <c r="Y363" s="7">
        <v>61.308999999999997</v>
      </c>
      <c r="Z363" s="7">
        <v>4.1159266510886505</v>
      </c>
      <c r="AA363" s="7">
        <v>3</v>
      </c>
      <c r="AB363" s="7">
        <f>VLOOKUP(O363, [5]Volleyball!$C$2:$E$27, 3, FALSE)</f>
        <v>3</v>
      </c>
    </row>
    <row r="364" spans="1:28" s="7" customFormat="1" x14ac:dyDescent="0.2">
      <c r="A364" s="7">
        <v>38</v>
      </c>
      <c r="B364" s="7" t="s">
        <v>2646</v>
      </c>
      <c r="C364" s="7" t="s">
        <v>1210</v>
      </c>
      <c r="D364" s="7" t="s">
        <v>1211</v>
      </c>
      <c r="E364" s="7" t="s">
        <v>17</v>
      </c>
      <c r="F364" s="7" t="s">
        <v>1113</v>
      </c>
      <c r="G364" s="7" t="s">
        <v>14</v>
      </c>
      <c r="H364" s="7">
        <v>11.2</v>
      </c>
      <c r="I364" s="7">
        <v>2.4159137783010487</v>
      </c>
      <c r="J364" s="7">
        <v>18.600000000000001</v>
      </c>
      <c r="K364" s="7" t="s">
        <v>1212</v>
      </c>
      <c r="L364" s="7">
        <v>2.9231615807191558</v>
      </c>
      <c r="M364" s="7" t="s">
        <v>2596</v>
      </c>
      <c r="N364" s="7" t="s">
        <v>1110</v>
      </c>
      <c r="O364" s="7" t="s">
        <v>3345</v>
      </c>
      <c r="P364" s="7" t="s">
        <v>2740</v>
      </c>
      <c r="Q364" s="7" t="s">
        <v>2741</v>
      </c>
      <c r="R364" s="7" t="s">
        <v>2742</v>
      </c>
      <c r="S364" s="7" t="s">
        <v>3132</v>
      </c>
      <c r="T364" s="7" t="s">
        <v>3017</v>
      </c>
      <c r="U364" s="7" t="s">
        <v>3154</v>
      </c>
      <c r="V364" s="7">
        <v>91.5</v>
      </c>
      <c r="W364" s="7">
        <v>151</v>
      </c>
      <c r="X364" s="7">
        <v>61309</v>
      </c>
      <c r="Y364" s="7">
        <v>61.308999999999997</v>
      </c>
      <c r="Z364" s="7">
        <v>4.1159266510886505</v>
      </c>
      <c r="AA364" s="7">
        <v>3</v>
      </c>
      <c r="AB364" s="7">
        <f>VLOOKUP(O364, [5]Volleyball!$C$2:$E$27, 3, FALSE)</f>
        <v>3</v>
      </c>
    </row>
    <row r="365" spans="1:28" s="7" customFormat="1" x14ac:dyDescent="0.2">
      <c r="A365" s="7">
        <v>39</v>
      </c>
      <c r="B365" s="7" t="s">
        <v>2646</v>
      </c>
      <c r="C365" s="7" t="s">
        <v>1213</v>
      </c>
      <c r="D365" s="7" t="s">
        <v>1214</v>
      </c>
      <c r="E365" s="7" t="s">
        <v>17</v>
      </c>
      <c r="F365" s="7" t="s">
        <v>1178</v>
      </c>
      <c r="H365" s="7">
        <v>7.2</v>
      </c>
      <c r="I365" s="7">
        <v>1.9740810260220096</v>
      </c>
      <c r="J365" s="7">
        <v>17.600000000000001</v>
      </c>
      <c r="K365" s="7" t="s">
        <v>1215</v>
      </c>
      <c r="L365" s="7">
        <v>2.8678989020441064</v>
      </c>
      <c r="M365" s="7" t="s">
        <v>2596</v>
      </c>
      <c r="N365" s="7" t="s">
        <v>1110</v>
      </c>
      <c r="O365" s="7" t="s">
        <v>3345</v>
      </c>
      <c r="P365" s="7" t="s">
        <v>2740</v>
      </c>
      <c r="Q365" s="7" t="s">
        <v>2741</v>
      </c>
      <c r="R365" s="7" t="s">
        <v>2742</v>
      </c>
      <c r="S365" s="7" t="s">
        <v>3132</v>
      </c>
      <c r="T365" s="7" t="s">
        <v>3017</v>
      </c>
      <c r="U365" s="7" t="s">
        <v>3154</v>
      </c>
      <c r="V365" s="7">
        <v>91.5</v>
      </c>
      <c r="W365" s="7">
        <v>151</v>
      </c>
      <c r="X365" s="7">
        <v>61309</v>
      </c>
      <c r="Y365" s="7">
        <v>61.308999999999997</v>
      </c>
      <c r="Z365" s="7">
        <v>4.1159266510886505</v>
      </c>
      <c r="AA365" s="7">
        <v>3</v>
      </c>
      <c r="AB365" s="7">
        <f>VLOOKUP(O365, [5]Volleyball!$C$2:$E$27, 3, FALSE)</f>
        <v>3</v>
      </c>
    </row>
    <row r="366" spans="1:28" s="7" customFormat="1" x14ac:dyDescent="0.2">
      <c r="A366" s="7">
        <v>40</v>
      </c>
      <c r="B366" s="7" t="s">
        <v>2646</v>
      </c>
      <c r="C366" s="7" t="s">
        <v>1216</v>
      </c>
      <c r="D366" s="7" t="s">
        <v>1217</v>
      </c>
      <c r="E366" s="7" t="s">
        <v>17</v>
      </c>
      <c r="F366" s="7" t="s">
        <v>1117</v>
      </c>
      <c r="H366" s="7">
        <v>6.2</v>
      </c>
      <c r="I366" s="7">
        <v>1.824549292051046</v>
      </c>
      <c r="J366" s="7">
        <v>17.399999999999999</v>
      </c>
      <c r="K366" s="7" t="s">
        <v>753</v>
      </c>
      <c r="L366" s="7">
        <v>2.8564702062204832</v>
      </c>
      <c r="M366" s="7" t="s">
        <v>2604</v>
      </c>
      <c r="N366" s="7" t="s">
        <v>1110</v>
      </c>
      <c r="O366" s="7" t="s">
        <v>3355</v>
      </c>
      <c r="P366" s="7" t="s">
        <v>2757</v>
      </c>
      <c r="Q366" s="7" t="s">
        <v>2758</v>
      </c>
      <c r="R366" s="7" t="s">
        <v>2759</v>
      </c>
      <c r="S366" s="7" t="s">
        <v>3084</v>
      </c>
      <c r="T366" s="7" t="s">
        <v>3017</v>
      </c>
      <c r="U366" s="7" t="s">
        <v>3085</v>
      </c>
      <c r="V366" s="7">
        <v>105</v>
      </c>
      <c r="W366" s="7">
        <v>62</v>
      </c>
      <c r="X366" s="7">
        <v>70099</v>
      </c>
      <c r="Y366" s="7">
        <v>70.099000000000004</v>
      </c>
      <c r="Z366" s="7">
        <v>4.2499085286035578</v>
      </c>
      <c r="AA366" s="7">
        <v>5</v>
      </c>
      <c r="AB366" s="7">
        <f>VLOOKUP(O366, [5]Volleyball!$C$2:$E$27, 3, FALSE)</f>
        <v>5</v>
      </c>
    </row>
    <row r="367" spans="1:28" s="7" customFormat="1" x14ac:dyDescent="0.2">
      <c r="A367" s="7">
        <v>41</v>
      </c>
      <c r="B367" s="7" t="s">
        <v>2646</v>
      </c>
      <c r="C367" s="7" t="s">
        <v>1219</v>
      </c>
      <c r="D367" s="7" t="s">
        <v>1220</v>
      </c>
      <c r="E367" s="7" t="s">
        <v>17</v>
      </c>
      <c r="F367" s="7" t="s">
        <v>1142</v>
      </c>
      <c r="G367" s="7" t="s">
        <v>38</v>
      </c>
      <c r="H367" s="7">
        <v>9.3000000000000007</v>
      </c>
      <c r="I367" s="7">
        <v>2.2300144001592104</v>
      </c>
      <c r="J367" s="7">
        <v>17.3</v>
      </c>
      <c r="K367" s="7" t="s">
        <v>1222</v>
      </c>
      <c r="L367" s="7">
        <v>2.8507065015037334</v>
      </c>
      <c r="M367" s="7" t="s">
        <v>2565</v>
      </c>
      <c r="N367" s="7" t="s">
        <v>1110</v>
      </c>
      <c r="O367" s="7" t="s">
        <v>3341</v>
      </c>
      <c r="P367" s="7" t="s">
        <v>2664</v>
      </c>
      <c r="Q367" s="7" t="s">
        <v>2665</v>
      </c>
      <c r="R367" s="7" t="s">
        <v>2592</v>
      </c>
      <c r="S367" s="7" t="s">
        <v>3056</v>
      </c>
      <c r="T367" s="7" t="s">
        <v>3012</v>
      </c>
      <c r="U367" s="7" t="s">
        <v>3086</v>
      </c>
      <c r="V367" s="7">
        <v>89.7</v>
      </c>
      <c r="W367" s="7">
        <v>182</v>
      </c>
      <c r="AB367" s="7" t="e">
        <f>VLOOKUP(O367, [5]Volleyball!$C$2:$E$27, 3, FALSE)</f>
        <v>#N/A</v>
      </c>
    </row>
    <row r="368" spans="1:28" s="7" customFormat="1" x14ac:dyDescent="0.2">
      <c r="A368" s="7">
        <v>42</v>
      </c>
      <c r="B368" s="7" t="s">
        <v>2646</v>
      </c>
      <c r="C368" s="7" t="s">
        <v>1223</v>
      </c>
      <c r="D368" s="7" t="s">
        <v>1224</v>
      </c>
      <c r="E368" s="7" t="s">
        <v>17</v>
      </c>
      <c r="F368" s="7" t="s">
        <v>1142</v>
      </c>
      <c r="G368" s="7" t="s">
        <v>14</v>
      </c>
      <c r="H368" s="7">
        <v>4.5</v>
      </c>
      <c r="I368" s="7">
        <v>1.5040773967762742</v>
      </c>
      <c r="J368" s="7">
        <v>16.8</v>
      </c>
      <c r="K368" s="7" t="s">
        <v>757</v>
      </c>
      <c r="L368" s="7">
        <v>2.8213788864092133</v>
      </c>
      <c r="M368" s="7" t="s">
        <v>2596</v>
      </c>
      <c r="N368" s="7" t="s">
        <v>1110</v>
      </c>
      <c r="O368" s="7" t="s">
        <v>3345</v>
      </c>
      <c r="P368" s="7" t="s">
        <v>2740</v>
      </c>
      <c r="Q368" s="7" t="s">
        <v>2741</v>
      </c>
      <c r="R368" s="7" t="s">
        <v>2742</v>
      </c>
      <c r="S368" s="7" t="s">
        <v>3132</v>
      </c>
      <c r="T368" s="7" t="s">
        <v>3017</v>
      </c>
      <c r="U368" s="7" t="s">
        <v>3154</v>
      </c>
      <c r="V368" s="7">
        <v>91.5</v>
      </c>
      <c r="W368" s="7">
        <v>151</v>
      </c>
      <c r="X368" s="7">
        <v>61309</v>
      </c>
      <c r="Y368" s="7">
        <v>61.308999999999997</v>
      </c>
      <c r="Z368" s="7">
        <v>4.1159266510886505</v>
      </c>
      <c r="AA368" s="7">
        <v>3</v>
      </c>
      <c r="AB368" s="7">
        <f>VLOOKUP(O368, [5]Volleyball!$C$2:$E$27, 3, FALSE)</f>
        <v>3</v>
      </c>
    </row>
    <row r="369" spans="1:28" s="7" customFormat="1" x14ac:dyDescent="0.2">
      <c r="A369" s="7">
        <v>43</v>
      </c>
      <c r="B369" s="7" t="s">
        <v>2646</v>
      </c>
      <c r="C369" s="7" t="s">
        <v>1225</v>
      </c>
      <c r="D369" s="7" t="s">
        <v>1226</v>
      </c>
      <c r="E369" s="7" t="s">
        <v>17</v>
      </c>
      <c r="F369" s="7" t="s">
        <v>1142</v>
      </c>
      <c r="G369" s="7" t="s">
        <v>14</v>
      </c>
      <c r="H369" s="7">
        <v>3.9</v>
      </c>
      <c r="I369" s="7">
        <v>1.3609765531356006</v>
      </c>
      <c r="J369" s="7">
        <v>16</v>
      </c>
      <c r="K369" s="7" t="s">
        <v>769</v>
      </c>
      <c r="L369" s="7">
        <v>2.7725887222397811</v>
      </c>
      <c r="M369" s="7" t="s">
        <v>2580</v>
      </c>
      <c r="N369" s="7" t="s">
        <v>1110</v>
      </c>
      <c r="O369" s="7" t="s">
        <v>3356</v>
      </c>
      <c r="P369" s="7" t="s">
        <v>2702</v>
      </c>
      <c r="Q369" s="7" t="s">
        <v>2703</v>
      </c>
      <c r="R369" s="7" t="s">
        <v>2704</v>
      </c>
      <c r="S369" s="7" t="s">
        <v>3023</v>
      </c>
      <c r="T369" s="7" t="s">
        <v>3017</v>
      </c>
      <c r="U369" s="7" t="s">
        <v>3093</v>
      </c>
      <c r="V369" s="7">
        <v>88</v>
      </c>
      <c r="W369" s="7">
        <v>72</v>
      </c>
      <c r="X369" s="7">
        <v>41995</v>
      </c>
      <c r="Y369" s="7">
        <v>41.994999999999997</v>
      </c>
      <c r="Z369" s="7">
        <v>3.7375505635775905</v>
      </c>
      <c r="AB369" s="7">
        <f>VLOOKUP(O369, [5]Volleyball!$C$2:$E$27, 3, FALSE)</f>
        <v>0</v>
      </c>
    </row>
    <row r="370" spans="1:28" s="7" customFormat="1" x14ac:dyDescent="0.2">
      <c r="A370" s="7">
        <v>44</v>
      </c>
      <c r="B370" s="7" t="s">
        <v>2646</v>
      </c>
      <c r="C370" s="7" t="s">
        <v>1228</v>
      </c>
      <c r="D370" s="7" t="s">
        <v>1229</v>
      </c>
      <c r="E370" s="7" t="s">
        <v>17</v>
      </c>
      <c r="F370" s="7" t="s">
        <v>1117</v>
      </c>
      <c r="G370" s="7" t="s">
        <v>26</v>
      </c>
      <c r="H370" s="7">
        <v>4.2</v>
      </c>
      <c r="I370" s="7">
        <v>1.4350845252893227</v>
      </c>
      <c r="J370" s="7">
        <v>15.8</v>
      </c>
      <c r="K370" s="7" t="s">
        <v>1231</v>
      </c>
      <c r="L370" s="7">
        <v>2.760009940032921</v>
      </c>
      <c r="M370" s="7" t="s">
        <v>2605</v>
      </c>
      <c r="N370" s="7" t="s">
        <v>1110</v>
      </c>
      <c r="O370" s="7" t="s">
        <v>3357</v>
      </c>
      <c r="P370" s="7" t="s">
        <v>2760</v>
      </c>
      <c r="Q370" s="7" t="s">
        <v>2761</v>
      </c>
      <c r="R370" s="7" t="s">
        <v>2762</v>
      </c>
      <c r="S370" s="7" t="s">
        <v>3074</v>
      </c>
      <c r="T370" s="7" t="s">
        <v>3017</v>
      </c>
      <c r="U370" s="7" t="s">
        <v>3091</v>
      </c>
      <c r="V370" s="7">
        <v>93.2</v>
      </c>
      <c r="W370" s="7">
        <v>121</v>
      </c>
      <c r="X370" s="7">
        <v>56536</v>
      </c>
      <c r="Y370" s="7">
        <v>56.536000000000001</v>
      </c>
      <c r="Z370" s="7">
        <v>4.0348776033885532</v>
      </c>
      <c r="AB370" s="7">
        <f>VLOOKUP(O370, [5]Volleyball!$C$2:$E$27, 3, FALSE)</f>
        <v>0</v>
      </c>
    </row>
    <row r="371" spans="1:28" s="7" customFormat="1" x14ac:dyDescent="0.2">
      <c r="A371" s="7">
        <v>45</v>
      </c>
      <c r="B371" s="7" t="s">
        <v>2646</v>
      </c>
      <c r="C371" s="7" t="s">
        <v>1232</v>
      </c>
      <c r="D371" s="7" t="s">
        <v>1233</v>
      </c>
      <c r="E371" s="7" t="s">
        <v>17</v>
      </c>
      <c r="F371" s="7" t="s">
        <v>174</v>
      </c>
      <c r="G371" s="7" t="s">
        <v>26</v>
      </c>
      <c r="H371" s="7">
        <v>1.9</v>
      </c>
      <c r="I371" s="7">
        <v>0.64185388617239469</v>
      </c>
      <c r="J371" s="7">
        <v>15.2</v>
      </c>
      <c r="K371" s="7" t="s">
        <v>777</v>
      </c>
      <c r="L371" s="7">
        <v>2.7212954278522306</v>
      </c>
      <c r="M371" s="7" t="s">
        <v>2566</v>
      </c>
      <c r="N371" s="7" t="s">
        <v>1110</v>
      </c>
      <c r="O371" s="7" t="s">
        <v>3358</v>
      </c>
      <c r="P371" s="7" t="s">
        <v>2666</v>
      </c>
      <c r="Q371" s="7" t="s">
        <v>2667</v>
      </c>
      <c r="R371" s="7" t="s">
        <v>2668</v>
      </c>
      <c r="S371" s="7" t="s">
        <v>3044</v>
      </c>
      <c r="T371" s="7" t="s">
        <v>3012</v>
      </c>
      <c r="U371" s="7" t="s">
        <v>3045</v>
      </c>
      <c r="V371" s="7">
        <v>91.8</v>
      </c>
      <c r="W371" s="7">
        <v>176</v>
      </c>
      <c r="X371" s="7">
        <v>52111</v>
      </c>
      <c r="Y371" s="7">
        <v>52.110999999999997</v>
      </c>
      <c r="Z371" s="7">
        <v>3.9533760589116249</v>
      </c>
      <c r="AB371" s="7">
        <f>VLOOKUP(O371, [5]Volleyball!$C$2:$E$27, 3, FALSE)</f>
        <v>0</v>
      </c>
    </row>
    <row r="372" spans="1:28" s="7" customFormat="1" x14ac:dyDescent="0.2">
      <c r="A372" s="7">
        <v>46</v>
      </c>
      <c r="B372" s="7" t="s">
        <v>2646</v>
      </c>
      <c r="C372" s="7" t="s">
        <v>1234</v>
      </c>
      <c r="D372" s="7" t="s">
        <v>1235</v>
      </c>
      <c r="E372" s="7" t="s">
        <v>17</v>
      </c>
      <c r="F372" s="7" t="s">
        <v>1117</v>
      </c>
      <c r="G372" s="7" t="s">
        <v>38</v>
      </c>
      <c r="H372" s="7">
        <v>50</v>
      </c>
      <c r="I372" s="7">
        <v>3.912023005428146</v>
      </c>
      <c r="J372" s="7">
        <v>14.6</v>
      </c>
      <c r="K372" s="7" t="s">
        <v>1236</v>
      </c>
      <c r="L372" s="7">
        <v>2.6810215287142909</v>
      </c>
      <c r="M372" s="7" t="s">
        <v>2606</v>
      </c>
      <c r="N372" s="7" t="s">
        <v>1110</v>
      </c>
      <c r="O372" s="7" t="s">
        <v>3359</v>
      </c>
      <c r="P372" s="7" t="s">
        <v>2763</v>
      </c>
      <c r="Q372" s="7" t="s">
        <v>2764</v>
      </c>
      <c r="R372" s="7" t="s">
        <v>2742</v>
      </c>
      <c r="S372" s="7" t="s">
        <v>3132</v>
      </c>
      <c r="T372" s="7" t="s">
        <v>3017</v>
      </c>
      <c r="U372" s="7" t="s">
        <v>3133</v>
      </c>
      <c r="V372" s="7">
        <v>89.8</v>
      </c>
      <c r="W372" s="7">
        <v>115</v>
      </c>
      <c r="X372" s="7">
        <v>65359</v>
      </c>
      <c r="Y372" s="7">
        <v>65.358999999999995</v>
      </c>
      <c r="Z372" s="7">
        <v>4.179895150557102</v>
      </c>
      <c r="AB372" s="7">
        <f>VLOOKUP(O372, [5]Volleyball!$C$2:$E$27, 3, FALSE)</f>
        <v>0</v>
      </c>
    </row>
    <row r="373" spans="1:28" s="7" customFormat="1" x14ac:dyDescent="0.2">
      <c r="A373" s="7">
        <v>47</v>
      </c>
      <c r="B373" s="7" t="s">
        <v>2646</v>
      </c>
      <c r="C373" s="7" t="s">
        <v>1237</v>
      </c>
      <c r="D373" s="7" t="s">
        <v>1238</v>
      </c>
      <c r="E373" s="7" t="s">
        <v>17</v>
      </c>
      <c r="F373" s="7" t="s">
        <v>1117</v>
      </c>
      <c r="H373" s="7">
        <v>3.2</v>
      </c>
      <c r="I373" s="7">
        <v>1.1631508098056809</v>
      </c>
      <c r="J373" s="7">
        <v>14.5</v>
      </c>
      <c r="K373" s="7" t="s">
        <v>1240</v>
      </c>
      <c r="L373" s="7">
        <v>2.6741486494265287</v>
      </c>
      <c r="M373" s="7" t="s">
        <v>2607</v>
      </c>
      <c r="N373" s="7" t="s">
        <v>1110</v>
      </c>
      <c r="O373" s="7" t="s">
        <v>3360</v>
      </c>
      <c r="P373" s="7" t="s">
        <v>2765</v>
      </c>
      <c r="Q373" s="7" t="s">
        <v>2766</v>
      </c>
      <c r="R373" s="7" t="s">
        <v>2704</v>
      </c>
      <c r="S373" s="7" t="s">
        <v>3023</v>
      </c>
      <c r="T373" s="7" t="s">
        <v>3017</v>
      </c>
      <c r="U373" s="7" t="s">
        <v>3157</v>
      </c>
      <c r="V373" s="7">
        <v>90.4</v>
      </c>
      <c r="W373" s="7">
        <v>202</v>
      </c>
      <c r="X373" s="7">
        <v>28744</v>
      </c>
      <c r="Y373" s="7">
        <v>28.744</v>
      </c>
      <c r="Z373" s="7">
        <v>3.3584290498112175</v>
      </c>
      <c r="AB373" s="7">
        <f>VLOOKUP(O373, [5]Volleyball!$C$2:$E$27, 3, FALSE)</f>
        <v>0</v>
      </c>
    </row>
    <row r="374" spans="1:28" s="7" customFormat="1" x14ac:dyDescent="0.2">
      <c r="A374" s="7">
        <v>48</v>
      </c>
      <c r="B374" s="7" t="s">
        <v>2646</v>
      </c>
      <c r="C374" s="7" t="s">
        <v>1241</v>
      </c>
      <c r="D374" s="7" t="s">
        <v>1242</v>
      </c>
      <c r="E374" s="7" t="s">
        <v>17</v>
      </c>
      <c r="F374" s="7" t="s">
        <v>1142</v>
      </c>
      <c r="G374" s="7" t="s">
        <v>38</v>
      </c>
      <c r="H374" s="7">
        <v>9.1999999999999993</v>
      </c>
      <c r="I374" s="7">
        <v>2.2192034840549946</v>
      </c>
      <c r="J374" s="7">
        <v>13.4</v>
      </c>
      <c r="K374" s="7" t="s">
        <v>1244</v>
      </c>
      <c r="L374" s="7">
        <v>2.5952547069568657</v>
      </c>
      <c r="M374" s="7" t="s">
        <v>2608</v>
      </c>
      <c r="N374" s="7" t="s">
        <v>1110</v>
      </c>
      <c r="O374" s="7" t="s">
        <v>3361</v>
      </c>
      <c r="P374" s="7" t="s">
        <v>2767</v>
      </c>
      <c r="Q374" s="7" t="s">
        <v>2768</v>
      </c>
      <c r="R374" s="7" t="s">
        <v>2688</v>
      </c>
      <c r="S374" s="7" t="s">
        <v>3002</v>
      </c>
      <c r="T374" s="7" t="s">
        <v>3003</v>
      </c>
      <c r="U374" s="7" t="s">
        <v>3158</v>
      </c>
      <c r="V374" s="7">
        <v>101</v>
      </c>
      <c r="W374" s="7">
        <v>72</v>
      </c>
      <c r="X374" s="7">
        <v>65011</v>
      </c>
      <c r="Y374" s="7">
        <v>65.010999999999996</v>
      </c>
      <c r="Z374" s="7">
        <v>4.1745564863469564</v>
      </c>
      <c r="AB374" s="7">
        <f>VLOOKUP(O374, [5]Volleyball!$C$2:$E$27, 3, FALSE)</f>
        <v>0</v>
      </c>
    </row>
    <row r="375" spans="1:28" s="7" customFormat="1" x14ac:dyDescent="0.2">
      <c r="A375" s="7">
        <v>49</v>
      </c>
      <c r="B375" s="7" t="s">
        <v>2646</v>
      </c>
      <c r="C375" s="7" t="s">
        <v>1245</v>
      </c>
      <c r="D375" s="7" t="s">
        <v>120</v>
      </c>
      <c r="E375" s="7" t="s">
        <v>17</v>
      </c>
      <c r="F375" s="7" t="s">
        <v>1142</v>
      </c>
      <c r="G375" s="7" t="s">
        <v>38</v>
      </c>
      <c r="H375" s="7">
        <v>8</v>
      </c>
      <c r="I375" s="7">
        <v>2.0794415416798357</v>
      </c>
      <c r="J375" s="7">
        <v>12.4</v>
      </c>
      <c r="K375" s="7" t="s">
        <v>1246</v>
      </c>
      <c r="L375" s="7">
        <v>2.5176964726109912</v>
      </c>
      <c r="M375" s="7" t="s">
        <v>2609</v>
      </c>
      <c r="N375" s="7" t="s">
        <v>1110</v>
      </c>
      <c r="O375" s="7" t="s">
        <v>3362</v>
      </c>
      <c r="P375" s="7" t="s">
        <v>2769</v>
      </c>
      <c r="Q375" s="7" t="s">
        <v>2770</v>
      </c>
      <c r="R375" s="7" t="s">
        <v>2688</v>
      </c>
      <c r="S375" s="7" t="s">
        <v>3002</v>
      </c>
      <c r="T375" s="7" t="s">
        <v>3003</v>
      </c>
      <c r="U375" s="7" t="s">
        <v>3090</v>
      </c>
      <c r="V375" s="7">
        <v>95.5</v>
      </c>
      <c r="W375" s="7">
        <v>182</v>
      </c>
      <c r="X375" s="7">
        <v>56019</v>
      </c>
      <c r="Y375" s="7">
        <v>56.018999999999998</v>
      </c>
      <c r="Z375" s="7">
        <v>4.0256909189050525</v>
      </c>
      <c r="AB375" s="7">
        <f>VLOOKUP(O375, [5]Volleyball!$C$2:$E$27, 3, FALSE)</f>
        <v>0</v>
      </c>
    </row>
    <row r="376" spans="1:28" s="7" customFormat="1" x14ac:dyDescent="0.2">
      <c r="A376" s="7">
        <v>50</v>
      </c>
      <c r="B376" s="7" t="s">
        <v>2646</v>
      </c>
      <c r="C376" s="7" t="s">
        <v>1247</v>
      </c>
      <c r="D376" s="7" t="s">
        <v>1248</v>
      </c>
      <c r="E376" s="7" t="s">
        <v>17</v>
      </c>
      <c r="F376" s="7" t="s">
        <v>1142</v>
      </c>
      <c r="G376" s="7" t="s">
        <v>26</v>
      </c>
      <c r="H376" s="7">
        <v>2.8</v>
      </c>
      <c r="I376" s="7">
        <v>1.0296194171811581</v>
      </c>
      <c r="J376" s="7">
        <v>12.4</v>
      </c>
      <c r="K376" s="7" t="s">
        <v>1246</v>
      </c>
      <c r="L376" s="7">
        <v>2.5176964726109912</v>
      </c>
      <c r="M376" s="7" t="s">
        <v>2609</v>
      </c>
      <c r="N376" s="7" t="s">
        <v>1110</v>
      </c>
      <c r="O376" s="7" t="s">
        <v>3362</v>
      </c>
      <c r="P376" s="7" t="s">
        <v>2769</v>
      </c>
      <c r="Q376" s="7" t="s">
        <v>2770</v>
      </c>
      <c r="R376" s="7" t="s">
        <v>2688</v>
      </c>
      <c r="S376" s="7" t="s">
        <v>3002</v>
      </c>
      <c r="T376" s="7" t="s">
        <v>3003</v>
      </c>
      <c r="U376" s="7" t="s">
        <v>3090</v>
      </c>
      <c r="V376" s="7">
        <v>95.5</v>
      </c>
      <c r="W376" s="7">
        <v>182</v>
      </c>
      <c r="X376" s="7">
        <v>56019</v>
      </c>
      <c r="Y376" s="7">
        <v>56.018999999999998</v>
      </c>
      <c r="Z376" s="7">
        <v>4.0256909189050525</v>
      </c>
      <c r="AB376" s="7">
        <f>VLOOKUP(O376, [5]Volleyball!$C$2:$E$27, 3, FALSE)</f>
        <v>0</v>
      </c>
    </row>
    <row r="377" spans="1:28" s="7" customFormat="1" x14ac:dyDescent="0.2">
      <c r="A377" s="7">
        <v>51</v>
      </c>
      <c r="B377" s="7" t="s">
        <v>2646</v>
      </c>
      <c r="C377" s="7" t="s">
        <v>1249</v>
      </c>
      <c r="D377" s="7" t="s">
        <v>1250</v>
      </c>
      <c r="E377" s="7" t="s">
        <v>17</v>
      </c>
      <c r="F377" s="7" t="s">
        <v>1131</v>
      </c>
      <c r="G377" s="7" t="s">
        <v>20</v>
      </c>
      <c r="H377" s="7">
        <v>2.4</v>
      </c>
      <c r="I377" s="7">
        <v>0.87546873735389985</v>
      </c>
      <c r="J377" s="7">
        <v>12.1</v>
      </c>
      <c r="K377" s="7" t="s">
        <v>1251</v>
      </c>
      <c r="L377" s="7">
        <v>2.4932054526026954</v>
      </c>
      <c r="M377" s="7" t="s">
        <v>2609</v>
      </c>
      <c r="N377" s="7" t="s">
        <v>1110</v>
      </c>
      <c r="O377" s="7" t="s">
        <v>3362</v>
      </c>
      <c r="P377" s="7" t="s">
        <v>2769</v>
      </c>
      <c r="Q377" s="7" t="s">
        <v>2770</v>
      </c>
      <c r="R377" s="7" t="s">
        <v>2688</v>
      </c>
      <c r="S377" s="7" t="s">
        <v>3002</v>
      </c>
      <c r="T377" s="7" t="s">
        <v>3003</v>
      </c>
      <c r="U377" s="7" t="s">
        <v>3090</v>
      </c>
      <c r="V377" s="7">
        <v>95.5</v>
      </c>
      <c r="W377" s="7">
        <v>182</v>
      </c>
      <c r="X377" s="7">
        <v>56019</v>
      </c>
      <c r="Y377" s="7">
        <v>56.018999999999998</v>
      </c>
      <c r="Z377" s="7">
        <v>4.0256909189050525</v>
      </c>
      <c r="AB377" s="7">
        <f>VLOOKUP(O377, [5]Volleyball!$C$2:$E$27, 3, FALSE)</f>
        <v>0</v>
      </c>
    </row>
    <row r="378" spans="1:28" s="7" customFormat="1" x14ac:dyDescent="0.2">
      <c r="A378" s="7">
        <v>52</v>
      </c>
      <c r="B378" s="7" t="s">
        <v>2646</v>
      </c>
      <c r="C378" s="7" t="s">
        <v>1252</v>
      </c>
      <c r="D378" s="7" t="s">
        <v>1253</v>
      </c>
      <c r="E378" s="7" t="s">
        <v>17</v>
      </c>
      <c r="F378" s="7" t="s">
        <v>1142</v>
      </c>
      <c r="G378" s="7" t="s">
        <v>26</v>
      </c>
      <c r="H378" s="7">
        <v>2</v>
      </c>
      <c r="I378" s="7">
        <v>0.69314718055994529</v>
      </c>
      <c r="J378" s="7">
        <v>11.9</v>
      </c>
      <c r="K378" s="7" t="s">
        <v>784</v>
      </c>
      <c r="L378" s="7">
        <v>2.4765384001174837</v>
      </c>
      <c r="M378" s="7" t="s">
        <v>2609</v>
      </c>
      <c r="N378" s="7" t="s">
        <v>1110</v>
      </c>
      <c r="O378" s="7" t="s">
        <v>3362</v>
      </c>
      <c r="P378" s="7" t="s">
        <v>2769</v>
      </c>
      <c r="Q378" s="7" t="s">
        <v>2770</v>
      </c>
      <c r="R378" s="7" t="s">
        <v>2688</v>
      </c>
      <c r="S378" s="7" t="s">
        <v>3002</v>
      </c>
      <c r="T378" s="7" t="s">
        <v>3003</v>
      </c>
      <c r="U378" s="7" t="s">
        <v>3090</v>
      </c>
      <c r="V378" s="7">
        <v>95.5</v>
      </c>
      <c r="W378" s="7">
        <v>182</v>
      </c>
      <c r="X378" s="7">
        <v>56019</v>
      </c>
      <c r="Y378" s="7">
        <v>56.018999999999998</v>
      </c>
      <c r="Z378" s="7">
        <v>4.0256909189050525</v>
      </c>
      <c r="AB378" s="7">
        <f>VLOOKUP(O378, [5]Volleyball!$C$2:$E$27, 3, FALSE)</f>
        <v>0</v>
      </c>
    </row>
    <row r="379" spans="1:28" s="7" customFormat="1" x14ac:dyDescent="0.2">
      <c r="A379" s="7">
        <v>53</v>
      </c>
      <c r="B379" s="7" t="s">
        <v>2646</v>
      </c>
      <c r="C379" s="7" t="s">
        <v>1255</v>
      </c>
      <c r="D379" s="7" t="s">
        <v>1256</v>
      </c>
      <c r="E379" s="7" t="s">
        <v>17</v>
      </c>
      <c r="F379" s="7" t="s">
        <v>1117</v>
      </c>
      <c r="G379" s="7" t="s">
        <v>20</v>
      </c>
      <c r="H379" s="7">
        <v>2</v>
      </c>
      <c r="I379" s="7">
        <v>0.69314718055994529</v>
      </c>
      <c r="J379" s="7">
        <v>11.8</v>
      </c>
      <c r="K379" s="7" t="s">
        <v>1257</v>
      </c>
      <c r="L379" s="7">
        <v>2.4680995314716192</v>
      </c>
      <c r="M379" s="7" t="s">
        <v>2610</v>
      </c>
      <c r="N379" s="7" t="s">
        <v>1110</v>
      </c>
      <c r="O379" s="7" t="s">
        <v>3363</v>
      </c>
      <c r="P379" s="7" t="s">
        <v>2771</v>
      </c>
      <c r="Q379" s="7" t="s">
        <v>2772</v>
      </c>
      <c r="R379" s="7" t="s">
        <v>2762</v>
      </c>
      <c r="S379" s="7" t="s">
        <v>3074</v>
      </c>
      <c r="T379" s="7" t="s">
        <v>3017</v>
      </c>
      <c r="U379" s="7" t="s">
        <v>3075</v>
      </c>
      <c r="V379" s="7">
        <v>85.3</v>
      </c>
      <c r="W379" s="7">
        <v>166</v>
      </c>
      <c r="X379" s="7">
        <v>52747</v>
      </c>
      <c r="Y379" s="7">
        <v>52.747</v>
      </c>
      <c r="Z379" s="7">
        <v>3.9655068987009856</v>
      </c>
      <c r="AB379" s="7">
        <f>VLOOKUP(O379, [5]Volleyball!$C$2:$E$27, 3, FALSE)</f>
        <v>0</v>
      </c>
    </row>
    <row r="380" spans="1:28" s="7" customFormat="1" x14ac:dyDescent="0.2">
      <c r="A380" s="7">
        <v>54</v>
      </c>
      <c r="B380" s="7" t="s">
        <v>2646</v>
      </c>
      <c r="C380" s="7" t="s">
        <v>1258</v>
      </c>
      <c r="D380" s="7" t="s">
        <v>1259</v>
      </c>
      <c r="E380" s="7" t="s">
        <v>17</v>
      </c>
      <c r="F380" s="7" t="s">
        <v>174</v>
      </c>
      <c r="G380" s="7" t="s">
        <v>20</v>
      </c>
      <c r="H380" s="7">
        <v>2.2999999999999998</v>
      </c>
      <c r="I380" s="7">
        <v>0.83290912293510388</v>
      </c>
      <c r="J380" s="7">
        <v>11.8</v>
      </c>
      <c r="K380" s="7" t="s">
        <v>1257</v>
      </c>
      <c r="L380" s="7">
        <v>2.4680995314716192</v>
      </c>
      <c r="M380" s="7" t="s">
        <v>2609</v>
      </c>
      <c r="N380" s="7" t="s">
        <v>1110</v>
      </c>
      <c r="O380" s="7" t="s">
        <v>3362</v>
      </c>
      <c r="P380" s="7" t="s">
        <v>2769</v>
      </c>
      <c r="Q380" s="7" t="s">
        <v>2770</v>
      </c>
      <c r="R380" s="7" t="s">
        <v>2688</v>
      </c>
      <c r="S380" s="7" t="s">
        <v>3002</v>
      </c>
      <c r="T380" s="7" t="s">
        <v>3003</v>
      </c>
      <c r="U380" s="7" t="s">
        <v>3090</v>
      </c>
      <c r="V380" s="7">
        <v>95.5</v>
      </c>
      <c r="W380" s="7">
        <v>182</v>
      </c>
      <c r="X380" s="7">
        <v>56019</v>
      </c>
      <c r="Y380" s="7">
        <v>56.018999999999998</v>
      </c>
      <c r="Z380" s="7">
        <v>4.0256909189050525</v>
      </c>
      <c r="AB380" s="7">
        <f>VLOOKUP(O380, [5]Volleyball!$C$2:$E$27, 3, FALSE)</f>
        <v>0</v>
      </c>
    </row>
    <row r="381" spans="1:28" s="7" customFormat="1" x14ac:dyDescent="0.2">
      <c r="A381" s="7">
        <v>55</v>
      </c>
      <c r="B381" s="7" t="s">
        <v>2646</v>
      </c>
      <c r="C381" s="7" t="s">
        <v>1261</v>
      </c>
      <c r="D381" s="7" t="s">
        <v>1262</v>
      </c>
      <c r="E381" s="7" t="s">
        <v>17</v>
      </c>
      <c r="F381" s="7" t="s">
        <v>1117</v>
      </c>
      <c r="G381" s="7" t="s">
        <v>14</v>
      </c>
      <c r="H381" s="7">
        <v>2.5</v>
      </c>
      <c r="I381" s="7">
        <v>0.91629073187415511</v>
      </c>
      <c r="J381" s="7">
        <v>11.8</v>
      </c>
      <c r="K381" s="7" t="s">
        <v>1257</v>
      </c>
      <c r="L381" s="7">
        <v>2.4680995314716192</v>
      </c>
      <c r="M381" s="7" t="s">
        <v>2609</v>
      </c>
      <c r="N381" s="7" t="s">
        <v>1110</v>
      </c>
      <c r="O381" s="7" t="s">
        <v>3362</v>
      </c>
      <c r="P381" s="7" t="s">
        <v>2769</v>
      </c>
      <c r="Q381" s="7" t="s">
        <v>2770</v>
      </c>
      <c r="R381" s="7" t="s">
        <v>2688</v>
      </c>
      <c r="S381" s="7" t="s">
        <v>3002</v>
      </c>
      <c r="T381" s="7" t="s">
        <v>3003</v>
      </c>
      <c r="U381" s="7" t="s">
        <v>3090</v>
      </c>
      <c r="V381" s="7">
        <v>95.5</v>
      </c>
      <c r="W381" s="7">
        <v>182</v>
      </c>
      <c r="X381" s="7">
        <v>56019</v>
      </c>
      <c r="Y381" s="7">
        <v>56.018999999999998</v>
      </c>
      <c r="Z381" s="7">
        <v>4.0256909189050525</v>
      </c>
      <c r="AB381" s="7">
        <f>VLOOKUP(O381, [5]Volleyball!$C$2:$E$27, 3, FALSE)</f>
        <v>0</v>
      </c>
    </row>
    <row r="382" spans="1:28" s="7" customFormat="1" x14ac:dyDescent="0.2">
      <c r="A382" s="7">
        <v>56</v>
      </c>
      <c r="B382" s="7" t="s">
        <v>2646</v>
      </c>
      <c r="C382" s="7" t="s">
        <v>1264</v>
      </c>
      <c r="D382" s="7" t="s">
        <v>1265</v>
      </c>
      <c r="E382" s="7" t="s">
        <v>17</v>
      </c>
      <c r="F382" s="7" t="s">
        <v>174</v>
      </c>
      <c r="G382" s="7" t="s">
        <v>38</v>
      </c>
      <c r="H382" s="7">
        <v>2</v>
      </c>
      <c r="I382" s="7">
        <v>0.69314718055994529</v>
      </c>
      <c r="J382" s="7">
        <v>11.7</v>
      </c>
      <c r="K382" s="7" t="s">
        <v>794</v>
      </c>
      <c r="L382" s="7">
        <v>2.4595888418037104</v>
      </c>
      <c r="M382" s="7" t="s">
        <v>2609</v>
      </c>
      <c r="N382" s="7" t="s">
        <v>1110</v>
      </c>
      <c r="O382" s="7" t="s">
        <v>3362</v>
      </c>
      <c r="P382" s="7" t="s">
        <v>2769</v>
      </c>
      <c r="Q382" s="7" t="s">
        <v>2770</v>
      </c>
      <c r="R382" s="7" t="s">
        <v>2688</v>
      </c>
      <c r="S382" s="7" t="s">
        <v>3002</v>
      </c>
      <c r="T382" s="7" t="s">
        <v>3003</v>
      </c>
      <c r="U382" s="7" t="s">
        <v>3090</v>
      </c>
      <c r="V382" s="7">
        <v>95.5</v>
      </c>
      <c r="W382" s="7">
        <v>182</v>
      </c>
      <c r="X382" s="7">
        <v>56019</v>
      </c>
      <c r="Y382" s="7">
        <v>56.018999999999998</v>
      </c>
      <c r="Z382" s="7">
        <v>4.0256909189050525</v>
      </c>
      <c r="AB382" s="7">
        <f>VLOOKUP(O382, [5]Volleyball!$C$2:$E$27, 3, FALSE)</f>
        <v>0</v>
      </c>
    </row>
    <row r="383" spans="1:28" s="7" customFormat="1" x14ac:dyDescent="0.2">
      <c r="A383" s="7">
        <v>57</v>
      </c>
      <c r="B383" s="7" t="s">
        <v>2646</v>
      </c>
      <c r="C383" s="7" t="s">
        <v>1266</v>
      </c>
      <c r="D383" s="7" t="s">
        <v>1267</v>
      </c>
      <c r="E383" s="7" t="s">
        <v>17</v>
      </c>
      <c r="F383" s="7" t="s">
        <v>174</v>
      </c>
      <c r="H383" s="7">
        <v>6.4</v>
      </c>
      <c r="I383" s="7">
        <v>1.8562979903656263</v>
      </c>
      <c r="J383" s="7">
        <v>11.5</v>
      </c>
      <c r="K383" s="7" t="s">
        <v>1268</v>
      </c>
      <c r="L383" s="7">
        <v>2.4423470353692043</v>
      </c>
      <c r="M383" s="7" t="s">
        <v>2611</v>
      </c>
      <c r="N383" s="7" t="s">
        <v>1110</v>
      </c>
      <c r="O383" s="7" t="s">
        <v>3364</v>
      </c>
      <c r="P383" s="7" t="s">
        <v>2773</v>
      </c>
      <c r="Q383" s="7" t="s">
        <v>2770</v>
      </c>
      <c r="R383" s="7" t="s">
        <v>2688</v>
      </c>
      <c r="S383" s="7" t="s">
        <v>3002</v>
      </c>
      <c r="T383" s="7" t="s">
        <v>3003</v>
      </c>
      <c r="U383" s="7" t="s">
        <v>3090</v>
      </c>
      <c r="V383" s="7">
        <v>95.5</v>
      </c>
      <c r="W383" s="7">
        <v>15</v>
      </c>
      <c r="X383" s="7">
        <v>43644</v>
      </c>
      <c r="Y383" s="7">
        <v>43.643999999999998</v>
      </c>
      <c r="Z383" s="7">
        <v>3.7760658157928524</v>
      </c>
      <c r="AB383" s="7">
        <f>VLOOKUP(O383, [5]Volleyball!$C$2:$E$27, 3, FALSE)</f>
        <v>0</v>
      </c>
    </row>
    <row r="384" spans="1:28" s="7" customFormat="1" x14ac:dyDescent="0.2">
      <c r="A384" s="7">
        <v>58</v>
      </c>
      <c r="B384" s="7" t="s">
        <v>2646</v>
      </c>
      <c r="C384" s="7" t="s">
        <v>1269</v>
      </c>
      <c r="D384" s="7" t="s">
        <v>1170</v>
      </c>
      <c r="E384" s="7" t="s">
        <v>17</v>
      </c>
      <c r="F384" s="7" t="s">
        <v>1117</v>
      </c>
      <c r="G384" s="7" t="s">
        <v>20</v>
      </c>
      <c r="H384" s="7">
        <v>11.9</v>
      </c>
      <c r="I384" s="7">
        <v>2.4765384001174837</v>
      </c>
      <c r="J384" s="7">
        <v>11.3</v>
      </c>
      <c r="K384" s="7" t="s">
        <v>797</v>
      </c>
      <c r="L384" s="7">
        <v>2.4248027257182949</v>
      </c>
      <c r="M384" s="7" t="s">
        <v>2606</v>
      </c>
      <c r="N384" s="7" t="s">
        <v>1110</v>
      </c>
      <c r="O384" s="7" t="s">
        <v>3359</v>
      </c>
      <c r="P384" s="7" t="s">
        <v>2763</v>
      </c>
      <c r="Q384" s="7" t="s">
        <v>2764</v>
      </c>
      <c r="R384" s="7" t="s">
        <v>2742</v>
      </c>
      <c r="S384" s="7" t="s">
        <v>3132</v>
      </c>
      <c r="T384" s="7" t="s">
        <v>3017</v>
      </c>
      <c r="U384" s="7" t="s">
        <v>3133</v>
      </c>
      <c r="V384" s="7">
        <v>89.8</v>
      </c>
      <c r="W384" s="7">
        <v>115</v>
      </c>
      <c r="X384" s="7">
        <v>65359</v>
      </c>
      <c r="Y384" s="7">
        <v>65.358999999999995</v>
      </c>
      <c r="Z384" s="7">
        <v>4.179895150557102</v>
      </c>
      <c r="AB384" s="7">
        <f>VLOOKUP(O384, [5]Volleyball!$C$2:$E$27, 3, FALSE)</f>
        <v>0</v>
      </c>
    </row>
    <row r="385" spans="1:28" s="7" customFormat="1" x14ac:dyDescent="0.2">
      <c r="A385" s="7">
        <v>59</v>
      </c>
      <c r="B385" s="7" t="s">
        <v>2646</v>
      </c>
      <c r="C385" s="7" t="s">
        <v>1271</v>
      </c>
      <c r="D385" s="7" t="s">
        <v>1272</v>
      </c>
      <c r="E385" s="7" t="s">
        <v>17</v>
      </c>
      <c r="F385" s="7" t="s">
        <v>1113</v>
      </c>
      <c r="G385" s="7" t="s">
        <v>14</v>
      </c>
      <c r="H385" s="7">
        <v>22</v>
      </c>
      <c r="I385" s="7">
        <v>3.0910424533583161</v>
      </c>
      <c r="J385" s="7">
        <v>11.2</v>
      </c>
      <c r="K385" s="7" t="s">
        <v>1273</v>
      </c>
      <c r="L385" s="7">
        <v>2.4159137783010487</v>
      </c>
      <c r="M385" s="7" t="s">
        <v>2591</v>
      </c>
      <c r="N385" s="7" t="s">
        <v>1110</v>
      </c>
      <c r="O385" s="7" t="s">
        <v>3365</v>
      </c>
      <c r="P385" s="7" t="s">
        <v>2729</v>
      </c>
      <c r="Q385" s="7" t="s">
        <v>2730</v>
      </c>
      <c r="R385" s="7" t="s">
        <v>2704</v>
      </c>
      <c r="S385" s="7" t="s">
        <v>3023</v>
      </c>
      <c r="T385" s="7" t="s">
        <v>3017</v>
      </c>
      <c r="U385" s="7" t="s">
        <v>3024</v>
      </c>
      <c r="V385" s="7">
        <v>75</v>
      </c>
      <c r="W385" s="7">
        <v>18</v>
      </c>
      <c r="X385" s="7">
        <v>46002</v>
      </c>
      <c r="Y385" s="7">
        <v>46.002000000000002</v>
      </c>
      <c r="Z385" s="7">
        <v>3.8286848738048125</v>
      </c>
      <c r="AB385" s="7">
        <f>VLOOKUP(O385, [5]Volleyball!$C$2:$E$27, 3, FALSE)</f>
        <v>0</v>
      </c>
    </row>
    <row r="386" spans="1:28" s="7" customFormat="1" x14ac:dyDescent="0.2">
      <c r="A386" s="7">
        <v>60</v>
      </c>
      <c r="B386" s="7" t="s">
        <v>2646</v>
      </c>
      <c r="C386" s="7" t="s">
        <v>1274</v>
      </c>
      <c r="D386" s="7" t="s">
        <v>1275</v>
      </c>
      <c r="E386" s="7" t="s">
        <v>17</v>
      </c>
      <c r="F386" s="7" t="s">
        <v>1117</v>
      </c>
      <c r="G386" s="7" t="s">
        <v>14</v>
      </c>
      <c r="H386" s="7">
        <v>0.95599999999999996</v>
      </c>
      <c r="I386" s="7">
        <v>-4.4997365930735805E-2</v>
      </c>
      <c r="J386" s="7">
        <v>11.2</v>
      </c>
      <c r="K386" s="7" t="s">
        <v>1273</v>
      </c>
      <c r="L386" s="7">
        <v>2.4159137783010487</v>
      </c>
      <c r="M386" s="7" t="s">
        <v>2609</v>
      </c>
      <c r="N386" s="7" t="s">
        <v>1110</v>
      </c>
      <c r="O386" s="7" t="s">
        <v>3362</v>
      </c>
      <c r="P386" s="7" t="s">
        <v>2769</v>
      </c>
      <c r="Q386" s="7" t="s">
        <v>2770</v>
      </c>
      <c r="R386" s="7" t="s">
        <v>2688</v>
      </c>
      <c r="S386" s="7" t="s">
        <v>3002</v>
      </c>
      <c r="T386" s="7" t="s">
        <v>3003</v>
      </c>
      <c r="U386" s="7" t="s">
        <v>3090</v>
      </c>
      <c r="V386" s="7">
        <v>95.5</v>
      </c>
      <c r="W386" s="7">
        <v>182</v>
      </c>
      <c r="X386" s="7">
        <v>56019</v>
      </c>
      <c r="Y386" s="7">
        <v>56.018999999999998</v>
      </c>
      <c r="Z386" s="7">
        <v>4.0256909189050525</v>
      </c>
      <c r="AB386" s="7">
        <f>VLOOKUP(O386, [5]Volleyball!$C$2:$E$27, 3, FALSE)</f>
        <v>0</v>
      </c>
    </row>
    <row r="387" spans="1:28" s="7" customFormat="1" x14ac:dyDescent="0.2">
      <c r="A387" s="7">
        <v>61</v>
      </c>
      <c r="B387" s="7" t="s">
        <v>2646</v>
      </c>
      <c r="C387" s="7" t="s">
        <v>1276</v>
      </c>
      <c r="D387" s="7" t="s">
        <v>1277</v>
      </c>
      <c r="E387" s="7" t="s">
        <v>17</v>
      </c>
      <c r="F387" s="7" t="s">
        <v>1142</v>
      </c>
      <c r="G387" s="7" t="s">
        <v>14</v>
      </c>
      <c r="H387" s="7">
        <v>0.70799999999999996</v>
      </c>
      <c r="I387" s="7">
        <v>-0.34531118528841737</v>
      </c>
      <c r="J387" s="7">
        <v>11</v>
      </c>
      <c r="K387" s="7" t="s">
        <v>1278</v>
      </c>
      <c r="L387" s="7">
        <v>2.3978952727983707</v>
      </c>
      <c r="M387" s="7" t="s">
        <v>2609</v>
      </c>
      <c r="N387" s="7" t="s">
        <v>1110</v>
      </c>
      <c r="O387" s="7" t="s">
        <v>3362</v>
      </c>
      <c r="P387" s="7" t="s">
        <v>2769</v>
      </c>
      <c r="Q387" s="7" t="s">
        <v>2770</v>
      </c>
      <c r="R387" s="7" t="s">
        <v>2688</v>
      </c>
      <c r="S387" s="7" t="s">
        <v>3002</v>
      </c>
      <c r="T387" s="7" t="s">
        <v>3003</v>
      </c>
      <c r="U387" s="7" t="s">
        <v>3090</v>
      </c>
      <c r="V387" s="7">
        <v>95.5</v>
      </c>
      <c r="W387" s="7">
        <v>182</v>
      </c>
      <c r="X387" s="7">
        <v>56019</v>
      </c>
      <c r="Y387" s="7">
        <v>56.018999999999998</v>
      </c>
      <c r="Z387" s="7">
        <v>4.0256909189050525</v>
      </c>
      <c r="AB387" s="7">
        <f>VLOOKUP(O387, [5]Volleyball!$C$2:$E$27, 3, FALSE)</f>
        <v>0</v>
      </c>
    </row>
    <row r="388" spans="1:28" s="7" customFormat="1" x14ac:dyDescent="0.2">
      <c r="A388" s="7">
        <v>62</v>
      </c>
      <c r="B388" s="7" t="s">
        <v>2646</v>
      </c>
      <c r="C388" s="7" t="s">
        <v>1279</v>
      </c>
      <c r="D388" s="7" t="s">
        <v>1280</v>
      </c>
      <c r="E388" s="7" t="s">
        <v>17</v>
      </c>
      <c r="F388" s="7" t="s">
        <v>1117</v>
      </c>
      <c r="G388" s="7" t="s">
        <v>26</v>
      </c>
      <c r="H388" s="7">
        <v>0.58199999999999996</v>
      </c>
      <c r="I388" s="7">
        <v>-0.54128483125069926</v>
      </c>
      <c r="J388" s="7">
        <v>10.8</v>
      </c>
      <c r="K388" s="7" t="s">
        <v>1281</v>
      </c>
      <c r="L388" s="7">
        <v>2.379546134130174</v>
      </c>
      <c r="M388" s="7" t="s">
        <v>2609</v>
      </c>
      <c r="N388" s="7" t="s">
        <v>1110</v>
      </c>
      <c r="O388" s="7" t="s">
        <v>3362</v>
      </c>
      <c r="P388" s="7" t="s">
        <v>2769</v>
      </c>
      <c r="Q388" s="7" t="s">
        <v>2770</v>
      </c>
      <c r="R388" s="7" t="s">
        <v>2688</v>
      </c>
      <c r="S388" s="7" t="s">
        <v>3002</v>
      </c>
      <c r="T388" s="7" t="s">
        <v>3003</v>
      </c>
      <c r="U388" s="7" t="s">
        <v>3090</v>
      </c>
      <c r="V388" s="7">
        <v>95.5</v>
      </c>
      <c r="W388" s="7">
        <v>182</v>
      </c>
      <c r="X388" s="7">
        <v>56019</v>
      </c>
      <c r="Y388" s="7">
        <v>56.018999999999998</v>
      </c>
      <c r="Z388" s="7">
        <v>4.0256909189050525</v>
      </c>
      <c r="AB388" s="7">
        <f>VLOOKUP(O388, [5]Volleyball!$C$2:$E$27, 3, FALSE)</f>
        <v>0</v>
      </c>
    </row>
    <row r="389" spans="1:28" s="7" customFormat="1" x14ac:dyDescent="0.2">
      <c r="A389" s="7">
        <v>63</v>
      </c>
      <c r="B389" s="7" t="s">
        <v>2646</v>
      </c>
      <c r="C389" s="7" t="s">
        <v>1282</v>
      </c>
      <c r="D389" s="7" t="s">
        <v>1283</v>
      </c>
      <c r="E389" s="7" t="s">
        <v>17</v>
      </c>
      <c r="F389" s="7" t="s">
        <v>1117</v>
      </c>
      <c r="G389" s="7" t="s">
        <v>38</v>
      </c>
      <c r="H389" s="7">
        <v>8.1999999999999993</v>
      </c>
      <c r="I389" s="7">
        <v>2.1041341542702074</v>
      </c>
      <c r="J389" s="7">
        <v>10</v>
      </c>
      <c r="K389" s="7" t="s">
        <v>1285</v>
      </c>
      <c r="L389" s="7">
        <v>2.3025850929940459</v>
      </c>
      <c r="M389" s="7" t="s">
        <v>2606</v>
      </c>
      <c r="N389" s="7" t="s">
        <v>1110</v>
      </c>
      <c r="O389" s="7" t="s">
        <v>3359</v>
      </c>
      <c r="P389" s="7" t="s">
        <v>2763</v>
      </c>
      <c r="Q389" s="7" t="s">
        <v>2764</v>
      </c>
      <c r="R389" s="7" t="s">
        <v>2742</v>
      </c>
      <c r="S389" s="7" t="s">
        <v>3132</v>
      </c>
      <c r="T389" s="7" t="s">
        <v>3017</v>
      </c>
      <c r="U389" s="7" t="s">
        <v>3133</v>
      </c>
      <c r="V389" s="7">
        <v>89.8</v>
      </c>
      <c r="W389" s="7">
        <v>115</v>
      </c>
      <c r="X389" s="7">
        <v>65359</v>
      </c>
      <c r="Y389" s="7">
        <v>65.358999999999995</v>
      </c>
      <c r="Z389" s="7">
        <v>4.179895150557102</v>
      </c>
      <c r="AB389" s="7">
        <f>VLOOKUP(O389, [5]Volleyball!$C$2:$E$27, 3, FALSE)</f>
        <v>0</v>
      </c>
    </row>
    <row r="390" spans="1:28" s="7" customFormat="1" x14ac:dyDescent="0.2">
      <c r="A390" s="7">
        <v>64</v>
      </c>
      <c r="B390" s="7" t="s">
        <v>2646</v>
      </c>
      <c r="C390" s="7" t="s">
        <v>1286</v>
      </c>
      <c r="D390" s="7" t="s">
        <v>1287</v>
      </c>
      <c r="E390" s="7" t="s">
        <v>17</v>
      </c>
      <c r="F390" s="7" t="s">
        <v>1113</v>
      </c>
      <c r="G390" s="7" t="s">
        <v>14</v>
      </c>
      <c r="H390" s="7">
        <v>3.8</v>
      </c>
      <c r="I390" s="7">
        <v>1.33500106673234</v>
      </c>
      <c r="J390" s="7">
        <v>10</v>
      </c>
      <c r="K390" s="7" t="s">
        <v>1285</v>
      </c>
      <c r="L390" s="7">
        <v>2.3025850929940459</v>
      </c>
      <c r="M390" s="7" t="s">
        <v>2606</v>
      </c>
      <c r="N390" s="7" t="s">
        <v>1110</v>
      </c>
      <c r="O390" s="7" t="s">
        <v>3359</v>
      </c>
      <c r="P390" s="7" t="s">
        <v>2763</v>
      </c>
      <c r="Q390" s="7" t="s">
        <v>2764</v>
      </c>
      <c r="R390" s="7" t="s">
        <v>2742</v>
      </c>
      <c r="S390" s="7" t="s">
        <v>3132</v>
      </c>
      <c r="T390" s="7" t="s">
        <v>3017</v>
      </c>
      <c r="U390" s="7" t="s">
        <v>3133</v>
      </c>
      <c r="V390" s="7">
        <v>89.8</v>
      </c>
      <c r="W390" s="7">
        <v>115</v>
      </c>
      <c r="X390" s="7">
        <v>65359</v>
      </c>
      <c r="Y390" s="7">
        <v>65.358999999999995</v>
      </c>
      <c r="Z390" s="7">
        <v>4.179895150557102</v>
      </c>
      <c r="AB390" s="7">
        <f>VLOOKUP(O390, [5]Volleyball!$C$2:$E$27, 3, FALSE)</f>
        <v>0</v>
      </c>
    </row>
    <row r="391" spans="1:28" s="7" customFormat="1" x14ac:dyDescent="0.2">
      <c r="A391" s="7">
        <v>65</v>
      </c>
      <c r="B391" s="7" t="s">
        <v>2646</v>
      </c>
      <c r="C391" s="7" t="s">
        <v>1288</v>
      </c>
      <c r="D391" s="7" t="s">
        <v>1289</v>
      </c>
      <c r="E391" s="7" t="s">
        <v>17</v>
      </c>
      <c r="F391" s="7" t="s">
        <v>1113</v>
      </c>
      <c r="G391" s="7" t="s">
        <v>20</v>
      </c>
      <c r="H391" s="7">
        <v>4.2</v>
      </c>
      <c r="I391" s="7">
        <v>1.4350845252893227</v>
      </c>
      <c r="J391" s="7">
        <v>9.6999999999999993</v>
      </c>
      <c r="K391" s="7" t="s">
        <v>1290</v>
      </c>
      <c r="L391" s="7">
        <v>2.2721258855093369</v>
      </c>
      <c r="M391" s="7" t="s">
        <v>2606</v>
      </c>
      <c r="N391" s="7" t="s">
        <v>1110</v>
      </c>
      <c r="O391" s="7" t="s">
        <v>3359</v>
      </c>
      <c r="P391" s="7" t="s">
        <v>2763</v>
      </c>
      <c r="Q391" s="7" t="s">
        <v>2764</v>
      </c>
      <c r="R391" s="7" t="s">
        <v>2742</v>
      </c>
      <c r="S391" s="7" t="s">
        <v>3132</v>
      </c>
      <c r="T391" s="7" t="s">
        <v>3017</v>
      </c>
      <c r="U391" s="7" t="s">
        <v>3133</v>
      </c>
      <c r="V391" s="7">
        <v>89.8</v>
      </c>
      <c r="W391" s="7">
        <v>115</v>
      </c>
      <c r="X391" s="7">
        <v>65359</v>
      </c>
      <c r="Y391" s="7">
        <v>65.358999999999995</v>
      </c>
      <c r="Z391" s="7">
        <v>4.179895150557102</v>
      </c>
      <c r="AB391" s="7">
        <f>VLOOKUP(O391, [5]Volleyball!$C$2:$E$27, 3, FALSE)</f>
        <v>0</v>
      </c>
    </row>
    <row r="392" spans="1:28" s="7" customFormat="1" x14ac:dyDescent="0.2">
      <c r="A392" s="7">
        <v>66</v>
      </c>
      <c r="B392" s="7" t="s">
        <v>2646</v>
      </c>
      <c r="C392" s="7" t="s">
        <v>1291</v>
      </c>
      <c r="D392" s="7" t="s">
        <v>1292</v>
      </c>
      <c r="E392" s="7" t="s">
        <v>17</v>
      </c>
      <c r="F392" s="7" t="s">
        <v>1113</v>
      </c>
      <c r="G392" s="7" t="s">
        <v>14</v>
      </c>
      <c r="H392" s="7">
        <v>5.4</v>
      </c>
      <c r="I392" s="7">
        <v>1.6863989535702288</v>
      </c>
      <c r="J392" s="7">
        <v>9.6999999999999993</v>
      </c>
      <c r="K392" s="7" t="s">
        <v>1290</v>
      </c>
      <c r="L392" s="7">
        <v>2.2721258855093369</v>
      </c>
      <c r="M392" s="7" t="s">
        <v>2606</v>
      </c>
      <c r="N392" s="7" t="s">
        <v>1110</v>
      </c>
      <c r="O392" s="7" t="s">
        <v>3359</v>
      </c>
      <c r="P392" s="7" t="s">
        <v>2763</v>
      </c>
      <c r="Q392" s="7" t="s">
        <v>2764</v>
      </c>
      <c r="R392" s="7" t="s">
        <v>2742</v>
      </c>
      <c r="S392" s="7" t="s">
        <v>3132</v>
      </c>
      <c r="T392" s="7" t="s">
        <v>3017</v>
      </c>
      <c r="U392" s="7" t="s">
        <v>3133</v>
      </c>
      <c r="V392" s="7">
        <v>89.8</v>
      </c>
      <c r="W392" s="7">
        <v>115</v>
      </c>
      <c r="X392" s="7">
        <v>65359</v>
      </c>
      <c r="Y392" s="7">
        <v>65.358999999999995</v>
      </c>
      <c r="Z392" s="7">
        <v>4.179895150557102</v>
      </c>
      <c r="AB392" s="7">
        <f>VLOOKUP(O392, [5]Volleyball!$C$2:$E$27, 3, FALSE)</f>
        <v>0</v>
      </c>
    </row>
    <row r="393" spans="1:28" s="7" customFormat="1" x14ac:dyDescent="0.2">
      <c r="A393" s="7">
        <v>67</v>
      </c>
      <c r="B393" s="7" t="s">
        <v>2646</v>
      </c>
      <c r="C393" s="7" t="s">
        <v>1293</v>
      </c>
      <c r="D393" s="7" t="s">
        <v>1294</v>
      </c>
      <c r="E393" s="7" t="s">
        <v>17</v>
      </c>
      <c r="F393" s="7" t="s">
        <v>1142</v>
      </c>
      <c r="G393" s="7" t="s">
        <v>26</v>
      </c>
      <c r="H393" s="7">
        <v>1.3</v>
      </c>
      <c r="I393" s="7">
        <v>0.26236426446749106</v>
      </c>
      <c r="J393" s="7">
        <v>9.1</v>
      </c>
      <c r="K393" s="7" t="s">
        <v>1295</v>
      </c>
      <c r="L393" s="7">
        <v>2.2082744135228043</v>
      </c>
      <c r="M393" s="7" t="s">
        <v>2612</v>
      </c>
      <c r="N393" s="7" t="s">
        <v>1110</v>
      </c>
      <c r="O393" s="7" t="s">
        <v>3366</v>
      </c>
      <c r="P393" s="7" t="s">
        <v>2774</v>
      </c>
      <c r="Q393" s="7" t="s">
        <v>2775</v>
      </c>
      <c r="R393" s="7" t="s">
        <v>2762</v>
      </c>
      <c r="S393" s="7" t="s">
        <v>3074</v>
      </c>
      <c r="T393" s="7" t="s">
        <v>3017</v>
      </c>
      <c r="U393" s="7" t="s">
        <v>3159</v>
      </c>
      <c r="V393" s="7">
        <v>81.599999999999994</v>
      </c>
      <c r="X393" s="7">
        <v>56374</v>
      </c>
      <c r="Y393" s="7">
        <v>56.374000000000002</v>
      </c>
      <c r="Z393" s="7">
        <v>4.0320080593063139</v>
      </c>
      <c r="AB393" s="7">
        <f>VLOOKUP(O393, [5]Volleyball!$C$2:$E$27, 3, FALSE)</f>
        <v>0</v>
      </c>
    </row>
    <row r="394" spans="1:28" s="7" customFormat="1" x14ac:dyDescent="0.2">
      <c r="A394" s="7">
        <v>68</v>
      </c>
      <c r="B394" s="7" t="s">
        <v>2646</v>
      </c>
      <c r="C394" s="7" t="s">
        <v>1296</v>
      </c>
      <c r="D394" s="7" t="s">
        <v>1297</v>
      </c>
      <c r="E394" s="7" t="s">
        <v>17</v>
      </c>
      <c r="F394" s="7" t="s">
        <v>174</v>
      </c>
      <c r="G394" s="7" t="s">
        <v>26</v>
      </c>
      <c r="H394" s="7">
        <v>2.6</v>
      </c>
      <c r="I394" s="7">
        <v>0.95551144502743635</v>
      </c>
      <c r="J394" s="7">
        <v>9.1</v>
      </c>
      <c r="K394" s="7" t="s">
        <v>1295</v>
      </c>
      <c r="L394" s="7">
        <v>2.2082744135228043</v>
      </c>
      <c r="M394" s="7" t="s">
        <v>2606</v>
      </c>
      <c r="N394" s="7" t="s">
        <v>1110</v>
      </c>
      <c r="O394" s="7" t="s">
        <v>3359</v>
      </c>
      <c r="P394" s="7" t="s">
        <v>2763</v>
      </c>
      <c r="Q394" s="7" t="s">
        <v>2764</v>
      </c>
      <c r="R394" s="7" t="s">
        <v>2742</v>
      </c>
      <c r="S394" s="7" t="s">
        <v>3132</v>
      </c>
      <c r="T394" s="7" t="s">
        <v>3017</v>
      </c>
      <c r="U394" s="7" t="s">
        <v>3133</v>
      </c>
      <c r="V394" s="7">
        <v>89.8</v>
      </c>
      <c r="W394" s="7">
        <v>115</v>
      </c>
      <c r="X394" s="7">
        <v>65359</v>
      </c>
      <c r="Y394" s="7">
        <v>65.358999999999995</v>
      </c>
      <c r="Z394" s="7">
        <v>4.179895150557102</v>
      </c>
      <c r="AB394" s="7">
        <f>VLOOKUP(O394, [5]Volleyball!$C$2:$E$27, 3, FALSE)</f>
        <v>0</v>
      </c>
    </row>
    <row r="395" spans="1:28" s="7" customFormat="1" x14ac:dyDescent="0.2">
      <c r="A395" s="7">
        <v>69</v>
      </c>
      <c r="B395" s="7" t="s">
        <v>2646</v>
      </c>
      <c r="C395" s="7" t="s">
        <v>1298</v>
      </c>
      <c r="D395" s="7" t="s">
        <v>1299</v>
      </c>
      <c r="E395" s="7" t="s">
        <v>17</v>
      </c>
      <c r="F395" s="7" t="s">
        <v>1117</v>
      </c>
      <c r="G395" s="7" t="s">
        <v>26</v>
      </c>
      <c r="H395" s="7">
        <v>2.7</v>
      </c>
      <c r="I395" s="7">
        <v>0.99325177301028345</v>
      </c>
      <c r="J395" s="7">
        <v>9</v>
      </c>
      <c r="K395" s="7" t="s">
        <v>801</v>
      </c>
      <c r="L395" s="7">
        <v>2.1972245773362196</v>
      </c>
      <c r="M395" s="7" t="s">
        <v>2606</v>
      </c>
      <c r="N395" s="7" t="s">
        <v>1110</v>
      </c>
      <c r="O395" s="7" t="s">
        <v>3359</v>
      </c>
      <c r="P395" s="7" t="s">
        <v>2763</v>
      </c>
      <c r="Q395" s="7" t="s">
        <v>2764</v>
      </c>
      <c r="R395" s="7" t="s">
        <v>2742</v>
      </c>
      <c r="S395" s="7" t="s">
        <v>3132</v>
      </c>
      <c r="T395" s="7" t="s">
        <v>3017</v>
      </c>
      <c r="U395" s="7" t="s">
        <v>3133</v>
      </c>
      <c r="V395" s="7">
        <v>89.8</v>
      </c>
      <c r="W395" s="7">
        <v>115</v>
      </c>
      <c r="X395" s="7">
        <v>65359</v>
      </c>
      <c r="Y395" s="7">
        <v>65.358999999999995</v>
      </c>
      <c r="Z395" s="7">
        <v>4.179895150557102</v>
      </c>
      <c r="AB395" s="7">
        <f>VLOOKUP(O395, [5]Volleyball!$C$2:$E$27, 3, FALSE)</f>
        <v>0</v>
      </c>
    </row>
    <row r="396" spans="1:28" s="7" customFormat="1" x14ac:dyDescent="0.2">
      <c r="A396" s="7">
        <v>70</v>
      </c>
      <c r="B396" s="7" t="s">
        <v>2646</v>
      </c>
      <c r="C396" s="7" t="s">
        <v>1301</v>
      </c>
      <c r="D396" s="7" t="s">
        <v>1302</v>
      </c>
      <c r="E396" s="7" t="s">
        <v>17</v>
      </c>
      <c r="F396" s="7" t="s">
        <v>1117</v>
      </c>
      <c r="G396" s="7" t="s">
        <v>38</v>
      </c>
      <c r="H396" s="7">
        <v>2.7</v>
      </c>
      <c r="I396" s="7">
        <v>0.99325177301028345</v>
      </c>
      <c r="J396" s="7">
        <v>9</v>
      </c>
      <c r="K396" s="7" t="s">
        <v>801</v>
      </c>
      <c r="L396" s="7">
        <v>2.1972245773362196</v>
      </c>
      <c r="M396" s="7" t="s">
        <v>2606</v>
      </c>
      <c r="N396" s="7" t="s">
        <v>1110</v>
      </c>
      <c r="O396" s="7" t="s">
        <v>3359</v>
      </c>
      <c r="P396" s="7" t="s">
        <v>2763</v>
      </c>
      <c r="Q396" s="7" t="s">
        <v>2764</v>
      </c>
      <c r="R396" s="7" t="s">
        <v>2742</v>
      </c>
      <c r="S396" s="7" t="s">
        <v>3132</v>
      </c>
      <c r="T396" s="7" t="s">
        <v>3017</v>
      </c>
      <c r="U396" s="7" t="s">
        <v>3133</v>
      </c>
      <c r="V396" s="7">
        <v>89.8</v>
      </c>
      <c r="W396" s="7">
        <v>115</v>
      </c>
      <c r="X396" s="7">
        <v>65359</v>
      </c>
      <c r="Y396" s="7">
        <v>65.358999999999995</v>
      </c>
      <c r="Z396" s="7">
        <v>4.179895150557102</v>
      </c>
      <c r="AB396" s="7">
        <f>VLOOKUP(O396, [5]Volleyball!$C$2:$E$27, 3, FALSE)</f>
        <v>0</v>
      </c>
    </row>
    <row r="397" spans="1:28" s="7" customFormat="1" x14ac:dyDescent="0.2">
      <c r="A397" s="7">
        <v>71</v>
      </c>
      <c r="B397" s="7" t="s">
        <v>2646</v>
      </c>
      <c r="C397" s="7" t="s">
        <v>1303</v>
      </c>
      <c r="D397" s="7" t="s">
        <v>1304</v>
      </c>
      <c r="E397" s="7" t="s">
        <v>17</v>
      </c>
      <c r="F397" s="7" t="s">
        <v>1113</v>
      </c>
      <c r="G397" s="7" t="s">
        <v>38</v>
      </c>
      <c r="H397" s="7">
        <v>2.8</v>
      </c>
      <c r="I397" s="7">
        <v>1.0296194171811581</v>
      </c>
      <c r="J397" s="7">
        <v>8.9</v>
      </c>
      <c r="K397" s="7" t="s">
        <v>1305</v>
      </c>
      <c r="L397" s="7">
        <v>2.1860512767380942</v>
      </c>
      <c r="M397" s="7" t="s">
        <v>2606</v>
      </c>
      <c r="N397" s="7" t="s">
        <v>1110</v>
      </c>
      <c r="O397" s="7" t="s">
        <v>3359</v>
      </c>
      <c r="P397" s="7" t="s">
        <v>2763</v>
      </c>
      <c r="Q397" s="7" t="s">
        <v>2764</v>
      </c>
      <c r="R397" s="7" t="s">
        <v>2742</v>
      </c>
      <c r="S397" s="7" t="s">
        <v>3132</v>
      </c>
      <c r="T397" s="7" t="s">
        <v>3017</v>
      </c>
      <c r="U397" s="7" t="s">
        <v>3133</v>
      </c>
      <c r="V397" s="7">
        <v>89.8</v>
      </c>
      <c r="W397" s="7">
        <v>115</v>
      </c>
      <c r="X397" s="7">
        <v>65359</v>
      </c>
      <c r="Y397" s="7">
        <v>65.358999999999995</v>
      </c>
      <c r="Z397" s="7">
        <v>4.179895150557102</v>
      </c>
      <c r="AB397" s="7">
        <f>VLOOKUP(O397, [5]Volleyball!$C$2:$E$27, 3, FALSE)</f>
        <v>0</v>
      </c>
    </row>
    <row r="398" spans="1:28" s="7" customFormat="1" x14ac:dyDescent="0.2">
      <c r="A398" s="7">
        <v>72</v>
      </c>
      <c r="B398" s="7" t="s">
        <v>2646</v>
      </c>
      <c r="C398" s="7" t="s">
        <v>1306</v>
      </c>
      <c r="D398" s="7" t="s">
        <v>1242</v>
      </c>
      <c r="E398" s="7" t="s">
        <v>17</v>
      </c>
      <c r="F398" s="7" t="s">
        <v>1142</v>
      </c>
      <c r="H398" s="7">
        <v>2.5</v>
      </c>
      <c r="I398" s="7">
        <v>0.91629073187415511</v>
      </c>
      <c r="J398" s="7">
        <v>8.6999999999999993</v>
      </c>
      <c r="K398" s="7" t="s">
        <v>1307</v>
      </c>
      <c r="L398" s="7">
        <v>2.1633230256605378</v>
      </c>
      <c r="M398" s="7" t="s">
        <v>2574</v>
      </c>
      <c r="N398" s="7" t="s">
        <v>1110</v>
      </c>
      <c r="O398" s="7" t="s">
        <v>3367</v>
      </c>
      <c r="P398" s="7" t="s">
        <v>2686</v>
      </c>
      <c r="Q398" s="7" t="s">
        <v>2687</v>
      </c>
      <c r="R398" s="7" t="s">
        <v>2688</v>
      </c>
      <c r="S398" s="7" t="s">
        <v>3002</v>
      </c>
      <c r="T398" s="7" t="s">
        <v>3003</v>
      </c>
      <c r="U398" s="7" t="s">
        <v>3112</v>
      </c>
      <c r="V398" s="7">
        <v>100.2</v>
      </c>
      <c r="W398" s="7">
        <v>89</v>
      </c>
      <c r="X398" s="7">
        <v>67927</v>
      </c>
      <c r="Y398" s="7">
        <v>67.927000000000007</v>
      </c>
      <c r="Z398" s="7">
        <v>4.2184335991189092</v>
      </c>
      <c r="AB398" s="7">
        <f>VLOOKUP(O398, [5]Volleyball!$C$2:$E$27, 3, FALSE)</f>
        <v>0</v>
      </c>
    </row>
    <row r="399" spans="1:28" s="7" customFormat="1" x14ac:dyDescent="0.2">
      <c r="A399" s="7">
        <v>73</v>
      </c>
      <c r="B399" s="7" t="s">
        <v>2646</v>
      </c>
      <c r="C399" s="7" t="s">
        <v>1308</v>
      </c>
      <c r="D399" s="7" t="s">
        <v>1309</v>
      </c>
      <c r="E399" s="7" t="s">
        <v>17</v>
      </c>
      <c r="F399" s="7" t="s">
        <v>1142</v>
      </c>
      <c r="G399" s="7" t="s">
        <v>20</v>
      </c>
      <c r="H399" s="7">
        <v>2</v>
      </c>
      <c r="I399" s="7">
        <v>0.69314718055994529</v>
      </c>
      <c r="J399" s="7">
        <v>8.6999999999999993</v>
      </c>
      <c r="K399" s="7" t="s">
        <v>1307</v>
      </c>
      <c r="L399" s="7">
        <v>2.1633230256605378</v>
      </c>
      <c r="M399" s="7" t="s">
        <v>2571</v>
      </c>
      <c r="N399" s="7" t="s">
        <v>1110</v>
      </c>
      <c r="O399" s="7" t="s">
        <v>3351</v>
      </c>
      <c r="P399" s="7" t="s">
        <v>2678</v>
      </c>
      <c r="Q399" s="7" t="s">
        <v>2679</v>
      </c>
      <c r="R399" s="7" t="s">
        <v>2680</v>
      </c>
      <c r="S399" s="7" t="s">
        <v>3029</v>
      </c>
      <c r="T399" s="7" t="s">
        <v>3012</v>
      </c>
      <c r="U399" s="7" t="s">
        <v>3030</v>
      </c>
      <c r="V399" s="7">
        <v>82.7</v>
      </c>
      <c r="W399" s="7">
        <v>151</v>
      </c>
      <c r="X399" s="7">
        <v>84957</v>
      </c>
      <c r="Y399" s="7">
        <v>84.956999999999994</v>
      </c>
      <c r="Z399" s="7">
        <v>4.4421452461357269</v>
      </c>
      <c r="AB399" s="7">
        <f>VLOOKUP(O399, [5]Volleyball!$C$2:$E$27, 3, FALSE)</f>
        <v>0</v>
      </c>
    </row>
    <row r="400" spans="1:28" s="7" customFormat="1" x14ac:dyDescent="0.2">
      <c r="A400" s="7">
        <v>74</v>
      </c>
      <c r="B400" s="7" t="s">
        <v>2646</v>
      </c>
      <c r="C400" s="7" t="s">
        <v>1310</v>
      </c>
      <c r="D400" s="7" t="s">
        <v>1311</v>
      </c>
      <c r="E400" s="7" t="s">
        <v>17</v>
      </c>
      <c r="F400" s="7" t="s">
        <v>1113</v>
      </c>
      <c r="G400" s="7" t="s">
        <v>38</v>
      </c>
      <c r="H400" s="7">
        <v>2.2000000000000002</v>
      </c>
      <c r="I400" s="7">
        <v>0.78845736036427028</v>
      </c>
      <c r="J400" s="7">
        <v>8.6999999999999993</v>
      </c>
      <c r="K400" s="7" t="s">
        <v>1307</v>
      </c>
      <c r="L400" s="7">
        <v>2.1633230256605378</v>
      </c>
      <c r="M400" s="7" t="s">
        <v>2606</v>
      </c>
      <c r="N400" s="7" t="s">
        <v>1110</v>
      </c>
      <c r="O400" s="7" t="s">
        <v>3359</v>
      </c>
      <c r="P400" s="7" t="s">
        <v>2763</v>
      </c>
      <c r="Q400" s="7" t="s">
        <v>2764</v>
      </c>
      <c r="R400" s="7" t="s">
        <v>2742</v>
      </c>
      <c r="S400" s="7" t="s">
        <v>3132</v>
      </c>
      <c r="T400" s="7" t="s">
        <v>3017</v>
      </c>
      <c r="U400" s="7" t="s">
        <v>3133</v>
      </c>
      <c r="V400" s="7">
        <v>89.8</v>
      </c>
      <c r="W400" s="7">
        <v>115</v>
      </c>
      <c r="X400" s="7">
        <v>65359</v>
      </c>
      <c r="Y400" s="7">
        <v>65.358999999999995</v>
      </c>
      <c r="Z400" s="7">
        <v>4.179895150557102</v>
      </c>
      <c r="AB400" s="7">
        <f>VLOOKUP(O400, [5]Volleyball!$C$2:$E$27, 3, FALSE)</f>
        <v>0</v>
      </c>
    </row>
    <row r="401" spans="1:28" s="7" customFormat="1" x14ac:dyDescent="0.2">
      <c r="A401" s="7">
        <v>75</v>
      </c>
      <c r="B401" s="7" t="s">
        <v>2646</v>
      </c>
      <c r="C401" s="7" t="s">
        <v>1313</v>
      </c>
      <c r="D401" s="7" t="s">
        <v>1314</v>
      </c>
      <c r="E401" s="7" t="s">
        <v>17</v>
      </c>
      <c r="F401" s="7" t="s">
        <v>1117</v>
      </c>
      <c r="G401" s="7" t="s">
        <v>38</v>
      </c>
      <c r="H401" s="7">
        <v>2.1</v>
      </c>
      <c r="I401" s="7">
        <v>0.74193734472937733</v>
      </c>
      <c r="J401" s="7">
        <v>8.6</v>
      </c>
      <c r="K401" s="7" t="s">
        <v>1316</v>
      </c>
      <c r="L401" s="7">
        <v>2.1517622032594619</v>
      </c>
      <c r="M401" s="7" t="s">
        <v>2606</v>
      </c>
      <c r="N401" s="7" t="s">
        <v>1110</v>
      </c>
      <c r="O401" s="7" t="s">
        <v>3359</v>
      </c>
      <c r="P401" s="7" t="s">
        <v>2763</v>
      </c>
      <c r="Q401" s="7" t="s">
        <v>2764</v>
      </c>
      <c r="R401" s="7" t="s">
        <v>2742</v>
      </c>
      <c r="S401" s="7" t="s">
        <v>3132</v>
      </c>
      <c r="T401" s="7" t="s">
        <v>3017</v>
      </c>
      <c r="U401" s="7" t="s">
        <v>3133</v>
      </c>
      <c r="V401" s="7">
        <v>89.8</v>
      </c>
      <c r="W401" s="7">
        <v>115</v>
      </c>
      <c r="X401" s="7">
        <v>65359</v>
      </c>
      <c r="Y401" s="7">
        <v>65.358999999999995</v>
      </c>
      <c r="Z401" s="7">
        <v>4.179895150557102</v>
      </c>
      <c r="AB401" s="7">
        <f>VLOOKUP(O401, [5]Volleyball!$C$2:$E$27, 3, FALSE)</f>
        <v>0</v>
      </c>
    </row>
    <row r="402" spans="1:28" s="7" customFormat="1" x14ac:dyDescent="0.2">
      <c r="A402" s="7">
        <v>76</v>
      </c>
      <c r="B402" s="7" t="s">
        <v>2646</v>
      </c>
      <c r="C402" s="7" t="s">
        <v>1317</v>
      </c>
      <c r="D402" s="7" t="s">
        <v>1318</v>
      </c>
      <c r="E402" s="7" t="s">
        <v>17</v>
      </c>
      <c r="F402" s="7" t="s">
        <v>174</v>
      </c>
      <c r="G402" s="7" t="s">
        <v>20</v>
      </c>
      <c r="H402" s="7">
        <v>2.1</v>
      </c>
      <c r="I402" s="7">
        <v>0.74193734472937733</v>
      </c>
      <c r="J402" s="7">
        <v>8.6</v>
      </c>
      <c r="K402" s="7" t="s">
        <v>1316</v>
      </c>
      <c r="L402" s="7">
        <v>2.1517622032594619</v>
      </c>
      <c r="M402" s="7" t="s">
        <v>2606</v>
      </c>
      <c r="N402" s="7" t="s">
        <v>1110</v>
      </c>
      <c r="O402" s="7" t="s">
        <v>3359</v>
      </c>
      <c r="P402" s="7" t="s">
        <v>2763</v>
      </c>
      <c r="Q402" s="7" t="s">
        <v>2764</v>
      </c>
      <c r="R402" s="7" t="s">
        <v>2742</v>
      </c>
      <c r="S402" s="7" t="s">
        <v>3132</v>
      </c>
      <c r="T402" s="7" t="s">
        <v>3017</v>
      </c>
      <c r="U402" s="7" t="s">
        <v>3133</v>
      </c>
      <c r="V402" s="7">
        <v>89.8</v>
      </c>
      <c r="W402" s="7">
        <v>115</v>
      </c>
      <c r="X402" s="7">
        <v>65359</v>
      </c>
      <c r="Y402" s="7">
        <v>65.358999999999995</v>
      </c>
      <c r="Z402" s="7">
        <v>4.179895150557102</v>
      </c>
      <c r="AB402" s="7">
        <f>VLOOKUP(O402, [5]Volleyball!$C$2:$E$27, 3, FALSE)</f>
        <v>0</v>
      </c>
    </row>
    <row r="403" spans="1:28" s="7" customFormat="1" x14ac:dyDescent="0.2">
      <c r="A403" s="7">
        <v>77</v>
      </c>
      <c r="B403" s="7" t="s">
        <v>2646</v>
      </c>
      <c r="C403" s="7" t="s">
        <v>1319</v>
      </c>
      <c r="D403" s="7" t="s">
        <v>1320</v>
      </c>
      <c r="E403" s="7" t="s">
        <v>17</v>
      </c>
      <c r="F403" s="7" t="s">
        <v>1142</v>
      </c>
      <c r="G403" s="7" t="s">
        <v>38</v>
      </c>
      <c r="H403" s="7">
        <v>1.2</v>
      </c>
      <c r="I403" s="7">
        <v>0.18232155679395459</v>
      </c>
      <c r="J403" s="7">
        <v>8.1</v>
      </c>
      <c r="K403" s="7" t="s">
        <v>813</v>
      </c>
      <c r="L403" s="7">
        <v>2.0918640616783932</v>
      </c>
      <c r="M403" s="7" t="s">
        <v>2606</v>
      </c>
      <c r="N403" s="7" t="s">
        <v>1110</v>
      </c>
      <c r="O403" s="7" t="s">
        <v>3359</v>
      </c>
      <c r="P403" s="7" t="s">
        <v>2763</v>
      </c>
      <c r="Q403" s="7" t="s">
        <v>2764</v>
      </c>
      <c r="R403" s="7" t="s">
        <v>2742</v>
      </c>
      <c r="S403" s="7" t="s">
        <v>3132</v>
      </c>
      <c r="T403" s="7" t="s">
        <v>3017</v>
      </c>
      <c r="U403" s="7" t="s">
        <v>3133</v>
      </c>
      <c r="V403" s="7">
        <v>89.8</v>
      </c>
      <c r="W403" s="7">
        <v>115</v>
      </c>
      <c r="X403" s="7">
        <v>65359</v>
      </c>
      <c r="Y403" s="7">
        <v>65.358999999999995</v>
      </c>
      <c r="Z403" s="7">
        <v>4.179895150557102</v>
      </c>
      <c r="AB403" s="7">
        <f>VLOOKUP(O403, [5]Volleyball!$C$2:$E$27, 3, FALSE)</f>
        <v>0</v>
      </c>
    </row>
    <row r="404" spans="1:28" s="7" customFormat="1" x14ac:dyDescent="0.2">
      <c r="A404" s="7">
        <v>78</v>
      </c>
      <c r="B404" s="7" t="s">
        <v>2646</v>
      </c>
      <c r="C404" s="7" t="s">
        <v>1322</v>
      </c>
      <c r="D404" s="7" t="s">
        <v>1323</v>
      </c>
      <c r="E404" s="7" t="s">
        <v>17</v>
      </c>
      <c r="F404" s="7" t="s">
        <v>1117</v>
      </c>
      <c r="G404" s="7" t="s">
        <v>20</v>
      </c>
      <c r="H404" s="7">
        <v>0.41</v>
      </c>
      <c r="I404" s="7">
        <v>-0.89159811928378363</v>
      </c>
      <c r="J404" s="7">
        <v>7.4</v>
      </c>
      <c r="K404" s="7" t="s">
        <v>823</v>
      </c>
      <c r="L404" s="7">
        <v>2.0014800002101243</v>
      </c>
      <c r="M404" s="7" t="s">
        <v>2567</v>
      </c>
      <c r="N404" s="7" t="s">
        <v>1110</v>
      </c>
      <c r="O404" s="7" t="s">
        <v>3347</v>
      </c>
      <c r="P404" s="7" t="s">
        <v>2669</v>
      </c>
      <c r="Q404" s="7" t="s">
        <v>2670</v>
      </c>
      <c r="R404" s="7" t="s">
        <v>2671</v>
      </c>
      <c r="S404" s="7" t="s">
        <v>3021</v>
      </c>
      <c r="T404" s="7" t="s">
        <v>3012</v>
      </c>
      <c r="U404" s="7" t="s">
        <v>3022</v>
      </c>
      <c r="V404" s="7">
        <v>90.6</v>
      </c>
      <c r="W404" s="7">
        <v>55</v>
      </c>
      <c r="X404" s="7">
        <v>49077</v>
      </c>
      <c r="Y404" s="7">
        <v>49.076999999999998</v>
      </c>
      <c r="Z404" s="7">
        <v>3.893390493280144</v>
      </c>
      <c r="AA404" s="7">
        <v>4</v>
      </c>
      <c r="AB404" s="7">
        <f>VLOOKUP(O404, [5]Volleyball!$C$2:$E$27, 3, FALSE)</f>
        <v>4</v>
      </c>
    </row>
    <row r="405" spans="1:28" s="7" customFormat="1" x14ac:dyDescent="0.2">
      <c r="A405" s="7">
        <v>79</v>
      </c>
      <c r="B405" s="7" t="s">
        <v>2646</v>
      </c>
      <c r="C405" s="7" t="s">
        <v>1324</v>
      </c>
      <c r="D405" s="7" t="s">
        <v>1325</v>
      </c>
      <c r="E405" s="7" t="s">
        <v>17</v>
      </c>
      <c r="F405" s="7" t="s">
        <v>1142</v>
      </c>
      <c r="G405" s="7" t="s">
        <v>38</v>
      </c>
      <c r="H405" s="7">
        <v>2.2999999999999998</v>
      </c>
      <c r="I405" s="7">
        <v>0.83290912293510388</v>
      </c>
      <c r="J405" s="7">
        <v>6.9</v>
      </c>
      <c r="K405" s="7" t="s">
        <v>1326</v>
      </c>
      <c r="L405" s="7">
        <v>1.9315214116032138</v>
      </c>
      <c r="M405" s="7" t="s">
        <v>2609</v>
      </c>
      <c r="N405" s="7" t="s">
        <v>1110</v>
      </c>
      <c r="O405" s="7" t="s">
        <v>3362</v>
      </c>
      <c r="P405" s="7" t="s">
        <v>2769</v>
      </c>
      <c r="Q405" s="7" t="s">
        <v>2770</v>
      </c>
      <c r="R405" s="7" t="s">
        <v>2688</v>
      </c>
      <c r="S405" s="7" t="s">
        <v>3002</v>
      </c>
      <c r="T405" s="7" t="s">
        <v>3003</v>
      </c>
      <c r="U405" s="7" t="s">
        <v>3090</v>
      </c>
      <c r="V405" s="7">
        <v>95.5</v>
      </c>
      <c r="W405" s="7">
        <v>182</v>
      </c>
      <c r="X405" s="7">
        <v>56019</v>
      </c>
      <c r="Y405" s="7">
        <v>56.018999999999998</v>
      </c>
      <c r="Z405" s="7">
        <v>4.0256909189050525</v>
      </c>
      <c r="AB405" s="7">
        <f>VLOOKUP(O405, [5]Volleyball!$C$2:$E$27, 3, FALSE)</f>
        <v>0</v>
      </c>
    </row>
    <row r="406" spans="1:28" s="7" customFormat="1" x14ac:dyDescent="0.2">
      <c r="A406" s="7">
        <v>80</v>
      </c>
      <c r="B406" s="7" t="s">
        <v>2646</v>
      </c>
      <c r="C406" s="7" t="s">
        <v>1327</v>
      </c>
      <c r="D406" s="7" t="s">
        <v>1328</v>
      </c>
      <c r="E406" s="7" t="s">
        <v>17</v>
      </c>
      <c r="F406" s="7" t="s">
        <v>1142</v>
      </c>
      <c r="G406" s="7" t="s">
        <v>26</v>
      </c>
      <c r="H406" s="7">
        <v>1.9</v>
      </c>
      <c r="I406" s="7">
        <v>0.64185388617239469</v>
      </c>
      <c r="J406" s="7">
        <v>6.6</v>
      </c>
      <c r="K406" s="7" t="s">
        <v>1329</v>
      </c>
      <c r="L406" s="7">
        <v>1.8870696490323797</v>
      </c>
      <c r="M406" s="7" t="s">
        <v>2609</v>
      </c>
      <c r="N406" s="7" t="s">
        <v>1110</v>
      </c>
      <c r="O406" s="7" t="s">
        <v>3362</v>
      </c>
      <c r="P406" s="7" t="s">
        <v>2769</v>
      </c>
      <c r="Q406" s="7" t="s">
        <v>2770</v>
      </c>
      <c r="R406" s="7" t="s">
        <v>2688</v>
      </c>
      <c r="S406" s="7" t="s">
        <v>3002</v>
      </c>
      <c r="T406" s="7" t="s">
        <v>3003</v>
      </c>
      <c r="U406" s="7" t="s">
        <v>3090</v>
      </c>
      <c r="V406" s="7">
        <v>95.5</v>
      </c>
      <c r="W406" s="7">
        <v>182</v>
      </c>
      <c r="X406" s="7">
        <v>56019</v>
      </c>
      <c r="Y406" s="7">
        <v>56.018999999999998</v>
      </c>
      <c r="Z406" s="7">
        <v>4.0256909189050525</v>
      </c>
      <c r="AB406" s="7">
        <f>VLOOKUP(O406, [5]Volleyball!$C$2:$E$27, 3, FALSE)</f>
        <v>0</v>
      </c>
    </row>
    <row r="407" spans="1:28" s="7" customFormat="1" x14ac:dyDescent="0.2">
      <c r="A407" s="7">
        <v>81</v>
      </c>
      <c r="B407" s="7" t="s">
        <v>2646</v>
      </c>
      <c r="C407" s="7" t="s">
        <v>1330</v>
      </c>
      <c r="D407" s="7" t="s">
        <v>1331</v>
      </c>
      <c r="E407" s="7" t="s">
        <v>17</v>
      </c>
      <c r="F407" s="7" t="s">
        <v>1117</v>
      </c>
      <c r="G407" s="7" t="s">
        <v>38</v>
      </c>
      <c r="H407" s="7">
        <v>0.89200000000000002</v>
      </c>
      <c r="I407" s="7">
        <v>-0.11428914640212766</v>
      </c>
      <c r="J407" s="7">
        <v>6</v>
      </c>
      <c r="K407" s="7" t="s">
        <v>1332</v>
      </c>
      <c r="L407" s="7">
        <v>1.791759469228055</v>
      </c>
      <c r="M407" s="7" t="s">
        <v>2609</v>
      </c>
      <c r="N407" s="7" t="s">
        <v>1110</v>
      </c>
      <c r="O407" s="7" t="s">
        <v>3362</v>
      </c>
      <c r="P407" s="7" t="s">
        <v>2769</v>
      </c>
      <c r="Q407" s="7" t="s">
        <v>2770</v>
      </c>
      <c r="R407" s="7" t="s">
        <v>2688</v>
      </c>
      <c r="S407" s="7" t="s">
        <v>3002</v>
      </c>
      <c r="T407" s="7" t="s">
        <v>3003</v>
      </c>
      <c r="U407" s="7" t="s">
        <v>3090</v>
      </c>
      <c r="V407" s="7">
        <v>95.5</v>
      </c>
      <c r="W407" s="7">
        <v>182</v>
      </c>
      <c r="X407" s="7">
        <v>56019</v>
      </c>
      <c r="Y407" s="7">
        <v>56.018999999999998</v>
      </c>
      <c r="Z407" s="7">
        <v>4.0256909189050525</v>
      </c>
      <c r="AB407" s="7">
        <f>VLOOKUP(O407, [5]Volleyball!$C$2:$E$27, 3, FALSE)</f>
        <v>0</v>
      </c>
    </row>
    <row r="408" spans="1:28" s="7" customFormat="1" x14ac:dyDescent="0.2">
      <c r="A408" s="7">
        <v>82</v>
      </c>
      <c r="B408" s="7" t="s">
        <v>2646</v>
      </c>
      <c r="C408" s="7" t="s">
        <v>1333</v>
      </c>
      <c r="D408" s="7" t="s">
        <v>1334</v>
      </c>
      <c r="E408" s="7" t="s">
        <v>17</v>
      </c>
      <c r="F408" s="7" t="s">
        <v>1142</v>
      </c>
      <c r="G408" s="7" t="s">
        <v>14</v>
      </c>
      <c r="H408" s="7">
        <v>0.23</v>
      </c>
      <c r="I408" s="7">
        <v>-1.4696759700589417</v>
      </c>
      <c r="J408" s="7">
        <v>5.4</v>
      </c>
      <c r="K408" s="7" t="s">
        <v>1335</v>
      </c>
      <c r="L408" s="7">
        <v>1.6863989535702288</v>
      </c>
      <c r="M408" s="7" t="s">
        <v>2609</v>
      </c>
      <c r="N408" s="7" t="s">
        <v>1110</v>
      </c>
      <c r="O408" s="7" t="s">
        <v>3362</v>
      </c>
      <c r="P408" s="7" t="s">
        <v>2769</v>
      </c>
      <c r="Q408" s="7" t="s">
        <v>2770</v>
      </c>
      <c r="R408" s="7" t="s">
        <v>2688</v>
      </c>
      <c r="S408" s="7" t="s">
        <v>3002</v>
      </c>
      <c r="T408" s="7" t="s">
        <v>3003</v>
      </c>
      <c r="U408" s="7" t="s">
        <v>3090</v>
      </c>
      <c r="V408" s="7">
        <v>95.5</v>
      </c>
      <c r="W408" s="7">
        <v>182</v>
      </c>
      <c r="X408" s="7">
        <v>56019</v>
      </c>
      <c r="Y408" s="7">
        <v>56.018999999999998</v>
      </c>
      <c r="Z408" s="7">
        <v>4.0256909189050525</v>
      </c>
      <c r="AB408" s="7">
        <f>VLOOKUP(O408, [5]Volleyball!$C$2:$E$27, 3, FALSE)</f>
        <v>0</v>
      </c>
    </row>
    <row r="409" spans="1:28" s="7" customFormat="1" x14ac:dyDescent="0.2">
      <c r="A409" s="7">
        <v>83</v>
      </c>
      <c r="B409" s="7" t="s">
        <v>2646</v>
      </c>
      <c r="C409" s="7" t="s">
        <v>1336</v>
      </c>
      <c r="D409" s="7" t="s">
        <v>1337</v>
      </c>
      <c r="E409" s="7" t="s">
        <v>17</v>
      </c>
      <c r="F409" s="7" t="s">
        <v>1117</v>
      </c>
      <c r="G409" s="7" t="s">
        <v>38</v>
      </c>
      <c r="H409" s="7">
        <v>0.14599999999999999</v>
      </c>
      <c r="I409" s="7">
        <v>-1.9241486572738007</v>
      </c>
      <c r="J409" s="7">
        <v>5.4</v>
      </c>
      <c r="K409" s="7" t="s">
        <v>1335</v>
      </c>
      <c r="L409" s="7">
        <v>1.6863989535702288</v>
      </c>
      <c r="M409" s="7" t="s">
        <v>2609</v>
      </c>
      <c r="N409" s="7" t="s">
        <v>1110</v>
      </c>
      <c r="O409" s="7" t="s">
        <v>3362</v>
      </c>
      <c r="P409" s="7" t="s">
        <v>2769</v>
      </c>
      <c r="Q409" s="7" t="s">
        <v>2770</v>
      </c>
      <c r="R409" s="7" t="s">
        <v>2688</v>
      </c>
      <c r="S409" s="7" t="s">
        <v>3002</v>
      </c>
      <c r="T409" s="7" t="s">
        <v>3003</v>
      </c>
      <c r="U409" s="7" t="s">
        <v>3090</v>
      </c>
      <c r="V409" s="7">
        <v>95.5</v>
      </c>
      <c r="W409" s="7">
        <v>182</v>
      </c>
      <c r="X409" s="7">
        <v>56019</v>
      </c>
      <c r="Y409" s="7">
        <v>56.018999999999998</v>
      </c>
      <c r="Z409" s="7">
        <v>4.0256909189050525</v>
      </c>
      <c r="AB409" s="7">
        <f>VLOOKUP(O409, [5]Volleyball!$C$2:$E$27, 3, FALSE)</f>
        <v>0</v>
      </c>
    </row>
    <row r="410" spans="1:28" s="7" customFormat="1" x14ac:dyDescent="0.2">
      <c r="A410" s="7">
        <v>84</v>
      </c>
      <c r="B410" s="7" t="s">
        <v>2646</v>
      </c>
      <c r="C410" s="7" t="s">
        <v>1338</v>
      </c>
      <c r="D410" s="7" t="s">
        <v>1339</v>
      </c>
      <c r="E410" s="7" t="s">
        <v>17</v>
      </c>
      <c r="F410" s="7" t="s">
        <v>1117</v>
      </c>
      <c r="G410" s="7" t="s">
        <v>38</v>
      </c>
      <c r="H410" s="7">
        <v>0.127</v>
      </c>
      <c r="I410" s="7">
        <v>-2.0635681925235456</v>
      </c>
      <c r="J410" s="7">
        <v>5.4</v>
      </c>
      <c r="K410" s="7" t="s">
        <v>1335</v>
      </c>
      <c r="L410" s="7">
        <v>1.6863989535702288</v>
      </c>
      <c r="M410" s="7" t="s">
        <v>2609</v>
      </c>
      <c r="N410" s="7" t="s">
        <v>1110</v>
      </c>
      <c r="O410" s="7" t="s">
        <v>3362</v>
      </c>
      <c r="P410" s="7" t="s">
        <v>2769</v>
      </c>
      <c r="Q410" s="7" t="s">
        <v>2770</v>
      </c>
      <c r="R410" s="7" t="s">
        <v>2688</v>
      </c>
      <c r="S410" s="7" t="s">
        <v>3002</v>
      </c>
      <c r="T410" s="7" t="s">
        <v>3003</v>
      </c>
      <c r="U410" s="7" t="s">
        <v>3090</v>
      </c>
      <c r="V410" s="7">
        <v>95.5</v>
      </c>
      <c r="W410" s="7">
        <v>182</v>
      </c>
      <c r="X410" s="7">
        <v>56019</v>
      </c>
      <c r="Y410" s="7">
        <v>56.018999999999998</v>
      </c>
      <c r="Z410" s="7">
        <v>4.0256909189050525</v>
      </c>
      <c r="AB410" s="7">
        <f>VLOOKUP(O410, [5]Volleyball!$C$2:$E$27, 3, FALSE)</f>
        <v>0</v>
      </c>
    </row>
    <row r="411" spans="1:28" s="8" customFormat="1" x14ac:dyDescent="0.2">
      <c r="A411" s="8">
        <v>1</v>
      </c>
      <c r="B411" s="8" t="s">
        <v>2646</v>
      </c>
      <c r="C411" s="8" t="s">
        <v>1341</v>
      </c>
      <c r="D411" s="8" t="s">
        <v>1342</v>
      </c>
      <c r="E411" s="8" t="s">
        <v>17</v>
      </c>
      <c r="F411" s="8" t="s">
        <v>1343</v>
      </c>
      <c r="G411" s="8" t="s">
        <v>20</v>
      </c>
      <c r="H411" s="8">
        <v>11200</v>
      </c>
      <c r="I411" s="8">
        <v>9.3236690572831851</v>
      </c>
      <c r="J411" s="8">
        <v>3500</v>
      </c>
      <c r="K411" s="8" t="s">
        <v>1345</v>
      </c>
      <c r="L411" s="8">
        <v>8.1605182474775049</v>
      </c>
      <c r="M411" s="8" t="s">
        <v>2562</v>
      </c>
      <c r="N411" s="8" t="s">
        <v>1340</v>
      </c>
      <c r="O411" s="8" t="s">
        <v>3368</v>
      </c>
      <c r="P411" s="8" t="s">
        <v>2656</v>
      </c>
      <c r="Q411" s="8" t="s">
        <v>2657</v>
      </c>
      <c r="R411" s="8" t="s">
        <v>2633</v>
      </c>
      <c r="S411" s="8" t="s">
        <v>3036</v>
      </c>
      <c r="T411" s="8" t="s">
        <v>3012</v>
      </c>
      <c r="U411" s="8" t="s">
        <v>3037</v>
      </c>
      <c r="V411" s="8">
        <v>91.7</v>
      </c>
      <c r="W411" s="8">
        <v>176</v>
      </c>
      <c r="X411" s="8">
        <v>46282</v>
      </c>
      <c r="Y411" s="8">
        <v>46.281999999999996</v>
      </c>
      <c r="Z411" s="8">
        <v>3.8347531166034798</v>
      </c>
      <c r="AA411" s="8">
        <v>18</v>
      </c>
      <c r="AB411" s="8">
        <f>VLOOKUP(O411,[5]Gymnastics!$C$1:$E$14, 3, FALSE)</f>
        <v>18</v>
      </c>
    </row>
    <row r="412" spans="1:28" s="8" customFormat="1" x14ac:dyDescent="0.2">
      <c r="A412" s="8">
        <v>2</v>
      </c>
      <c r="B412" s="8" t="s">
        <v>2646</v>
      </c>
      <c r="C412" s="8" t="s">
        <v>1346</v>
      </c>
      <c r="D412" s="8" t="s">
        <v>1347</v>
      </c>
      <c r="E412" s="8" t="s">
        <v>17</v>
      </c>
      <c r="F412" s="8" t="s">
        <v>1343</v>
      </c>
      <c r="G412" s="8" t="s">
        <v>26</v>
      </c>
      <c r="H412" s="8">
        <v>3500</v>
      </c>
      <c r="I412" s="8">
        <v>8.1605182474775049</v>
      </c>
      <c r="J412" s="8">
        <v>1400</v>
      </c>
      <c r="K412" s="8" t="s">
        <v>398</v>
      </c>
      <c r="L412" s="8">
        <v>7.2442275156033498</v>
      </c>
      <c r="M412" s="8" t="s">
        <v>2613</v>
      </c>
      <c r="N412" s="8" t="s">
        <v>1340</v>
      </c>
      <c r="O412" s="8" t="s">
        <v>3369</v>
      </c>
      <c r="P412" s="8" t="s">
        <v>2776</v>
      </c>
      <c r="Q412" s="8" t="s">
        <v>2777</v>
      </c>
      <c r="R412" s="8" t="s">
        <v>2722</v>
      </c>
      <c r="S412" s="8" t="s">
        <v>3042</v>
      </c>
      <c r="T412" s="8" t="s">
        <v>3012</v>
      </c>
      <c r="U412" s="8" t="s">
        <v>3046</v>
      </c>
      <c r="V412" s="8">
        <v>97.6</v>
      </c>
      <c r="W412" s="8">
        <v>97</v>
      </c>
      <c r="X412" s="8">
        <v>54700</v>
      </c>
      <c r="Y412" s="8">
        <v>54.7</v>
      </c>
      <c r="Z412" s="8">
        <v>4.0018637094279352</v>
      </c>
      <c r="AA412" s="8">
        <v>4</v>
      </c>
      <c r="AB412" s="8">
        <f>VLOOKUP(O412,[5]Gymnastics!$C$1:$E$14, 3, FALSE)</f>
        <v>4</v>
      </c>
    </row>
    <row r="413" spans="1:28" s="8" customFormat="1" x14ac:dyDescent="0.2">
      <c r="A413" s="8">
        <v>3</v>
      </c>
      <c r="B413" s="8" t="s">
        <v>2646</v>
      </c>
      <c r="C413" s="8" t="s">
        <v>1349</v>
      </c>
      <c r="D413" s="8" t="s">
        <v>1350</v>
      </c>
      <c r="E413" s="8" t="s">
        <v>17</v>
      </c>
      <c r="F413" s="8" t="s">
        <v>1343</v>
      </c>
      <c r="G413" s="8" t="s">
        <v>38</v>
      </c>
      <c r="H413" s="8">
        <v>759</v>
      </c>
      <c r="I413" s="8">
        <v>6.6320017773956303</v>
      </c>
      <c r="J413" s="8">
        <v>359</v>
      </c>
      <c r="K413" s="8" t="s">
        <v>1352</v>
      </c>
      <c r="L413" s="8">
        <v>5.8833223884882786</v>
      </c>
      <c r="M413" s="8" t="s">
        <v>2583</v>
      </c>
      <c r="N413" s="8" t="s">
        <v>1340</v>
      </c>
      <c r="O413" s="8" t="s">
        <v>3370</v>
      </c>
      <c r="P413" s="8" t="s">
        <v>2710</v>
      </c>
      <c r="Q413" s="8" t="s">
        <v>2711</v>
      </c>
      <c r="R413" s="8" t="s">
        <v>2697</v>
      </c>
      <c r="S413" s="8" t="s">
        <v>3005</v>
      </c>
      <c r="T413" s="8" t="s">
        <v>3006</v>
      </c>
      <c r="U413" s="8" t="s">
        <v>3007</v>
      </c>
      <c r="V413" s="8">
        <v>176.2</v>
      </c>
      <c r="W413" s="8">
        <v>20</v>
      </c>
      <c r="X413" s="8">
        <v>76367</v>
      </c>
      <c r="Y413" s="8">
        <v>76.367000000000004</v>
      </c>
      <c r="Z413" s="8">
        <v>4.3355506656879683</v>
      </c>
      <c r="AA413" s="8">
        <v>5</v>
      </c>
      <c r="AB413" s="8">
        <f>VLOOKUP(O413,[5]Gymnastics!$C$1:$E$14, 3, FALSE)</f>
        <v>5</v>
      </c>
    </row>
    <row r="414" spans="1:28" s="8" customFormat="1" x14ac:dyDescent="0.2">
      <c r="A414" s="8">
        <v>4</v>
      </c>
      <c r="B414" s="8" t="s">
        <v>2646</v>
      </c>
      <c r="C414" s="8" t="s">
        <v>1353</v>
      </c>
      <c r="D414" s="8" t="s">
        <v>1354</v>
      </c>
      <c r="E414" s="8" t="s">
        <v>17</v>
      </c>
      <c r="F414" s="8" t="s">
        <v>1343</v>
      </c>
      <c r="G414" s="8" t="s">
        <v>38</v>
      </c>
      <c r="H414" s="8">
        <v>368</v>
      </c>
      <c r="I414" s="8">
        <v>5.9080829381689313</v>
      </c>
      <c r="J414" s="8">
        <v>238</v>
      </c>
      <c r="K414" s="8" t="s">
        <v>515</v>
      </c>
      <c r="L414" s="8">
        <v>5.472270673671475</v>
      </c>
      <c r="M414" s="8" t="s">
        <v>2614</v>
      </c>
      <c r="N414" s="8" t="s">
        <v>1340</v>
      </c>
      <c r="O414" s="8" t="s">
        <v>3371</v>
      </c>
      <c r="P414" s="8" t="s">
        <v>2778</v>
      </c>
      <c r="Q414" s="8" t="s">
        <v>2779</v>
      </c>
      <c r="R414" s="8" t="s">
        <v>2739</v>
      </c>
      <c r="S414" s="8" t="s">
        <v>3014</v>
      </c>
      <c r="T414" s="8" t="s">
        <v>3006</v>
      </c>
      <c r="U414" s="8" t="s">
        <v>3067</v>
      </c>
      <c r="V414" s="8">
        <v>109.1</v>
      </c>
      <c r="W414" s="8">
        <v>151</v>
      </c>
      <c r="X414" s="8">
        <v>58315</v>
      </c>
      <c r="Y414" s="8">
        <v>58.314999999999998</v>
      </c>
      <c r="Z414" s="8">
        <v>4.0658593501430129</v>
      </c>
      <c r="AA414" s="8">
        <v>17</v>
      </c>
      <c r="AB414" s="8">
        <f>VLOOKUP(O414,[5]Gymnastics!$C$1:$E$14, 3, FALSE)</f>
        <v>17</v>
      </c>
    </row>
    <row r="415" spans="1:28" s="8" customFormat="1" x14ac:dyDescent="0.2">
      <c r="A415" s="8">
        <v>5</v>
      </c>
      <c r="B415" s="8" t="s">
        <v>2646</v>
      </c>
      <c r="C415" s="8" t="s">
        <v>1356</v>
      </c>
      <c r="D415" s="8" t="s">
        <v>1357</v>
      </c>
      <c r="E415" s="8" t="s">
        <v>17</v>
      </c>
      <c r="F415" s="8" t="s">
        <v>1343</v>
      </c>
      <c r="G415" s="8" t="s">
        <v>26</v>
      </c>
      <c r="H415" s="8">
        <v>416</v>
      </c>
      <c r="I415" s="8">
        <v>6.0306852602612633</v>
      </c>
      <c r="J415" s="8">
        <v>191</v>
      </c>
      <c r="K415" s="8" t="s">
        <v>1359</v>
      </c>
      <c r="L415" s="8">
        <v>5.2522734280466299</v>
      </c>
      <c r="M415" s="8" t="s">
        <v>2615</v>
      </c>
      <c r="N415" s="8" t="s">
        <v>1340</v>
      </c>
      <c r="O415" s="8" t="s">
        <v>3372</v>
      </c>
      <c r="P415" s="8" t="s">
        <v>2780</v>
      </c>
      <c r="Q415" s="8" t="s">
        <v>2781</v>
      </c>
      <c r="R415" s="8" t="s">
        <v>2782</v>
      </c>
      <c r="S415" s="8" t="s">
        <v>3058</v>
      </c>
      <c r="T415" s="8" t="s">
        <v>3006</v>
      </c>
      <c r="U415" s="8" t="s">
        <v>3059</v>
      </c>
      <c r="V415" s="8">
        <v>122</v>
      </c>
      <c r="W415" s="8">
        <v>105</v>
      </c>
      <c r="X415" s="8">
        <v>65880</v>
      </c>
      <c r="Y415" s="8">
        <v>65.88</v>
      </c>
      <c r="Z415" s="8">
        <v>4.1878349053094395</v>
      </c>
      <c r="AA415" s="8">
        <v>3</v>
      </c>
      <c r="AB415" s="8">
        <f>VLOOKUP(O415,[5]Gymnastics!$C$1:$E$14, 3, FALSE)</f>
        <v>3</v>
      </c>
    </row>
    <row r="416" spans="1:28" s="8" customFormat="1" x14ac:dyDescent="0.2">
      <c r="A416" s="8">
        <v>6</v>
      </c>
      <c r="B416" s="8" t="s">
        <v>2646</v>
      </c>
      <c r="C416" s="8" t="s">
        <v>1360</v>
      </c>
      <c r="D416" s="8" t="s">
        <v>1361</v>
      </c>
      <c r="E416" s="8" t="s">
        <v>17</v>
      </c>
      <c r="F416" s="8" t="s">
        <v>1343</v>
      </c>
      <c r="G416" s="8" t="s">
        <v>20</v>
      </c>
      <c r="H416" s="8">
        <v>253</v>
      </c>
      <c r="I416" s="8">
        <v>5.5333894887275203</v>
      </c>
      <c r="J416" s="8">
        <v>183</v>
      </c>
      <c r="K416" s="8" t="s">
        <v>545</v>
      </c>
      <c r="L416" s="8">
        <v>5.2094861528414214</v>
      </c>
      <c r="M416" s="8" t="s">
        <v>2564</v>
      </c>
      <c r="N416" s="8" t="s">
        <v>1340</v>
      </c>
      <c r="O416" s="8" t="s">
        <v>3373</v>
      </c>
      <c r="P416" s="8" t="s">
        <v>2661</v>
      </c>
      <c r="Q416" s="8" t="s">
        <v>2662</v>
      </c>
      <c r="R416" s="8" t="s">
        <v>2663</v>
      </c>
      <c r="S416" s="8" t="s">
        <v>3039</v>
      </c>
      <c r="T416" s="8" t="s">
        <v>3003</v>
      </c>
      <c r="U416" s="8" t="s">
        <v>3040</v>
      </c>
      <c r="V416" s="8">
        <v>87</v>
      </c>
      <c r="W416" s="8">
        <v>127</v>
      </c>
      <c r="X416" s="8">
        <v>59866</v>
      </c>
      <c r="Y416" s="8">
        <v>59.866</v>
      </c>
      <c r="Z416" s="8">
        <v>4.0921087312805247</v>
      </c>
      <c r="AA416" s="8">
        <v>1</v>
      </c>
      <c r="AB416" s="8">
        <f>VLOOKUP(O416,[5]Gymnastics!$C$1:$E$14, 3, FALSE)</f>
        <v>1</v>
      </c>
    </row>
    <row r="417" spans="1:28" s="8" customFormat="1" x14ac:dyDescent="0.2">
      <c r="A417" s="8">
        <v>7</v>
      </c>
      <c r="B417" s="8" t="s">
        <v>2646</v>
      </c>
      <c r="C417" s="8" t="s">
        <v>1363</v>
      </c>
      <c r="D417" s="8" t="s">
        <v>1364</v>
      </c>
      <c r="E417" s="8" t="s">
        <v>17</v>
      </c>
      <c r="F417" s="8" t="s">
        <v>1343</v>
      </c>
      <c r="G417" s="8" t="s">
        <v>38</v>
      </c>
      <c r="H417" s="8">
        <v>150</v>
      </c>
      <c r="I417" s="8">
        <v>5.0106352940962555</v>
      </c>
      <c r="J417" s="8">
        <v>110</v>
      </c>
      <c r="K417" s="8" t="s">
        <v>660</v>
      </c>
      <c r="L417" s="8">
        <v>4.7004803657924166</v>
      </c>
      <c r="M417" s="8" t="s">
        <v>2616</v>
      </c>
      <c r="N417" s="8" t="s">
        <v>1340</v>
      </c>
      <c r="O417" s="8" t="s">
        <v>3374</v>
      </c>
      <c r="P417" s="8" t="s">
        <v>2783</v>
      </c>
      <c r="Q417" s="8" t="s">
        <v>2784</v>
      </c>
      <c r="R417" s="8" t="s">
        <v>2671</v>
      </c>
      <c r="S417" s="8" t="s">
        <v>3021</v>
      </c>
      <c r="T417" s="8" t="s">
        <v>3012</v>
      </c>
      <c r="U417" s="8" t="s">
        <v>3081</v>
      </c>
      <c r="V417" s="8">
        <v>90</v>
      </c>
      <c r="W417" s="8">
        <v>29</v>
      </c>
      <c r="X417" s="8">
        <v>40937</v>
      </c>
      <c r="Y417" s="8">
        <v>40.936999999999998</v>
      </c>
      <c r="Z417" s="8">
        <v>3.7120342995804241</v>
      </c>
      <c r="AA417" s="8">
        <v>2</v>
      </c>
      <c r="AB417" s="8">
        <f>VLOOKUP(O417,[5]Gymnastics!$C$1:$E$14, 3, FALSE)</f>
        <v>2</v>
      </c>
    </row>
    <row r="418" spans="1:28" s="8" customFormat="1" x14ac:dyDescent="0.2">
      <c r="A418" s="8">
        <v>8</v>
      </c>
      <c r="B418" s="8" t="s">
        <v>2646</v>
      </c>
      <c r="C418" s="8" t="s">
        <v>1366</v>
      </c>
      <c r="D418" s="8" t="s">
        <v>1367</v>
      </c>
      <c r="E418" s="8" t="s">
        <v>17</v>
      </c>
      <c r="F418" s="8" t="s">
        <v>1343</v>
      </c>
      <c r="G418" s="8" t="s">
        <v>14</v>
      </c>
      <c r="H418" s="8">
        <v>104</v>
      </c>
      <c r="I418" s="8">
        <v>4.6443908991413725</v>
      </c>
      <c r="J418" s="8">
        <v>80</v>
      </c>
      <c r="K418" s="8" t="s">
        <v>1369</v>
      </c>
      <c r="L418" s="8">
        <v>4.3820266346738812</v>
      </c>
      <c r="M418" s="8" t="s">
        <v>2566</v>
      </c>
      <c r="N418" s="8" t="s">
        <v>1340</v>
      </c>
      <c r="O418" s="8" t="s">
        <v>3375</v>
      </c>
      <c r="P418" s="8" t="s">
        <v>2666</v>
      </c>
      <c r="Q418" s="8" t="s">
        <v>2667</v>
      </c>
      <c r="R418" s="8" t="s">
        <v>2668</v>
      </c>
      <c r="S418" s="8" t="s">
        <v>3044</v>
      </c>
      <c r="T418" s="8" t="s">
        <v>3012</v>
      </c>
      <c r="U418" s="8" t="s">
        <v>3045</v>
      </c>
      <c r="V418" s="8">
        <v>91.8</v>
      </c>
      <c r="W418" s="8">
        <v>176</v>
      </c>
      <c r="X418" s="8">
        <v>52111</v>
      </c>
      <c r="Y418" s="8">
        <v>52.110999999999997</v>
      </c>
      <c r="Z418" s="8">
        <v>3.9533760589116249</v>
      </c>
      <c r="AA418" s="8">
        <v>16</v>
      </c>
      <c r="AB418" s="8">
        <f>VLOOKUP(O418,[5]Gymnastics!$C$1:$E$14, 3, FALSE)</f>
        <v>16</v>
      </c>
    </row>
    <row r="419" spans="1:28" s="8" customFormat="1" x14ac:dyDescent="0.2">
      <c r="A419" s="8">
        <v>9</v>
      </c>
      <c r="B419" s="8" t="s">
        <v>2646</v>
      </c>
      <c r="C419" s="8" t="s">
        <v>1370</v>
      </c>
      <c r="D419" s="8" t="s">
        <v>1371</v>
      </c>
      <c r="E419" s="8" t="s">
        <v>17</v>
      </c>
      <c r="F419" s="8" t="s">
        <v>1372</v>
      </c>
      <c r="G419" s="8" t="s">
        <v>14</v>
      </c>
      <c r="H419" s="8">
        <v>193</v>
      </c>
      <c r="I419" s="8">
        <v>5.2626901889048856</v>
      </c>
      <c r="J419" s="8">
        <v>80</v>
      </c>
      <c r="K419" s="8" t="s">
        <v>1369</v>
      </c>
      <c r="L419" s="8">
        <v>4.3820266346738812</v>
      </c>
      <c r="M419" s="8" t="s">
        <v>2615</v>
      </c>
      <c r="N419" s="8" t="s">
        <v>1340</v>
      </c>
      <c r="O419" s="8" t="s">
        <v>3372</v>
      </c>
      <c r="P419" s="8" t="s">
        <v>2780</v>
      </c>
      <c r="Q419" s="8" t="s">
        <v>2781</v>
      </c>
      <c r="R419" s="8" t="s">
        <v>2782</v>
      </c>
      <c r="S419" s="8" t="s">
        <v>3058</v>
      </c>
      <c r="T419" s="8" t="s">
        <v>3006</v>
      </c>
      <c r="U419" s="8" t="s">
        <v>3059</v>
      </c>
      <c r="V419" s="8">
        <v>122</v>
      </c>
      <c r="W419" s="8">
        <v>105</v>
      </c>
      <c r="X419" s="8">
        <v>65880</v>
      </c>
      <c r="Y419" s="8">
        <v>65.88</v>
      </c>
      <c r="Z419" s="8">
        <v>4.1878349053094395</v>
      </c>
      <c r="AA419" s="8">
        <v>3</v>
      </c>
      <c r="AB419" s="8">
        <f>VLOOKUP(O419,[5]Gymnastics!$C$1:$E$14, 3, FALSE)</f>
        <v>3</v>
      </c>
    </row>
    <row r="420" spans="1:28" s="8" customFormat="1" x14ac:dyDescent="0.2">
      <c r="A420" s="8">
        <v>10</v>
      </c>
      <c r="B420" s="8" t="s">
        <v>2646</v>
      </c>
      <c r="C420" s="8" t="s">
        <v>1374</v>
      </c>
      <c r="D420" s="8" t="s">
        <v>1375</v>
      </c>
      <c r="E420" s="8" t="s">
        <v>17</v>
      </c>
      <c r="F420" s="8" t="s">
        <v>1343</v>
      </c>
      <c r="G420" s="8" t="s">
        <v>20</v>
      </c>
      <c r="H420" s="8">
        <v>71</v>
      </c>
      <c r="I420" s="8">
        <v>4.2626798770413155</v>
      </c>
      <c r="J420" s="8">
        <v>53</v>
      </c>
      <c r="K420" s="8" t="s">
        <v>1377</v>
      </c>
      <c r="L420" s="8">
        <v>3.970291913552122</v>
      </c>
      <c r="M420" s="8" t="s">
        <v>2562</v>
      </c>
      <c r="N420" s="8" t="s">
        <v>1340</v>
      </c>
      <c r="O420" s="8" t="s">
        <v>3368</v>
      </c>
      <c r="P420" s="8" t="s">
        <v>2656</v>
      </c>
      <c r="Q420" s="8" t="s">
        <v>2657</v>
      </c>
      <c r="R420" s="8" t="s">
        <v>2633</v>
      </c>
      <c r="S420" s="8" t="s">
        <v>3036</v>
      </c>
      <c r="T420" s="8" t="s">
        <v>3012</v>
      </c>
      <c r="U420" s="8" t="s">
        <v>3037</v>
      </c>
      <c r="V420" s="8">
        <v>91.7</v>
      </c>
      <c r="W420" s="8">
        <v>176</v>
      </c>
      <c r="X420" s="8">
        <v>46282</v>
      </c>
      <c r="Y420" s="8">
        <v>46.281999999999996</v>
      </c>
      <c r="Z420" s="8">
        <v>3.8347531166034798</v>
      </c>
      <c r="AA420" s="8">
        <v>18</v>
      </c>
      <c r="AB420" s="8">
        <f>VLOOKUP(O420,[5]Gymnastics!$C$1:$E$14, 3, FALSE)</f>
        <v>18</v>
      </c>
    </row>
    <row r="421" spans="1:28" s="8" customFormat="1" x14ac:dyDescent="0.2">
      <c r="A421" s="8">
        <v>11</v>
      </c>
      <c r="B421" s="8" t="s">
        <v>2646</v>
      </c>
      <c r="C421" s="8" t="s">
        <v>1378</v>
      </c>
      <c r="D421" s="8" t="s">
        <v>752</v>
      </c>
      <c r="E421" s="8" t="s">
        <v>17</v>
      </c>
      <c r="F421" s="8" t="s">
        <v>1343</v>
      </c>
      <c r="G421" s="8" t="s">
        <v>26</v>
      </c>
      <c r="H421" s="8">
        <v>52</v>
      </c>
      <c r="I421" s="8">
        <v>3.9512437185814275</v>
      </c>
      <c r="J421" s="8">
        <v>50</v>
      </c>
      <c r="K421" s="8" t="s">
        <v>1128</v>
      </c>
      <c r="L421" s="8">
        <v>3.912023005428146</v>
      </c>
      <c r="M421" s="8" t="s">
        <v>2616</v>
      </c>
      <c r="N421" s="8" t="s">
        <v>1340</v>
      </c>
      <c r="O421" s="8" t="s">
        <v>3374</v>
      </c>
      <c r="P421" s="8" t="s">
        <v>2783</v>
      </c>
      <c r="Q421" s="8" t="s">
        <v>2784</v>
      </c>
      <c r="R421" s="8" t="s">
        <v>2671</v>
      </c>
      <c r="S421" s="8" t="s">
        <v>3021</v>
      </c>
      <c r="T421" s="8" t="s">
        <v>3012</v>
      </c>
      <c r="U421" s="8" t="s">
        <v>3081</v>
      </c>
      <c r="V421" s="8">
        <v>90</v>
      </c>
      <c r="W421" s="8">
        <v>29</v>
      </c>
      <c r="X421" s="8">
        <v>40937</v>
      </c>
      <c r="Y421" s="8">
        <v>40.936999999999998</v>
      </c>
      <c r="Z421" s="8">
        <v>3.7120342995804241</v>
      </c>
      <c r="AA421" s="8">
        <v>2</v>
      </c>
      <c r="AB421" s="8">
        <f>VLOOKUP(O421,[5]Gymnastics!$C$1:$E$14, 3, FALSE)</f>
        <v>2</v>
      </c>
    </row>
    <row r="422" spans="1:28" s="8" customFormat="1" x14ac:dyDescent="0.2">
      <c r="A422" s="8">
        <v>12</v>
      </c>
      <c r="B422" s="8" t="s">
        <v>2646</v>
      </c>
      <c r="C422" s="8" t="s">
        <v>1379</v>
      </c>
      <c r="D422" s="8" t="s">
        <v>1380</v>
      </c>
      <c r="E422" s="8" t="s">
        <v>17</v>
      </c>
      <c r="F422" s="8" t="s">
        <v>1343</v>
      </c>
      <c r="G422" s="8" t="s">
        <v>38</v>
      </c>
      <c r="H422" s="8">
        <v>59</v>
      </c>
      <c r="I422" s="8">
        <v>4.0775374439057197</v>
      </c>
      <c r="J422" s="8">
        <v>45</v>
      </c>
      <c r="K422" s="8" t="s">
        <v>1381</v>
      </c>
      <c r="L422" s="8">
        <v>3.8066624897703196</v>
      </c>
      <c r="M422" s="8" t="s">
        <v>2617</v>
      </c>
      <c r="N422" s="8" t="s">
        <v>1340</v>
      </c>
      <c r="O422" s="8" t="s">
        <v>3376</v>
      </c>
      <c r="P422" s="8" t="s">
        <v>2785</v>
      </c>
      <c r="Q422" s="8" t="s">
        <v>2786</v>
      </c>
      <c r="R422" s="8" t="s">
        <v>2787</v>
      </c>
      <c r="S422" s="8" t="s">
        <v>3025</v>
      </c>
      <c r="T422" s="8" t="s">
        <v>3017</v>
      </c>
      <c r="U422" s="8" t="s">
        <v>3026</v>
      </c>
      <c r="V422" s="8">
        <v>110.7</v>
      </c>
      <c r="W422" s="8">
        <v>25</v>
      </c>
      <c r="X422" s="8">
        <v>73276</v>
      </c>
      <c r="Y422" s="8">
        <v>73.275999999999996</v>
      </c>
      <c r="Z422" s="8">
        <v>4.2942331337232122</v>
      </c>
      <c r="AA422" s="8">
        <v>8</v>
      </c>
      <c r="AB422" s="8">
        <f>VLOOKUP(O422,[5]Gymnastics!$C$1:$E$14, 3, FALSE)</f>
        <v>8</v>
      </c>
    </row>
    <row r="423" spans="1:28" s="8" customFormat="1" x14ac:dyDescent="0.2">
      <c r="A423" s="8">
        <v>13</v>
      </c>
      <c r="B423" s="8" t="s">
        <v>2646</v>
      </c>
      <c r="C423" s="8" t="s">
        <v>1382</v>
      </c>
      <c r="D423" s="8" t="s">
        <v>1383</v>
      </c>
      <c r="E423" s="8" t="s">
        <v>17</v>
      </c>
      <c r="F423" s="8" t="s">
        <v>1384</v>
      </c>
      <c r="G423" s="8" t="s">
        <v>14</v>
      </c>
      <c r="H423" s="8">
        <v>41</v>
      </c>
      <c r="I423" s="8">
        <v>3.713572066704308</v>
      </c>
      <c r="J423" s="8">
        <v>40</v>
      </c>
      <c r="K423" s="8" t="s">
        <v>1385</v>
      </c>
      <c r="L423" s="8">
        <v>3.6888794541139363</v>
      </c>
      <c r="M423" s="8" t="s">
        <v>2615</v>
      </c>
      <c r="N423" s="8" t="s">
        <v>1340</v>
      </c>
      <c r="O423" s="8" t="s">
        <v>3372</v>
      </c>
      <c r="P423" s="8" t="s">
        <v>2780</v>
      </c>
      <c r="Q423" s="8" t="s">
        <v>2781</v>
      </c>
      <c r="R423" s="8" t="s">
        <v>2782</v>
      </c>
      <c r="S423" s="8" t="s">
        <v>3058</v>
      </c>
      <c r="T423" s="8" t="s">
        <v>3006</v>
      </c>
      <c r="U423" s="8" t="s">
        <v>3059</v>
      </c>
      <c r="V423" s="8">
        <v>122</v>
      </c>
      <c r="W423" s="8">
        <v>105</v>
      </c>
      <c r="X423" s="8">
        <v>65880</v>
      </c>
      <c r="Y423" s="8">
        <v>65.88</v>
      </c>
      <c r="Z423" s="8">
        <v>4.1878349053094395</v>
      </c>
      <c r="AA423" s="8">
        <v>3</v>
      </c>
      <c r="AB423" s="8">
        <f>VLOOKUP(O423,[5]Gymnastics!$C$1:$E$14, 3, FALSE)</f>
        <v>3</v>
      </c>
    </row>
    <row r="424" spans="1:28" s="8" customFormat="1" x14ac:dyDescent="0.2">
      <c r="A424" s="8">
        <v>14</v>
      </c>
      <c r="B424" s="8" t="s">
        <v>2646</v>
      </c>
      <c r="C424" s="8" t="s">
        <v>1386</v>
      </c>
      <c r="D424" s="8" t="s">
        <v>1387</v>
      </c>
      <c r="E424" s="8" t="s">
        <v>17</v>
      </c>
      <c r="F424" s="8" t="s">
        <v>1343</v>
      </c>
      <c r="G424" s="8" t="s">
        <v>38</v>
      </c>
      <c r="H424" s="8">
        <v>108</v>
      </c>
      <c r="I424" s="8">
        <v>4.6821312271242199</v>
      </c>
      <c r="J424" s="8">
        <v>40</v>
      </c>
      <c r="K424" s="8" t="s">
        <v>1385</v>
      </c>
      <c r="L424" s="8">
        <v>3.6888794541139363</v>
      </c>
      <c r="M424" s="8" t="s">
        <v>2616</v>
      </c>
      <c r="N424" s="8" t="s">
        <v>1340</v>
      </c>
      <c r="O424" s="8" t="s">
        <v>3374</v>
      </c>
      <c r="P424" s="8" t="s">
        <v>2783</v>
      </c>
      <c r="Q424" s="8" t="s">
        <v>2784</v>
      </c>
      <c r="R424" s="8" t="s">
        <v>2671</v>
      </c>
      <c r="S424" s="8" t="s">
        <v>3021</v>
      </c>
      <c r="T424" s="8" t="s">
        <v>3012</v>
      </c>
      <c r="U424" s="8" t="s">
        <v>3081</v>
      </c>
      <c r="V424" s="8">
        <v>90</v>
      </c>
      <c r="W424" s="8">
        <v>29</v>
      </c>
      <c r="X424" s="8">
        <v>40937</v>
      </c>
      <c r="Y424" s="8">
        <v>40.936999999999998</v>
      </c>
      <c r="Z424" s="8">
        <v>3.7120342995804241</v>
      </c>
      <c r="AA424" s="8">
        <v>2</v>
      </c>
      <c r="AB424" s="8">
        <f>VLOOKUP(O424,[5]Gymnastics!$C$1:$E$14, 3, FALSE)</f>
        <v>2</v>
      </c>
    </row>
    <row r="425" spans="1:28" s="8" customFormat="1" x14ac:dyDescent="0.2">
      <c r="A425" s="8">
        <v>15</v>
      </c>
      <c r="B425" s="8" t="s">
        <v>2646</v>
      </c>
      <c r="C425" s="8" t="s">
        <v>1388</v>
      </c>
      <c r="D425" s="8" t="s">
        <v>1389</v>
      </c>
      <c r="E425" s="8" t="s">
        <v>17</v>
      </c>
      <c r="F425" s="8" t="s">
        <v>1343</v>
      </c>
      <c r="G425" s="8" t="s">
        <v>38</v>
      </c>
      <c r="H425" s="8">
        <v>43</v>
      </c>
      <c r="I425" s="8">
        <v>3.7612001156935624</v>
      </c>
      <c r="J425" s="8">
        <v>39</v>
      </c>
      <c r="K425" s="8" t="s">
        <v>923</v>
      </c>
      <c r="L425" s="8">
        <v>3.6635616461296463</v>
      </c>
      <c r="M425" s="8" t="s">
        <v>2616</v>
      </c>
      <c r="N425" s="8" t="s">
        <v>1340</v>
      </c>
      <c r="O425" s="8" t="s">
        <v>3374</v>
      </c>
      <c r="P425" s="8" t="s">
        <v>2783</v>
      </c>
      <c r="Q425" s="8" t="s">
        <v>2784</v>
      </c>
      <c r="R425" s="8" t="s">
        <v>2671</v>
      </c>
      <c r="S425" s="8" t="s">
        <v>3021</v>
      </c>
      <c r="T425" s="8" t="s">
        <v>3012</v>
      </c>
      <c r="U425" s="8" t="s">
        <v>3081</v>
      </c>
      <c r="V425" s="8">
        <v>90</v>
      </c>
      <c r="W425" s="8">
        <v>29</v>
      </c>
      <c r="X425" s="8">
        <v>40937</v>
      </c>
      <c r="Y425" s="8">
        <v>40.936999999999998</v>
      </c>
      <c r="Z425" s="8">
        <v>3.7120342995804241</v>
      </c>
      <c r="AA425" s="8">
        <v>2</v>
      </c>
      <c r="AB425" s="8">
        <f>VLOOKUP(O425,[5]Gymnastics!$C$1:$E$14, 3, FALSE)</f>
        <v>2</v>
      </c>
    </row>
    <row r="426" spans="1:28" s="8" customFormat="1" x14ac:dyDescent="0.2">
      <c r="A426" s="8">
        <v>16</v>
      </c>
      <c r="B426" s="8" t="s">
        <v>2646</v>
      </c>
      <c r="C426" s="8" t="s">
        <v>1390</v>
      </c>
      <c r="D426" s="8" t="s">
        <v>1391</v>
      </c>
      <c r="E426" s="8" t="s">
        <v>17</v>
      </c>
      <c r="F426" s="8" t="s">
        <v>1343</v>
      </c>
      <c r="G426" s="8" t="s">
        <v>14</v>
      </c>
      <c r="H426" s="8">
        <v>44</v>
      </c>
      <c r="I426" s="8">
        <v>3.784189633918261</v>
      </c>
      <c r="J426" s="8">
        <v>37</v>
      </c>
      <c r="K426" s="8" t="s">
        <v>929</v>
      </c>
      <c r="L426" s="8">
        <v>3.6109179126442243</v>
      </c>
      <c r="M426" s="8" t="s">
        <v>2566</v>
      </c>
      <c r="N426" s="8" t="s">
        <v>1340</v>
      </c>
      <c r="O426" s="8" t="s">
        <v>3375</v>
      </c>
      <c r="P426" s="8" t="s">
        <v>2666</v>
      </c>
      <c r="Q426" s="8" t="s">
        <v>2667</v>
      </c>
      <c r="R426" s="8" t="s">
        <v>2668</v>
      </c>
      <c r="S426" s="8" t="s">
        <v>3044</v>
      </c>
      <c r="T426" s="8" t="s">
        <v>3012</v>
      </c>
      <c r="U426" s="8" t="s">
        <v>3045</v>
      </c>
      <c r="V426" s="8">
        <v>91.8</v>
      </c>
      <c r="W426" s="8">
        <v>176</v>
      </c>
      <c r="X426" s="8">
        <v>52111</v>
      </c>
      <c r="Y426" s="8">
        <v>52.110999999999997</v>
      </c>
      <c r="Z426" s="8">
        <v>3.9533760589116249</v>
      </c>
      <c r="AA426" s="8">
        <v>16</v>
      </c>
      <c r="AB426" s="8">
        <f>VLOOKUP(O426,[5]Gymnastics!$C$1:$E$14, 3, FALSE)</f>
        <v>16</v>
      </c>
    </row>
    <row r="427" spans="1:28" s="8" customFormat="1" x14ac:dyDescent="0.2">
      <c r="A427" s="8">
        <v>17</v>
      </c>
      <c r="B427" s="8" t="s">
        <v>2646</v>
      </c>
      <c r="C427" s="8" t="s">
        <v>1393</v>
      </c>
      <c r="D427" s="8" t="s">
        <v>1394</v>
      </c>
      <c r="E427" s="8" t="s">
        <v>17</v>
      </c>
      <c r="F427" s="8" t="s">
        <v>1343</v>
      </c>
      <c r="G427" s="8" t="s">
        <v>26</v>
      </c>
      <c r="H427" s="8">
        <v>33</v>
      </c>
      <c r="I427" s="8">
        <v>3.4965075614664802</v>
      </c>
      <c r="J427" s="8">
        <v>36</v>
      </c>
      <c r="K427" s="8" t="s">
        <v>935</v>
      </c>
      <c r="L427" s="8">
        <v>3.5835189384561099</v>
      </c>
      <c r="M427" s="8" t="s">
        <v>2564</v>
      </c>
      <c r="N427" s="8" t="s">
        <v>1340</v>
      </c>
      <c r="O427" s="8" t="s">
        <v>3373</v>
      </c>
      <c r="P427" s="8" t="s">
        <v>2661</v>
      </c>
      <c r="Q427" s="8" t="s">
        <v>2662</v>
      </c>
      <c r="R427" s="8" t="s">
        <v>2663</v>
      </c>
      <c r="S427" s="8" t="s">
        <v>3039</v>
      </c>
      <c r="T427" s="8" t="s">
        <v>3003</v>
      </c>
      <c r="U427" s="8" t="s">
        <v>3040</v>
      </c>
      <c r="V427" s="8">
        <v>87</v>
      </c>
      <c r="W427" s="8">
        <v>127</v>
      </c>
      <c r="X427" s="8">
        <v>59866</v>
      </c>
      <c r="Y427" s="8">
        <v>59.866</v>
      </c>
      <c r="Z427" s="8">
        <v>4.0921087312805247</v>
      </c>
      <c r="AA427" s="8">
        <v>1</v>
      </c>
      <c r="AB427" s="8">
        <f>VLOOKUP(O427,[5]Gymnastics!$C$1:$E$14, 3, FALSE)</f>
        <v>1</v>
      </c>
    </row>
    <row r="428" spans="1:28" s="8" customFormat="1" x14ac:dyDescent="0.2">
      <c r="A428" s="8">
        <v>18</v>
      </c>
      <c r="B428" s="8" t="s">
        <v>2646</v>
      </c>
      <c r="C428" s="8" t="s">
        <v>1395</v>
      </c>
      <c r="D428" s="8" t="s">
        <v>1396</v>
      </c>
      <c r="E428" s="8" t="s">
        <v>17</v>
      </c>
      <c r="F428" s="8" t="s">
        <v>1343</v>
      </c>
      <c r="G428" s="8" t="s">
        <v>38</v>
      </c>
      <c r="H428" s="8">
        <v>46</v>
      </c>
      <c r="I428" s="8">
        <v>3.8286413964890951</v>
      </c>
      <c r="J428" s="8">
        <v>35</v>
      </c>
      <c r="K428" s="8" t="s">
        <v>940</v>
      </c>
      <c r="L428" s="8">
        <v>3.5553480614894135</v>
      </c>
      <c r="M428" s="8" t="s">
        <v>2613</v>
      </c>
      <c r="N428" s="8" t="s">
        <v>1340</v>
      </c>
      <c r="O428" s="8" t="s">
        <v>3369</v>
      </c>
      <c r="P428" s="8" t="s">
        <v>2776</v>
      </c>
      <c r="Q428" s="8" t="s">
        <v>2777</v>
      </c>
      <c r="R428" s="8" t="s">
        <v>2722</v>
      </c>
      <c r="S428" s="8" t="s">
        <v>3042</v>
      </c>
      <c r="T428" s="8" t="s">
        <v>3012</v>
      </c>
      <c r="U428" s="8" t="s">
        <v>3046</v>
      </c>
      <c r="V428" s="8">
        <v>97.6</v>
      </c>
      <c r="W428" s="8">
        <v>97</v>
      </c>
      <c r="X428" s="8">
        <v>54700</v>
      </c>
      <c r="Y428" s="8">
        <v>54.7</v>
      </c>
      <c r="Z428" s="8">
        <v>4.0018637094279352</v>
      </c>
      <c r="AA428" s="8">
        <v>4</v>
      </c>
      <c r="AB428" s="8">
        <f>VLOOKUP(O428,[5]Gymnastics!$C$1:$E$14, 3, FALSE)</f>
        <v>4</v>
      </c>
    </row>
    <row r="429" spans="1:28" s="8" customFormat="1" x14ac:dyDescent="0.2">
      <c r="A429" s="8">
        <v>19</v>
      </c>
      <c r="B429" s="8" t="s">
        <v>2646</v>
      </c>
      <c r="C429" s="8" t="s">
        <v>1397</v>
      </c>
      <c r="D429" s="8" t="s">
        <v>1398</v>
      </c>
      <c r="E429" s="8" t="s">
        <v>17</v>
      </c>
      <c r="F429" s="8" t="s">
        <v>1384</v>
      </c>
      <c r="G429" s="8" t="s">
        <v>20</v>
      </c>
      <c r="H429" s="8">
        <v>33</v>
      </c>
      <c r="I429" s="8">
        <v>3.4965075614664802</v>
      </c>
      <c r="J429" s="8">
        <v>31</v>
      </c>
      <c r="K429" s="8" t="s">
        <v>955</v>
      </c>
      <c r="L429" s="8">
        <v>3.4339872044851463</v>
      </c>
      <c r="M429" s="8" t="s">
        <v>2615</v>
      </c>
      <c r="N429" s="8" t="s">
        <v>1340</v>
      </c>
      <c r="O429" s="8" t="s">
        <v>3372</v>
      </c>
      <c r="P429" s="8" t="s">
        <v>2780</v>
      </c>
      <c r="Q429" s="8" t="s">
        <v>2781</v>
      </c>
      <c r="R429" s="8" t="s">
        <v>2782</v>
      </c>
      <c r="S429" s="8" t="s">
        <v>3058</v>
      </c>
      <c r="T429" s="8" t="s">
        <v>3006</v>
      </c>
      <c r="U429" s="8" t="s">
        <v>3059</v>
      </c>
      <c r="V429" s="8">
        <v>122</v>
      </c>
      <c r="W429" s="8">
        <v>105</v>
      </c>
      <c r="X429" s="8">
        <v>65880</v>
      </c>
      <c r="Y429" s="8">
        <v>65.88</v>
      </c>
      <c r="Z429" s="8">
        <v>4.1878349053094395</v>
      </c>
      <c r="AA429" s="8">
        <v>3</v>
      </c>
      <c r="AB429" s="8">
        <f>VLOOKUP(O429,[5]Gymnastics!$C$1:$E$14, 3, FALSE)</f>
        <v>3</v>
      </c>
    </row>
    <row r="430" spans="1:28" s="8" customFormat="1" x14ac:dyDescent="0.2">
      <c r="A430" s="8">
        <v>20</v>
      </c>
      <c r="B430" s="8" t="s">
        <v>2646</v>
      </c>
      <c r="C430" s="8" t="s">
        <v>1399</v>
      </c>
      <c r="D430" s="8" t="s">
        <v>1400</v>
      </c>
      <c r="E430" s="8" t="s">
        <v>17</v>
      </c>
      <c r="F430" s="8" t="s">
        <v>1343</v>
      </c>
      <c r="G430" s="8" t="s">
        <v>38</v>
      </c>
      <c r="H430" s="8">
        <v>19.399999999999999</v>
      </c>
      <c r="I430" s="8">
        <v>2.9652730660692823</v>
      </c>
      <c r="J430" s="8">
        <v>28</v>
      </c>
      <c r="K430" s="8" t="s">
        <v>971</v>
      </c>
      <c r="L430" s="8">
        <v>3.3322045101752038</v>
      </c>
      <c r="M430" s="8" t="s">
        <v>2616</v>
      </c>
      <c r="N430" s="8" t="s">
        <v>1340</v>
      </c>
      <c r="O430" s="8" t="s">
        <v>3374</v>
      </c>
      <c r="P430" s="8" t="s">
        <v>2783</v>
      </c>
      <c r="Q430" s="8" t="s">
        <v>2784</v>
      </c>
      <c r="R430" s="8" t="s">
        <v>2671</v>
      </c>
      <c r="S430" s="8" t="s">
        <v>3021</v>
      </c>
      <c r="T430" s="8" t="s">
        <v>3012</v>
      </c>
      <c r="U430" s="8" t="s">
        <v>3081</v>
      </c>
      <c r="V430" s="8">
        <v>90</v>
      </c>
      <c r="W430" s="8">
        <v>29</v>
      </c>
      <c r="X430" s="8">
        <v>40937</v>
      </c>
      <c r="Y430" s="8">
        <v>40.936999999999998</v>
      </c>
      <c r="Z430" s="8">
        <v>3.7120342995804241</v>
      </c>
      <c r="AA430" s="8">
        <v>2</v>
      </c>
      <c r="AB430" s="8">
        <f>VLOOKUP(O430,[5]Gymnastics!$C$1:$E$14, 3, FALSE)</f>
        <v>2</v>
      </c>
    </row>
    <row r="431" spans="1:28" s="8" customFormat="1" x14ac:dyDescent="0.2">
      <c r="A431" s="8">
        <v>21</v>
      </c>
      <c r="B431" s="8" t="s">
        <v>2646</v>
      </c>
      <c r="C431" s="8" t="s">
        <v>1401</v>
      </c>
      <c r="D431" s="8" t="s">
        <v>1402</v>
      </c>
      <c r="E431" s="8" t="s">
        <v>17</v>
      </c>
      <c r="F431" s="8" t="s">
        <v>1403</v>
      </c>
      <c r="G431" s="8" t="s">
        <v>26</v>
      </c>
      <c r="H431" s="8">
        <v>21</v>
      </c>
      <c r="I431" s="8">
        <v>3.044522437723423</v>
      </c>
      <c r="J431" s="8">
        <v>26</v>
      </c>
      <c r="K431" s="8" t="s">
        <v>993</v>
      </c>
      <c r="L431" s="8">
        <v>3.2580965380214821</v>
      </c>
      <c r="M431" s="8" t="s">
        <v>2562</v>
      </c>
      <c r="N431" s="8" t="s">
        <v>1340</v>
      </c>
      <c r="O431" s="8" t="s">
        <v>3368</v>
      </c>
      <c r="P431" s="8" t="s">
        <v>2656</v>
      </c>
      <c r="Q431" s="8" t="s">
        <v>2657</v>
      </c>
      <c r="R431" s="8" t="s">
        <v>2633</v>
      </c>
      <c r="S431" s="8" t="s">
        <v>3036</v>
      </c>
      <c r="T431" s="8" t="s">
        <v>3012</v>
      </c>
      <c r="U431" s="8" t="s">
        <v>3037</v>
      </c>
      <c r="V431" s="8">
        <v>91.7</v>
      </c>
      <c r="W431" s="8">
        <v>176</v>
      </c>
      <c r="X431" s="8">
        <v>46282</v>
      </c>
      <c r="Y431" s="8">
        <v>46.281999999999996</v>
      </c>
      <c r="Z431" s="8">
        <v>3.8347531166034798</v>
      </c>
      <c r="AA431" s="8">
        <v>18</v>
      </c>
      <c r="AB431" s="8">
        <f>VLOOKUP(O431,[5]Gymnastics!$C$1:$E$14, 3, FALSE)</f>
        <v>18</v>
      </c>
    </row>
    <row r="432" spans="1:28" s="8" customFormat="1" x14ac:dyDescent="0.2">
      <c r="A432" s="8">
        <v>22</v>
      </c>
      <c r="B432" s="8" t="s">
        <v>2646</v>
      </c>
      <c r="C432" s="8" t="s">
        <v>1404</v>
      </c>
      <c r="D432" s="8" t="s">
        <v>1405</v>
      </c>
      <c r="E432" s="8" t="s">
        <v>17</v>
      </c>
      <c r="F432" s="8" t="s">
        <v>1343</v>
      </c>
      <c r="G432" s="8" t="s">
        <v>26</v>
      </c>
      <c r="H432" s="8">
        <v>17.100000000000001</v>
      </c>
      <c r="I432" s="8">
        <v>2.8390784635086144</v>
      </c>
      <c r="J432" s="8">
        <v>26</v>
      </c>
      <c r="K432" s="8" t="s">
        <v>993</v>
      </c>
      <c r="L432" s="8">
        <v>3.2580965380214821</v>
      </c>
      <c r="M432" s="8" t="s">
        <v>2564</v>
      </c>
      <c r="N432" s="8" t="s">
        <v>1340</v>
      </c>
      <c r="O432" s="8" t="s">
        <v>3373</v>
      </c>
      <c r="P432" s="8" t="s">
        <v>2661</v>
      </c>
      <c r="Q432" s="8" t="s">
        <v>2662</v>
      </c>
      <c r="R432" s="8" t="s">
        <v>2663</v>
      </c>
      <c r="S432" s="8" t="s">
        <v>3039</v>
      </c>
      <c r="T432" s="8" t="s">
        <v>3003</v>
      </c>
      <c r="U432" s="8" t="s">
        <v>3040</v>
      </c>
      <c r="V432" s="8">
        <v>87</v>
      </c>
      <c r="W432" s="8">
        <v>127</v>
      </c>
      <c r="X432" s="8">
        <v>59866</v>
      </c>
      <c r="Y432" s="8">
        <v>59.866</v>
      </c>
      <c r="Z432" s="8">
        <v>4.0921087312805247</v>
      </c>
      <c r="AA432" s="8">
        <v>1</v>
      </c>
      <c r="AB432" s="8">
        <f>VLOOKUP(O432,[5]Gymnastics!$C$1:$E$14, 3, FALSE)</f>
        <v>1</v>
      </c>
    </row>
    <row r="433" spans="1:28" s="8" customFormat="1" x14ac:dyDescent="0.2">
      <c r="A433" s="8">
        <v>23</v>
      </c>
      <c r="B433" s="8" t="s">
        <v>2646</v>
      </c>
      <c r="C433" s="8" t="s">
        <v>1406</v>
      </c>
      <c r="D433" s="8" t="s">
        <v>1150</v>
      </c>
      <c r="E433" s="8" t="s">
        <v>17</v>
      </c>
      <c r="F433" s="8" t="s">
        <v>1343</v>
      </c>
      <c r="G433" s="8" t="s">
        <v>26</v>
      </c>
      <c r="H433" s="8">
        <v>13.6</v>
      </c>
      <c r="I433" s="8">
        <v>2.6100697927420065</v>
      </c>
      <c r="J433" s="8">
        <v>22</v>
      </c>
      <c r="K433" s="8" t="s">
        <v>1031</v>
      </c>
      <c r="L433" s="8">
        <v>3.0910424533583161</v>
      </c>
      <c r="M433" s="8" t="s">
        <v>2613</v>
      </c>
      <c r="N433" s="8" t="s">
        <v>1340</v>
      </c>
      <c r="O433" s="8" t="s">
        <v>3369</v>
      </c>
      <c r="P433" s="8" t="s">
        <v>2776</v>
      </c>
      <c r="Q433" s="8" t="s">
        <v>2777</v>
      </c>
      <c r="R433" s="8" t="s">
        <v>2722</v>
      </c>
      <c r="S433" s="8" t="s">
        <v>3042</v>
      </c>
      <c r="T433" s="8" t="s">
        <v>3012</v>
      </c>
      <c r="U433" s="8" t="s">
        <v>3046</v>
      </c>
      <c r="V433" s="8">
        <v>97.6</v>
      </c>
      <c r="W433" s="8">
        <v>97</v>
      </c>
      <c r="X433" s="8">
        <v>54700</v>
      </c>
      <c r="Y433" s="8">
        <v>54.7</v>
      </c>
      <c r="Z433" s="8">
        <v>4.0018637094279352</v>
      </c>
      <c r="AA433" s="8">
        <v>4</v>
      </c>
      <c r="AB433" s="8">
        <f>VLOOKUP(O433,[5]Gymnastics!$C$1:$E$14, 3, FALSE)</f>
        <v>4</v>
      </c>
    </row>
    <row r="434" spans="1:28" s="8" customFormat="1" x14ac:dyDescent="0.2">
      <c r="A434" s="8">
        <v>24</v>
      </c>
      <c r="B434" s="8" t="s">
        <v>2646</v>
      </c>
      <c r="C434" s="8" t="s">
        <v>1408</v>
      </c>
      <c r="D434" s="8" t="s">
        <v>1409</v>
      </c>
      <c r="E434" s="8" t="s">
        <v>17</v>
      </c>
      <c r="F434" s="8" t="s">
        <v>1343</v>
      </c>
      <c r="G434" s="8" t="s">
        <v>38</v>
      </c>
      <c r="H434" s="8">
        <v>7.3</v>
      </c>
      <c r="I434" s="8">
        <v>1.9878743481543455</v>
      </c>
      <c r="J434" s="8">
        <v>21</v>
      </c>
      <c r="K434" s="8" t="s">
        <v>1049</v>
      </c>
      <c r="L434" s="8">
        <v>3.044522437723423</v>
      </c>
      <c r="M434" s="8" t="s">
        <v>2617</v>
      </c>
      <c r="N434" s="8" t="s">
        <v>1340</v>
      </c>
      <c r="O434" s="8" t="s">
        <v>3376</v>
      </c>
      <c r="P434" s="8" t="s">
        <v>2785</v>
      </c>
      <c r="Q434" s="8" t="s">
        <v>2786</v>
      </c>
      <c r="R434" s="8" t="s">
        <v>2787</v>
      </c>
      <c r="S434" s="8" t="s">
        <v>3025</v>
      </c>
      <c r="T434" s="8" t="s">
        <v>3017</v>
      </c>
      <c r="U434" s="8" t="s">
        <v>3026</v>
      </c>
      <c r="V434" s="8">
        <v>110.7</v>
      </c>
      <c r="W434" s="8">
        <v>25</v>
      </c>
      <c r="X434" s="8">
        <v>73276</v>
      </c>
      <c r="Y434" s="8">
        <v>73.275999999999996</v>
      </c>
      <c r="Z434" s="8">
        <v>4.2942331337232122</v>
      </c>
      <c r="AA434" s="8">
        <v>8</v>
      </c>
      <c r="AB434" s="8">
        <f>VLOOKUP(O434,[5]Gymnastics!$C$1:$E$14, 3, FALSE)</f>
        <v>8</v>
      </c>
    </row>
    <row r="435" spans="1:28" s="8" customFormat="1" x14ac:dyDescent="0.2">
      <c r="A435" s="8">
        <v>25</v>
      </c>
      <c r="B435" s="8" t="s">
        <v>2646</v>
      </c>
      <c r="C435" s="8" t="s">
        <v>1410</v>
      </c>
      <c r="D435" s="8" t="s">
        <v>1411</v>
      </c>
      <c r="E435" s="8" t="s">
        <v>17</v>
      </c>
      <c r="F435" s="8" t="s">
        <v>1412</v>
      </c>
      <c r="G435" s="8" t="s">
        <v>26</v>
      </c>
      <c r="H435" s="8">
        <v>13.8</v>
      </c>
      <c r="I435" s="8">
        <v>2.6246685921631592</v>
      </c>
      <c r="J435" s="8">
        <v>21</v>
      </c>
      <c r="K435" s="8" t="s">
        <v>1049</v>
      </c>
      <c r="L435" s="8">
        <v>3.044522437723423</v>
      </c>
      <c r="M435" s="8" t="s">
        <v>2604</v>
      </c>
      <c r="N435" s="8" t="s">
        <v>1340</v>
      </c>
      <c r="O435" s="8" t="s">
        <v>3377</v>
      </c>
      <c r="P435" s="8" t="s">
        <v>2757</v>
      </c>
      <c r="Q435" s="8" t="s">
        <v>2758</v>
      </c>
      <c r="R435" s="8" t="s">
        <v>2759</v>
      </c>
      <c r="S435" s="8" t="s">
        <v>3084</v>
      </c>
      <c r="T435" s="8" t="s">
        <v>3017</v>
      </c>
      <c r="U435" s="8" t="s">
        <v>3085</v>
      </c>
      <c r="V435" s="8">
        <v>105</v>
      </c>
      <c r="W435" s="8">
        <v>62</v>
      </c>
      <c r="X435" s="8">
        <v>70099</v>
      </c>
      <c r="Y435" s="8">
        <v>70.099000000000004</v>
      </c>
      <c r="Z435" s="8">
        <v>4.2499085286035578</v>
      </c>
      <c r="AA435" s="8">
        <v>6</v>
      </c>
      <c r="AB435" s="8">
        <f>VLOOKUP(O435,[5]Gymnastics!$C$1:$E$14, 3, FALSE)</f>
        <v>6</v>
      </c>
    </row>
    <row r="436" spans="1:28" s="8" customFormat="1" x14ac:dyDescent="0.2">
      <c r="A436" s="8">
        <v>26</v>
      </c>
      <c r="B436" s="8" t="s">
        <v>2646</v>
      </c>
      <c r="C436" s="8" t="s">
        <v>1413</v>
      </c>
      <c r="D436" s="8" t="s">
        <v>1414</v>
      </c>
      <c r="E436" s="8" t="s">
        <v>17</v>
      </c>
      <c r="F436" s="8" t="s">
        <v>1343</v>
      </c>
      <c r="G436" s="8" t="s">
        <v>38</v>
      </c>
      <c r="H436" s="8">
        <v>5.8</v>
      </c>
      <c r="I436" s="8">
        <v>1.7578579175523736</v>
      </c>
      <c r="J436" s="8">
        <v>21</v>
      </c>
      <c r="K436" s="8" t="s">
        <v>1049</v>
      </c>
      <c r="L436" s="8">
        <v>3.044522437723423</v>
      </c>
      <c r="M436" s="8" t="s">
        <v>2617</v>
      </c>
      <c r="N436" s="8" t="s">
        <v>1340</v>
      </c>
      <c r="O436" s="8" t="s">
        <v>3376</v>
      </c>
      <c r="P436" s="8" t="s">
        <v>2785</v>
      </c>
      <c r="Q436" s="8" t="s">
        <v>2786</v>
      </c>
      <c r="R436" s="8" t="s">
        <v>2787</v>
      </c>
      <c r="S436" s="8" t="s">
        <v>3025</v>
      </c>
      <c r="T436" s="8" t="s">
        <v>3017</v>
      </c>
      <c r="U436" s="8" t="s">
        <v>3026</v>
      </c>
      <c r="V436" s="8">
        <v>110.7</v>
      </c>
      <c r="W436" s="8">
        <v>25</v>
      </c>
      <c r="X436" s="8">
        <v>73276</v>
      </c>
      <c r="Y436" s="8">
        <v>73.275999999999996</v>
      </c>
      <c r="Z436" s="8">
        <v>4.2942331337232122</v>
      </c>
      <c r="AA436" s="8">
        <v>8</v>
      </c>
      <c r="AB436" s="8">
        <f>VLOOKUP(O436,[5]Gymnastics!$C$1:$E$14, 3, FALSE)</f>
        <v>8</v>
      </c>
    </row>
    <row r="437" spans="1:28" s="8" customFormat="1" x14ac:dyDescent="0.2">
      <c r="A437" s="8">
        <v>27</v>
      </c>
      <c r="B437" s="8" t="s">
        <v>2646</v>
      </c>
      <c r="C437" s="8" t="s">
        <v>1416</v>
      </c>
      <c r="D437" s="8" t="s">
        <v>1417</v>
      </c>
      <c r="E437" s="8" t="s">
        <v>17</v>
      </c>
      <c r="F437" s="8" t="s">
        <v>1343</v>
      </c>
      <c r="G437" s="8" t="s">
        <v>38</v>
      </c>
      <c r="H437" s="8">
        <v>10</v>
      </c>
      <c r="I437" s="8">
        <v>2.3025850929940459</v>
      </c>
      <c r="J437" s="8">
        <v>19.899999999999999</v>
      </c>
      <c r="K437" s="8" t="s">
        <v>1418</v>
      </c>
      <c r="L437" s="8">
        <v>2.9907197317304468</v>
      </c>
      <c r="M437" s="8" t="s">
        <v>2566</v>
      </c>
      <c r="N437" s="8" t="s">
        <v>1340</v>
      </c>
      <c r="O437" s="8" t="s">
        <v>3375</v>
      </c>
      <c r="P437" s="8" t="s">
        <v>2666</v>
      </c>
      <c r="Q437" s="8" t="s">
        <v>2667</v>
      </c>
      <c r="R437" s="8" t="s">
        <v>2668</v>
      </c>
      <c r="S437" s="8" t="s">
        <v>3044</v>
      </c>
      <c r="T437" s="8" t="s">
        <v>3012</v>
      </c>
      <c r="U437" s="8" t="s">
        <v>3045</v>
      </c>
      <c r="V437" s="8">
        <v>91.8</v>
      </c>
      <c r="W437" s="8">
        <v>176</v>
      </c>
      <c r="X437" s="8">
        <v>52111</v>
      </c>
      <c r="Y437" s="8">
        <v>52.110999999999997</v>
      </c>
      <c r="Z437" s="8">
        <v>3.9533760589116249</v>
      </c>
      <c r="AA437" s="8">
        <v>16</v>
      </c>
      <c r="AB437" s="8">
        <f>VLOOKUP(O437,[5]Gymnastics!$C$1:$E$14, 3, FALSE)</f>
        <v>16</v>
      </c>
    </row>
    <row r="438" spans="1:28" s="8" customFormat="1" x14ac:dyDescent="0.2">
      <c r="A438" s="8">
        <v>28</v>
      </c>
      <c r="B438" s="8" t="s">
        <v>2646</v>
      </c>
      <c r="C438" s="8" t="s">
        <v>1419</v>
      </c>
      <c r="D438" s="8" t="s">
        <v>1420</v>
      </c>
      <c r="E438" s="8" t="s">
        <v>17</v>
      </c>
      <c r="F438" s="8" t="s">
        <v>1343</v>
      </c>
      <c r="G438" s="8" t="s">
        <v>26</v>
      </c>
      <c r="H438" s="8">
        <v>4.8</v>
      </c>
      <c r="I438" s="8">
        <v>1.5686159179138452</v>
      </c>
      <c r="J438" s="8">
        <v>18.5</v>
      </c>
      <c r="K438" s="8" t="s">
        <v>1422</v>
      </c>
      <c r="L438" s="8">
        <v>2.917770732084279</v>
      </c>
      <c r="M438" s="8" t="s">
        <v>2564</v>
      </c>
      <c r="N438" s="8" t="s">
        <v>1340</v>
      </c>
      <c r="O438" s="8" t="s">
        <v>3373</v>
      </c>
      <c r="P438" s="8" t="s">
        <v>2661</v>
      </c>
      <c r="Q438" s="8" t="s">
        <v>2662</v>
      </c>
      <c r="R438" s="8" t="s">
        <v>2663</v>
      </c>
      <c r="S438" s="8" t="s">
        <v>3039</v>
      </c>
      <c r="T438" s="8" t="s">
        <v>3003</v>
      </c>
      <c r="U438" s="8" t="s">
        <v>3040</v>
      </c>
      <c r="V438" s="8">
        <v>87</v>
      </c>
      <c r="W438" s="8">
        <v>127</v>
      </c>
      <c r="X438" s="8">
        <v>59866</v>
      </c>
      <c r="Y438" s="8">
        <v>59.866</v>
      </c>
      <c r="Z438" s="8">
        <v>4.0921087312805247</v>
      </c>
      <c r="AA438" s="8">
        <v>1</v>
      </c>
      <c r="AB438" s="8">
        <f>VLOOKUP(O438,[5]Gymnastics!$C$1:$E$14, 3, FALSE)</f>
        <v>1</v>
      </c>
    </row>
    <row r="439" spans="1:28" s="8" customFormat="1" x14ac:dyDescent="0.2">
      <c r="A439" s="8">
        <v>29</v>
      </c>
      <c r="B439" s="8" t="s">
        <v>2646</v>
      </c>
      <c r="C439" s="8" t="s">
        <v>1423</v>
      </c>
      <c r="D439" s="8" t="s">
        <v>1424</v>
      </c>
      <c r="E439" s="8" t="s">
        <v>17</v>
      </c>
      <c r="F439" s="8" t="s">
        <v>1343</v>
      </c>
      <c r="G439" s="8" t="s">
        <v>14</v>
      </c>
      <c r="H439" s="8">
        <v>6</v>
      </c>
      <c r="I439" s="8">
        <v>1.791759469228055</v>
      </c>
      <c r="J439" s="8">
        <v>18</v>
      </c>
      <c r="K439" s="8" t="s">
        <v>1426</v>
      </c>
      <c r="L439" s="8">
        <v>2.8903717578961645</v>
      </c>
      <c r="M439" s="8" t="s">
        <v>2566</v>
      </c>
      <c r="N439" s="8" t="s">
        <v>1340</v>
      </c>
      <c r="O439" s="8" t="s">
        <v>3375</v>
      </c>
      <c r="P439" s="8" t="s">
        <v>2666</v>
      </c>
      <c r="Q439" s="8" t="s">
        <v>2667</v>
      </c>
      <c r="R439" s="8" t="s">
        <v>2668</v>
      </c>
      <c r="S439" s="8" t="s">
        <v>3044</v>
      </c>
      <c r="T439" s="8" t="s">
        <v>3012</v>
      </c>
      <c r="U439" s="8" t="s">
        <v>3045</v>
      </c>
      <c r="V439" s="8">
        <v>91.8</v>
      </c>
      <c r="W439" s="8">
        <v>176</v>
      </c>
      <c r="X439" s="8">
        <v>52111</v>
      </c>
      <c r="Y439" s="8">
        <v>52.110999999999997</v>
      </c>
      <c r="Z439" s="8">
        <v>3.9533760589116249</v>
      </c>
      <c r="AA439" s="8">
        <v>16</v>
      </c>
      <c r="AB439" s="8">
        <f>VLOOKUP(O439,[5]Gymnastics!$C$1:$E$14, 3, FALSE)</f>
        <v>16</v>
      </c>
    </row>
    <row r="440" spans="1:28" s="8" customFormat="1" x14ac:dyDescent="0.2">
      <c r="A440" s="8">
        <v>30</v>
      </c>
      <c r="B440" s="8" t="s">
        <v>2646</v>
      </c>
      <c r="C440" s="8" t="s">
        <v>1427</v>
      </c>
      <c r="D440" s="8" t="s">
        <v>1428</v>
      </c>
      <c r="E440" s="8" t="s">
        <v>17</v>
      </c>
      <c r="F440" s="8" t="s">
        <v>1343</v>
      </c>
      <c r="G440" s="8" t="s">
        <v>38</v>
      </c>
      <c r="H440" s="8">
        <v>15.2</v>
      </c>
      <c r="I440" s="8">
        <v>2.7212954278522306</v>
      </c>
      <c r="J440" s="8">
        <v>17.899999999999999</v>
      </c>
      <c r="K440" s="8" t="s">
        <v>1430</v>
      </c>
      <c r="L440" s="8">
        <v>2.884800712846709</v>
      </c>
      <c r="M440" s="8" t="s">
        <v>2615</v>
      </c>
      <c r="N440" s="8" t="s">
        <v>1340</v>
      </c>
      <c r="O440" s="8" t="s">
        <v>3372</v>
      </c>
      <c r="P440" s="8" t="s">
        <v>2780</v>
      </c>
      <c r="Q440" s="8" t="s">
        <v>2781</v>
      </c>
      <c r="R440" s="8" t="s">
        <v>2782</v>
      </c>
      <c r="S440" s="8" t="s">
        <v>3058</v>
      </c>
      <c r="T440" s="8" t="s">
        <v>3006</v>
      </c>
      <c r="U440" s="8" t="s">
        <v>3059</v>
      </c>
      <c r="V440" s="8">
        <v>122</v>
      </c>
      <c r="W440" s="8">
        <v>105</v>
      </c>
      <c r="X440" s="8">
        <v>65880</v>
      </c>
      <c r="Y440" s="8">
        <v>65.88</v>
      </c>
      <c r="Z440" s="8">
        <v>4.1878349053094395</v>
      </c>
      <c r="AA440" s="8">
        <v>3</v>
      </c>
      <c r="AB440" s="8">
        <f>VLOOKUP(O440,[5]Gymnastics!$C$1:$E$14, 3, FALSE)</f>
        <v>3</v>
      </c>
    </row>
    <row r="441" spans="1:28" s="8" customFormat="1" x14ac:dyDescent="0.2">
      <c r="A441" s="8">
        <v>31</v>
      </c>
      <c r="B441" s="8" t="s">
        <v>2646</v>
      </c>
      <c r="C441" s="8" t="s">
        <v>1431</v>
      </c>
      <c r="D441" s="8" t="s">
        <v>1432</v>
      </c>
      <c r="E441" s="8" t="s">
        <v>17</v>
      </c>
      <c r="F441" s="8" t="s">
        <v>1372</v>
      </c>
      <c r="G441" s="8" t="s">
        <v>38</v>
      </c>
      <c r="H441" s="8">
        <v>9.5</v>
      </c>
      <c r="I441" s="8">
        <v>2.2512917986064953</v>
      </c>
      <c r="J441" s="8">
        <v>17.7</v>
      </c>
      <c r="K441" s="8" t="s">
        <v>1434</v>
      </c>
      <c r="L441" s="8">
        <v>2.8735646395797834</v>
      </c>
      <c r="M441" s="8" t="s">
        <v>2615</v>
      </c>
      <c r="N441" s="8" t="s">
        <v>1340</v>
      </c>
      <c r="O441" s="8" t="s">
        <v>3372</v>
      </c>
      <c r="P441" s="8" t="s">
        <v>2780</v>
      </c>
      <c r="Q441" s="8" t="s">
        <v>2781</v>
      </c>
      <c r="R441" s="8" t="s">
        <v>2782</v>
      </c>
      <c r="S441" s="8" t="s">
        <v>3058</v>
      </c>
      <c r="T441" s="8" t="s">
        <v>3006</v>
      </c>
      <c r="U441" s="8" t="s">
        <v>3059</v>
      </c>
      <c r="V441" s="8">
        <v>122</v>
      </c>
      <c r="W441" s="8">
        <v>105</v>
      </c>
      <c r="X441" s="8">
        <v>65880</v>
      </c>
      <c r="Y441" s="8">
        <v>65.88</v>
      </c>
      <c r="Z441" s="8">
        <v>4.1878349053094395</v>
      </c>
      <c r="AA441" s="8">
        <v>3</v>
      </c>
      <c r="AB441" s="8">
        <f>VLOOKUP(O441,[5]Gymnastics!$C$1:$E$14, 3, FALSE)</f>
        <v>3</v>
      </c>
    </row>
    <row r="442" spans="1:28" s="8" customFormat="1" x14ac:dyDescent="0.2">
      <c r="A442" s="8">
        <v>32</v>
      </c>
      <c r="B442" s="8" t="s">
        <v>2646</v>
      </c>
      <c r="C442" s="8" t="s">
        <v>1435</v>
      </c>
      <c r="D442" s="8" t="s">
        <v>1436</v>
      </c>
      <c r="E442" s="8" t="s">
        <v>17</v>
      </c>
      <c r="F442" s="8" t="s">
        <v>1403</v>
      </c>
      <c r="G442" s="8" t="s">
        <v>14</v>
      </c>
      <c r="H442" s="8">
        <v>3.5</v>
      </c>
      <c r="I442" s="8">
        <v>1.2527629684953681</v>
      </c>
      <c r="J442" s="8">
        <v>17.3</v>
      </c>
      <c r="K442" s="8" t="s">
        <v>1222</v>
      </c>
      <c r="L442" s="8">
        <v>2.8507065015037334</v>
      </c>
      <c r="M442" s="8" t="s">
        <v>2616</v>
      </c>
      <c r="N442" s="8" t="s">
        <v>1340</v>
      </c>
      <c r="O442" s="8" t="s">
        <v>3374</v>
      </c>
      <c r="P442" s="8" t="s">
        <v>2783</v>
      </c>
      <c r="Q442" s="8" t="s">
        <v>2784</v>
      </c>
      <c r="R442" s="8" t="s">
        <v>2671</v>
      </c>
      <c r="S442" s="8" t="s">
        <v>3021</v>
      </c>
      <c r="T442" s="8" t="s">
        <v>3012</v>
      </c>
      <c r="U442" s="8" t="s">
        <v>3081</v>
      </c>
      <c r="V442" s="8">
        <v>90</v>
      </c>
      <c r="W442" s="8">
        <v>29</v>
      </c>
      <c r="X442" s="8">
        <v>40937</v>
      </c>
      <c r="Y442" s="8">
        <v>40.936999999999998</v>
      </c>
      <c r="Z442" s="8">
        <v>3.7120342995804241</v>
      </c>
      <c r="AA442" s="8">
        <v>2</v>
      </c>
      <c r="AB442" s="8">
        <f>VLOOKUP(O442,[5]Gymnastics!$C$1:$E$14, 3, FALSE)</f>
        <v>2</v>
      </c>
    </row>
    <row r="443" spans="1:28" s="8" customFormat="1" x14ac:dyDescent="0.2">
      <c r="A443" s="8">
        <v>33</v>
      </c>
      <c r="B443" s="8" t="s">
        <v>2646</v>
      </c>
      <c r="C443" s="8" t="s">
        <v>1438</v>
      </c>
      <c r="D443" s="8" t="s">
        <v>1439</v>
      </c>
      <c r="E443" s="8" t="s">
        <v>17</v>
      </c>
      <c r="F443" s="8" t="s">
        <v>1343</v>
      </c>
      <c r="G443" s="8" t="s">
        <v>14</v>
      </c>
      <c r="H443" s="8">
        <v>5.6</v>
      </c>
      <c r="I443" s="8">
        <v>1.7227665977411035</v>
      </c>
      <c r="J443" s="8">
        <v>17.2</v>
      </c>
      <c r="K443" s="8" t="s">
        <v>1440</v>
      </c>
      <c r="L443" s="8">
        <v>2.8449093838194073</v>
      </c>
      <c r="M443" s="8" t="s">
        <v>2566</v>
      </c>
      <c r="N443" s="8" t="s">
        <v>1340</v>
      </c>
      <c r="O443" s="8" t="s">
        <v>3375</v>
      </c>
      <c r="P443" s="8" t="s">
        <v>2666</v>
      </c>
      <c r="Q443" s="8" t="s">
        <v>2667</v>
      </c>
      <c r="R443" s="8" t="s">
        <v>2668</v>
      </c>
      <c r="S443" s="8" t="s">
        <v>3044</v>
      </c>
      <c r="T443" s="8" t="s">
        <v>3012</v>
      </c>
      <c r="U443" s="8" t="s">
        <v>3045</v>
      </c>
      <c r="V443" s="8">
        <v>91.8</v>
      </c>
      <c r="W443" s="8">
        <v>176</v>
      </c>
      <c r="X443" s="8">
        <v>52111</v>
      </c>
      <c r="Y443" s="8">
        <v>52.110999999999997</v>
      </c>
      <c r="Z443" s="8">
        <v>3.9533760589116249</v>
      </c>
      <c r="AA443" s="8">
        <v>16</v>
      </c>
      <c r="AB443" s="8">
        <f>VLOOKUP(O443,[5]Gymnastics!$C$1:$E$14, 3, FALSE)</f>
        <v>16</v>
      </c>
    </row>
    <row r="444" spans="1:28" s="8" customFormat="1" x14ac:dyDescent="0.2">
      <c r="A444" s="8">
        <v>34</v>
      </c>
      <c r="B444" s="8" t="s">
        <v>2646</v>
      </c>
      <c r="C444" s="8" t="s">
        <v>1441</v>
      </c>
      <c r="D444" s="8" t="s">
        <v>1442</v>
      </c>
      <c r="E444" s="8" t="s">
        <v>17</v>
      </c>
      <c r="F444" s="8" t="s">
        <v>1343</v>
      </c>
      <c r="H444" s="8">
        <v>3.9</v>
      </c>
      <c r="I444" s="8">
        <v>1.3609765531356006</v>
      </c>
      <c r="J444" s="8">
        <v>17.2</v>
      </c>
      <c r="K444" s="8" t="s">
        <v>1440</v>
      </c>
      <c r="L444" s="8">
        <v>2.8449093838194073</v>
      </c>
      <c r="M444" s="8" t="s">
        <v>2592</v>
      </c>
      <c r="N444" s="8" t="s">
        <v>1340</v>
      </c>
      <c r="O444" s="8" t="s">
        <v>3378</v>
      </c>
      <c r="P444" s="8" t="s">
        <v>2731</v>
      </c>
      <c r="Q444" s="8" t="s">
        <v>2732</v>
      </c>
      <c r="R444" s="8" t="s">
        <v>2592</v>
      </c>
      <c r="S444" s="8" t="s">
        <v>3056</v>
      </c>
      <c r="T444" s="8" t="s">
        <v>3012</v>
      </c>
      <c r="U444" s="8" t="s">
        <v>3057</v>
      </c>
      <c r="V444" s="8">
        <v>90.5</v>
      </c>
      <c r="W444" s="8">
        <v>137</v>
      </c>
      <c r="X444" s="8">
        <v>61526</v>
      </c>
      <c r="Y444" s="8">
        <v>61.526000000000003</v>
      </c>
      <c r="Z444" s="8">
        <v>4.1194598497004975</v>
      </c>
      <c r="AA444" s="8">
        <v>10</v>
      </c>
      <c r="AB444" s="8">
        <f>VLOOKUP(O444,[5]Gymnastics!$C$1:$E$14, 3, FALSE)</f>
        <v>10</v>
      </c>
    </row>
    <row r="445" spans="1:28" s="8" customFormat="1" x14ac:dyDescent="0.2">
      <c r="A445" s="8">
        <v>35</v>
      </c>
      <c r="B445" s="8" t="s">
        <v>2646</v>
      </c>
      <c r="C445" s="8" t="s">
        <v>1443</v>
      </c>
      <c r="D445" s="8" t="s">
        <v>1444</v>
      </c>
      <c r="E445" s="8" t="s">
        <v>17</v>
      </c>
      <c r="F445" s="8" t="s">
        <v>1343</v>
      </c>
      <c r="G445" s="8" t="s">
        <v>26</v>
      </c>
      <c r="H445" s="8">
        <v>11.9</v>
      </c>
      <c r="I445" s="8">
        <v>2.4765384001174837</v>
      </c>
      <c r="J445" s="8">
        <v>17.100000000000001</v>
      </c>
      <c r="K445" s="8" t="s">
        <v>1445</v>
      </c>
      <c r="L445" s="8">
        <v>2.8390784635086144</v>
      </c>
      <c r="M445" s="8" t="s">
        <v>2615</v>
      </c>
      <c r="N445" s="8" t="s">
        <v>1340</v>
      </c>
      <c r="O445" s="8" t="s">
        <v>3372</v>
      </c>
      <c r="P445" s="8" t="s">
        <v>2780</v>
      </c>
      <c r="Q445" s="8" t="s">
        <v>2781</v>
      </c>
      <c r="R445" s="8" t="s">
        <v>2782</v>
      </c>
      <c r="S445" s="8" t="s">
        <v>3058</v>
      </c>
      <c r="T445" s="8" t="s">
        <v>3006</v>
      </c>
      <c r="U445" s="8" t="s">
        <v>3059</v>
      </c>
      <c r="V445" s="8">
        <v>122</v>
      </c>
      <c r="W445" s="8">
        <v>105</v>
      </c>
      <c r="X445" s="8">
        <v>65880</v>
      </c>
      <c r="Y445" s="8">
        <v>65.88</v>
      </c>
      <c r="Z445" s="8">
        <v>4.1878349053094395</v>
      </c>
      <c r="AA445" s="8">
        <v>3</v>
      </c>
      <c r="AB445" s="8">
        <f>VLOOKUP(O445,[5]Gymnastics!$C$1:$E$14, 3, FALSE)</f>
        <v>3</v>
      </c>
    </row>
    <row r="446" spans="1:28" s="8" customFormat="1" x14ac:dyDescent="0.2">
      <c r="A446" s="8">
        <v>36</v>
      </c>
      <c r="B446" s="8" t="s">
        <v>2646</v>
      </c>
      <c r="C446" s="8" t="s">
        <v>1446</v>
      </c>
      <c r="D446" s="8" t="s">
        <v>1447</v>
      </c>
      <c r="E446" s="8" t="s">
        <v>17</v>
      </c>
      <c r="F446" s="8" t="s">
        <v>1403</v>
      </c>
      <c r="G446" s="8" t="s">
        <v>14</v>
      </c>
      <c r="H446" s="8">
        <v>3.7</v>
      </c>
      <c r="I446" s="8">
        <v>1.3083328196501789</v>
      </c>
      <c r="J446" s="8">
        <v>16.3</v>
      </c>
      <c r="K446" s="8" t="s">
        <v>1448</v>
      </c>
      <c r="L446" s="8">
        <v>2.7911651078127169</v>
      </c>
      <c r="M446" s="8" t="s">
        <v>2566</v>
      </c>
      <c r="N446" s="8" t="s">
        <v>1340</v>
      </c>
      <c r="O446" s="8" t="s">
        <v>3375</v>
      </c>
      <c r="P446" s="8" t="s">
        <v>2666</v>
      </c>
      <c r="Q446" s="8" t="s">
        <v>2667</v>
      </c>
      <c r="R446" s="8" t="s">
        <v>2668</v>
      </c>
      <c r="S446" s="8" t="s">
        <v>3044</v>
      </c>
      <c r="T446" s="8" t="s">
        <v>3012</v>
      </c>
      <c r="U446" s="8" t="s">
        <v>3045</v>
      </c>
      <c r="V446" s="8">
        <v>91.8</v>
      </c>
      <c r="W446" s="8">
        <v>176</v>
      </c>
      <c r="X446" s="8">
        <v>52111</v>
      </c>
      <c r="Y446" s="8">
        <v>52.110999999999997</v>
      </c>
      <c r="Z446" s="8">
        <v>3.9533760589116249</v>
      </c>
      <c r="AA446" s="8">
        <v>16</v>
      </c>
      <c r="AB446" s="8">
        <f>VLOOKUP(O446,[5]Gymnastics!$C$1:$E$14, 3, FALSE)</f>
        <v>16</v>
      </c>
    </row>
    <row r="447" spans="1:28" s="8" customFormat="1" x14ac:dyDescent="0.2">
      <c r="A447" s="8">
        <v>37</v>
      </c>
      <c r="B447" s="8" t="s">
        <v>2646</v>
      </c>
      <c r="C447" s="8" t="s">
        <v>1449</v>
      </c>
      <c r="D447" s="8" t="s">
        <v>1450</v>
      </c>
      <c r="E447" s="8" t="s">
        <v>17</v>
      </c>
      <c r="F447" s="8" t="s">
        <v>1403</v>
      </c>
      <c r="G447" s="8" t="s">
        <v>14</v>
      </c>
      <c r="H447" s="8">
        <v>6.2</v>
      </c>
      <c r="I447" s="8">
        <v>1.824549292051046</v>
      </c>
      <c r="J447" s="8">
        <v>16</v>
      </c>
      <c r="K447" s="8" t="s">
        <v>769</v>
      </c>
      <c r="L447" s="8">
        <v>2.7725887222397811</v>
      </c>
      <c r="M447" s="8" t="s">
        <v>2615</v>
      </c>
      <c r="N447" s="8" t="s">
        <v>1340</v>
      </c>
      <c r="O447" s="8" t="s">
        <v>3372</v>
      </c>
      <c r="P447" s="8" t="s">
        <v>2780</v>
      </c>
      <c r="Q447" s="8" t="s">
        <v>2781</v>
      </c>
      <c r="R447" s="8" t="s">
        <v>2782</v>
      </c>
      <c r="S447" s="8" t="s">
        <v>3058</v>
      </c>
      <c r="T447" s="8" t="s">
        <v>3006</v>
      </c>
      <c r="U447" s="8" t="s">
        <v>3059</v>
      </c>
      <c r="V447" s="8">
        <v>122</v>
      </c>
      <c r="W447" s="8">
        <v>105</v>
      </c>
      <c r="X447" s="8">
        <v>65880</v>
      </c>
      <c r="Y447" s="8">
        <v>65.88</v>
      </c>
      <c r="Z447" s="8">
        <v>4.1878349053094395</v>
      </c>
      <c r="AA447" s="8">
        <v>3</v>
      </c>
      <c r="AB447" s="8">
        <f>VLOOKUP(O447,[5]Gymnastics!$C$1:$E$14, 3, FALSE)</f>
        <v>3</v>
      </c>
    </row>
    <row r="448" spans="1:28" s="8" customFormat="1" x14ac:dyDescent="0.2">
      <c r="A448" s="8">
        <v>38</v>
      </c>
      <c r="B448" s="8" t="s">
        <v>2646</v>
      </c>
      <c r="C448" s="8" t="s">
        <v>1451</v>
      </c>
      <c r="D448" s="8" t="s">
        <v>1452</v>
      </c>
      <c r="E448" s="8" t="s">
        <v>17</v>
      </c>
      <c r="F448" s="8" t="s">
        <v>1384</v>
      </c>
      <c r="G448" s="8" t="s">
        <v>38</v>
      </c>
      <c r="H448" s="8">
        <v>3.4</v>
      </c>
      <c r="I448" s="8">
        <v>1.2237754316221157</v>
      </c>
      <c r="J448" s="8">
        <v>15.8</v>
      </c>
      <c r="K448" s="8" t="s">
        <v>1231</v>
      </c>
      <c r="L448" s="8">
        <v>2.760009940032921</v>
      </c>
      <c r="M448" s="8" t="s">
        <v>2604</v>
      </c>
      <c r="N448" s="8" t="s">
        <v>1340</v>
      </c>
      <c r="O448" s="8" t="s">
        <v>3377</v>
      </c>
      <c r="P448" s="8" t="s">
        <v>2757</v>
      </c>
      <c r="Q448" s="8" t="s">
        <v>2758</v>
      </c>
      <c r="R448" s="8" t="s">
        <v>2759</v>
      </c>
      <c r="S448" s="8" t="s">
        <v>3084</v>
      </c>
      <c r="T448" s="8" t="s">
        <v>3017</v>
      </c>
      <c r="U448" s="8" t="s">
        <v>3085</v>
      </c>
      <c r="V448" s="8">
        <v>105</v>
      </c>
      <c r="W448" s="8">
        <v>62</v>
      </c>
      <c r="X448" s="8">
        <v>70099</v>
      </c>
      <c r="Y448" s="8">
        <v>70.099000000000004</v>
      </c>
      <c r="Z448" s="8">
        <v>4.2499085286035578</v>
      </c>
      <c r="AA448" s="8">
        <v>6</v>
      </c>
      <c r="AB448" s="8">
        <f>VLOOKUP(O448,[5]Gymnastics!$C$1:$E$14, 3, FALSE)</f>
        <v>6</v>
      </c>
    </row>
    <row r="449" spans="1:28" s="8" customFormat="1" x14ac:dyDescent="0.2">
      <c r="A449" s="8">
        <v>39</v>
      </c>
      <c r="B449" s="8" t="s">
        <v>2646</v>
      </c>
      <c r="C449" s="8" t="s">
        <v>1454</v>
      </c>
      <c r="D449" s="8" t="s">
        <v>1455</v>
      </c>
      <c r="E449" s="8" t="s">
        <v>17</v>
      </c>
      <c r="F449" s="8" t="s">
        <v>1343</v>
      </c>
      <c r="G449" s="8" t="s">
        <v>38</v>
      </c>
      <c r="H449" s="8">
        <v>2.8</v>
      </c>
      <c r="I449" s="8">
        <v>1.0296194171811581</v>
      </c>
      <c r="J449" s="8">
        <v>15.8</v>
      </c>
      <c r="K449" s="8" t="s">
        <v>1231</v>
      </c>
      <c r="L449" s="8">
        <v>2.760009940032921</v>
      </c>
      <c r="M449" s="8" t="s">
        <v>2566</v>
      </c>
      <c r="N449" s="8" t="s">
        <v>1340</v>
      </c>
      <c r="O449" s="8" t="s">
        <v>3375</v>
      </c>
      <c r="P449" s="8" t="s">
        <v>2666</v>
      </c>
      <c r="Q449" s="8" t="s">
        <v>2667</v>
      </c>
      <c r="R449" s="8" t="s">
        <v>2668</v>
      </c>
      <c r="S449" s="8" t="s">
        <v>3044</v>
      </c>
      <c r="T449" s="8" t="s">
        <v>3012</v>
      </c>
      <c r="U449" s="8" t="s">
        <v>3045</v>
      </c>
      <c r="V449" s="8">
        <v>91.8</v>
      </c>
      <c r="W449" s="8">
        <v>176</v>
      </c>
      <c r="X449" s="8">
        <v>52111</v>
      </c>
      <c r="Y449" s="8">
        <v>52.110999999999997</v>
      </c>
      <c r="Z449" s="8">
        <v>3.9533760589116249</v>
      </c>
      <c r="AA449" s="8">
        <v>16</v>
      </c>
      <c r="AB449" s="8">
        <f>VLOOKUP(O449,[5]Gymnastics!$C$1:$E$14, 3, FALSE)</f>
        <v>16</v>
      </c>
    </row>
    <row r="450" spans="1:28" s="8" customFormat="1" x14ac:dyDescent="0.2">
      <c r="A450" s="8">
        <v>40</v>
      </c>
      <c r="B450" s="8" t="s">
        <v>2646</v>
      </c>
      <c r="C450" s="8" t="s">
        <v>1456</v>
      </c>
      <c r="D450" s="8" t="s">
        <v>1457</v>
      </c>
      <c r="E450" s="8" t="s">
        <v>17</v>
      </c>
      <c r="F450" s="8" t="s">
        <v>1343</v>
      </c>
      <c r="G450" s="8" t="s">
        <v>14</v>
      </c>
      <c r="H450" s="8">
        <v>2.4</v>
      </c>
      <c r="I450" s="8">
        <v>0.87546873735389985</v>
      </c>
      <c r="J450" s="8">
        <v>15.5</v>
      </c>
      <c r="K450" s="8" t="s">
        <v>1458</v>
      </c>
      <c r="L450" s="8">
        <v>2.7408400239252009</v>
      </c>
      <c r="M450" s="8" t="s">
        <v>2566</v>
      </c>
      <c r="N450" s="8" t="s">
        <v>1340</v>
      </c>
      <c r="O450" s="8" t="s">
        <v>3375</v>
      </c>
      <c r="P450" s="8" t="s">
        <v>2666</v>
      </c>
      <c r="Q450" s="8" t="s">
        <v>2667</v>
      </c>
      <c r="R450" s="8" t="s">
        <v>2668</v>
      </c>
      <c r="S450" s="8" t="s">
        <v>3044</v>
      </c>
      <c r="T450" s="8" t="s">
        <v>3012</v>
      </c>
      <c r="U450" s="8" t="s">
        <v>3045</v>
      </c>
      <c r="V450" s="8">
        <v>91.8</v>
      </c>
      <c r="W450" s="8">
        <v>176</v>
      </c>
      <c r="X450" s="8">
        <v>52111</v>
      </c>
      <c r="Y450" s="8">
        <v>52.110999999999997</v>
      </c>
      <c r="Z450" s="8">
        <v>3.9533760589116249</v>
      </c>
      <c r="AA450" s="8">
        <v>16</v>
      </c>
      <c r="AB450" s="8">
        <f>VLOOKUP(O450,[5]Gymnastics!$C$1:$E$14, 3, FALSE)</f>
        <v>16</v>
      </c>
    </row>
    <row r="451" spans="1:28" s="8" customFormat="1" x14ac:dyDescent="0.2">
      <c r="A451" s="8">
        <v>41</v>
      </c>
      <c r="B451" s="8" t="s">
        <v>2646</v>
      </c>
      <c r="C451" s="8" t="s">
        <v>1459</v>
      </c>
      <c r="D451" s="8" t="s">
        <v>1460</v>
      </c>
      <c r="E451" s="8" t="s">
        <v>17</v>
      </c>
      <c r="F451" s="8" t="s">
        <v>1403</v>
      </c>
      <c r="G451" s="8" t="s">
        <v>20</v>
      </c>
      <c r="H451" s="8">
        <v>6.7</v>
      </c>
      <c r="I451" s="8">
        <v>1.9021075263969205</v>
      </c>
      <c r="J451" s="8">
        <v>15.4</v>
      </c>
      <c r="K451" s="8" t="s">
        <v>773</v>
      </c>
      <c r="L451" s="8">
        <v>2.7343675094195836</v>
      </c>
      <c r="M451" s="8" t="s">
        <v>2615</v>
      </c>
      <c r="N451" s="8" t="s">
        <v>1340</v>
      </c>
      <c r="O451" s="8" t="s">
        <v>3372</v>
      </c>
      <c r="P451" s="8" t="s">
        <v>2780</v>
      </c>
      <c r="Q451" s="8" t="s">
        <v>2781</v>
      </c>
      <c r="R451" s="8" t="s">
        <v>2782</v>
      </c>
      <c r="S451" s="8" t="s">
        <v>3058</v>
      </c>
      <c r="T451" s="8" t="s">
        <v>3006</v>
      </c>
      <c r="U451" s="8" t="s">
        <v>3059</v>
      </c>
      <c r="V451" s="8">
        <v>122</v>
      </c>
      <c r="W451" s="8">
        <v>105</v>
      </c>
      <c r="X451" s="8">
        <v>65880</v>
      </c>
      <c r="Y451" s="8">
        <v>65.88</v>
      </c>
      <c r="Z451" s="8">
        <v>4.1878349053094395</v>
      </c>
      <c r="AA451" s="8">
        <v>3</v>
      </c>
      <c r="AB451" s="8">
        <f>VLOOKUP(O451,[5]Gymnastics!$C$1:$E$14, 3, FALSE)</f>
        <v>3</v>
      </c>
    </row>
    <row r="452" spans="1:28" s="8" customFormat="1" x14ac:dyDescent="0.2">
      <c r="A452" s="8">
        <v>42</v>
      </c>
      <c r="B452" s="8" t="s">
        <v>2646</v>
      </c>
      <c r="C452" s="8" t="s">
        <v>1462</v>
      </c>
      <c r="D452" s="8" t="s">
        <v>1463</v>
      </c>
      <c r="E452" s="8" t="s">
        <v>17</v>
      </c>
      <c r="F452" s="8" t="s">
        <v>1403</v>
      </c>
      <c r="G452" s="8" t="s">
        <v>20</v>
      </c>
      <c r="H452" s="8">
        <v>16.3</v>
      </c>
      <c r="I452" s="8">
        <v>2.7911651078127169</v>
      </c>
      <c r="J452" s="8">
        <v>15.4</v>
      </c>
      <c r="K452" s="8" t="s">
        <v>773</v>
      </c>
      <c r="L452" s="8">
        <v>2.7343675094195836</v>
      </c>
      <c r="M452" s="8" t="s">
        <v>2615</v>
      </c>
      <c r="N452" s="8" t="s">
        <v>1340</v>
      </c>
      <c r="O452" s="8" t="s">
        <v>3372</v>
      </c>
      <c r="P452" s="8" t="s">
        <v>2780</v>
      </c>
      <c r="Q452" s="8" t="s">
        <v>2781</v>
      </c>
      <c r="R452" s="8" t="s">
        <v>2782</v>
      </c>
      <c r="S452" s="8" t="s">
        <v>3058</v>
      </c>
      <c r="T452" s="8" t="s">
        <v>3006</v>
      </c>
      <c r="U452" s="8" t="s">
        <v>3059</v>
      </c>
      <c r="V452" s="8">
        <v>122</v>
      </c>
      <c r="W452" s="8">
        <v>105</v>
      </c>
      <c r="X452" s="8">
        <v>65880</v>
      </c>
      <c r="Y452" s="8">
        <v>65.88</v>
      </c>
      <c r="Z452" s="8">
        <v>4.1878349053094395</v>
      </c>
      <c r="AA452" s="8">
        <v>3</v>
      </c>
      <c r="AB452" s="8">
        <f>VLOOKUP(O452,[5]Gymnastics!$C$1:$E$14, 3, FALSE)</f>
        <v>3</v>
      </c>
    </row>
    <row r="453" spans="1:28" s="8" customFormat="1" x14ac:dyDescent="0.2">
      <c r="A453" s="8">
        <v>43</v>
      </c>
      <c r="B453" s="8" t="s">
        <v>2646</v>
      </c>
      <c r="C453" s="8" t="s">
        <v>1464</v>
      </c>
      <c r="D453" s="8" t="s">
        <v>1465</v>
      </c>
      <c r="E453" s="8" t="s">
        <v>17</v>
      </c>
      <c r="F453" s="8" t="s">
        <v>1403</v>
      </c>
      <c r="G453" s="8" t="s">
        <v>26</v>
      </c>
      <c r="H453" s="8">
        <v>7</v>
      </c>
      <c r="I453" s="8">
        <v>1.9459101490553132</v>
      </c>
      <c r="J453" s="8">
        <v>15.3</v>
      </c>
      <c r="K453" s="8" t="s">
        <v>1466</v>
      </c>
      <c r="L453" s="8">
        <v>2.7278528283983898</v>
      </c>
      <c r="M453" s="8" t="s">
        <v>2615</v>
      </c>
      <c r="N453" s="8" t="s">
        <v>1340</v>
      </c>
      <c r="O453" s="8" t="s">
        <v>3372</v>
      </c>
      <c r="P453" s="8" t="s">
        <v>2780</v>
      </c>
      <c r="Q453" s="8" t="s">
        <v>2781</v>
      </c>
      <c r="R453" s="8" t="s">
        <v>2782</v>
      </c>
      <c r="S453" s="8" t="s">
        <v>3058</v>
      </c>
      <c r="T453" s="8" t="s">
        <v>3006</v>
      </c>
      <c r="U453" s="8" t="s">
        <v>3059</v>
      </c>
      <c r="V453" s="8">
        <v>122</v>
      </c>
      <c r="W453" s="8">
        <v>105</v>
      </c>
      <c r="X453" s="8">
        <v>65880</v>
      </c>
      <c r="Y453" s="8">
        <v>65.88</v>
      </c>
      <c r="Z453" s="8">
        <v>4.1878349053094395</v>
      </c>
      <c r="AA453" s="8">
        <v>3</v>
      </c>
      <c r="AB453" s="8">
        <f>VLOOKUP(O453,[5]Gymnastics!$C$1:$E$14, 3, FALSE)</f>
        <v>3</v>
      </c>
    </row>
    <row r="454" spans="1:28" s="8" customFormat="1" x14ac:dyDescent="0.2">
      <c r="A454" s="8">
        <v>44</v>
      </c>
      <c r="B454" s="8" t="s">
        <v>2646</v>
      </c>
      <c r="C454" s="8" t="s">
        <v>1467</v>
      </c>
      <c r="D454" s="8" t="s">
        <v>1468</v>
      </c>
      <c r="E454" s="8" t="s">
        <v>17</v>
      </c>
      <c r="F454" s="8" t="s">
        <v>1343</v>
      </c>
      <c r="G454" s="8" t="s">
        <v>38</v>
      </c>
      <c r="H454" s="8">
        <v>18.3</v>
      </c>
      <c r="I454" s="8">
        <v>2.9069010598473755</v>
      </c>
      <c r="J454" s="8">
        <v>14.2</v>
      </c>
      <c r="K454" s="8" t="s">
        <v>1469</v>
      </c>
      <c r="L454" s="8">
        <v>2.653241964607215</v>
      </c>
      <c r="M454" s="8" t="s">
        <v>2615</v>
      </c>
      <c r="N454" s="8" t="s">
        <v>1340</v>
      </c>
      <c r="O454" s="8" t="s">
        <v>3372</v>
      </c>
      <c r="P454" s="8" t="s">
        <v>2780</v>
      </c>
      <c r="Q454" s="8" t="s">
        <v>2781</v>
      </c>
      <c r="R454" s="8" t="s">
        <v>2782</v>
      </c>
      <c r="S454" s="8" t="s">
        <v>3058</v>
      </c>
      <c r="T454" s="8" t="s">
        <v>3006</v>
      </c>
      <c r="U454" s="8" t="s">
        <v>3059</v>
      </c>
      <c r="V454" s="8">
        <v>122</v>
      </c>
      <c r="W454" s="8">
        <v>105</v>
      </c>
      <c r="X454" s="8">
        <v>65880</v>
      </c>
      <c r="Y454" s="8">
        <v>65.88</v>
      </c>
      <c r="Z454" s="8">
        <v>4.1878349053094395</v>
      </c>
      <c r="AA454" s="8">
        <v>3</v>
      </c>
      <c r="AB454" s="8">
        <f>VLOOKUP(O454,[5]Gymnastics!$C$1:$E$14, 3, FALSE)</f>
        <v>3</v>
      </c>
    </row>
    <row r="455" spans="1:28" s="8" customFormat="1" x14ac:dyDescent="0.2">
      <c r="A455" s="8">
        <v>45</v>
      </c>
      <c r="B455" s="8" t="s">
        <v>2646</v>
      </c>
      <c r="C455" s="8" t="s">
        <v>1470</v>
      </c>
      <c r="D455" s="8" t="s">
        <v>1471</v>
      </c>
      <c r="E455" s="8" t="s">
        <v>17</v>
      </c>
      <c r="F455" s="8" t="s">
        <v>1343</v>
      </c>
      <c r="H455" s="8">
        <v>2.5</v>
      </c>
      <c r="I455" s="8">
        <v>0.91629073187415511</v>
      </c>
      <c r="J455" s="8">
        <v>14</v>
      </c>
      <c r="K455" s="8" t="s">
        <v>1472</v>
      </c>
      <c r="L455" s="8">
        <v>2.6390573296152584</v>
      </c>
      <c r="M455" s="8" t="s">
        <v>2618</v>
      </c>
      <c r="N455" s="8" t="s">
        <v>1340</v>
      </c>
      <c r="O455" s="8" t="s">
        <v>3379</v>
      </c>
      <c r="P455" s="8" t="s">
        <v>2788</v>
      </c>
      <c r="Q455" s="8" t="s">
        <v>2659</v>
      </c>
      <c r="R455" s="8" t="s">
        <v>2789</v>
      </c>
      <c r="S455" s="8" t="s">
        <v>3082</v>
      </c>
      <c r="T455" s="8" t="s">
        <v>3017</v>
      </c>
      <c r="U455" s="8" t="s">
        <v>3083</v>
      </c>
      <c r="V455" s="8">
        <v>89.8</v>
      </c>
      <c r="W455" s="8">
        <v>121</v>
      </c>
      <c r="X455" s="8">
        <v>56860</v>
      </c>
      <c r="Y455" s="8">
        <v>56.86</v>
      </c>
      <c r="Z455" s="8">
        <v>4.0405921062228538</v>
      </c>
      <c r="AA455" s="8">
        <v>5</v>
      </c>
      <c r="AB455" s="8">
        <f>VLOOKUP(O455,[5]Gymnastics!$C$1:$E$14, 3, FALSE)</f>
        <v>5</v>
      </c>
    </row>
    <row r="456" spans="1:28" s="8" customFormat="1" x14ac:dyDescent="0.2">
      <c r="A456" s="8">
        <v>46</v>
      </c>
      <c r="B456" s="8" t="s">
        <v>2646</v>
      </c>
      <c r="C456" s="8" t="s">
        <v>1473</v>
      </c>
      <c r="D456" s="8" t="s">
        <v>1474</v>
      </c>
      <c r="E456" s="8" t="s">
        <v>17</v>
      </c>
      <c r="F456" s="8" t="s">
        <v>1384</v>
      </c>
      <c r="G456" s="8" t="s">
        <v>20</v>
      </c>
      <c r="H456" s="8">
        <v>2.1</v>
      </c>
      <c r="I456" s="8">
        <v>0.74193734472937733</v>
      </c>
      <c r="J456" s="8">
        <v>13.9</v>
      </c>
      <c r="K456" s="8" t="s">
        <v>1475</v>
      </c>
      <c r="L456" s="8">
        <v>2.631888840136646</v>
      </c>
      <c r="M456" s="8" t="s">
        <v>2619</v>
      </c>
      <c r="N456" s="8" t="s">
        <v>1340</v>
      </c>
      <c r="O456" s="8" t="s">
        <v>3380</v>
      </c>
      <c r="P456" s="8" t="s">
        <v>2790</v>
      </c>
      <c r="Q456" s="8" t="s">
        <v>2791</v>
      </c>
      <c r="R456" s="8" t="s">
        <v>2697</v>
      </c>
      <c r="S456" s="8" t="s">
        <v>3005</v>
      </c>
      <c r="T456" s="8" t="s">
        <v>3006</v>
      </c>
      <c r="U456" s="8" t="s">
        <v>3160</v>
      </c>
      <c r="V456" s="8">
        <v>268.8</v>
      </c>
      <c r="X456" s="8">
        <v>167784</v>
      </c>
      <c r="Y456" s="8">
        <v>167.78399999999999</v>
      </c>
      <c r="Z456" s="8">
        <v>5.1226774378777939</v>
      </c>
      <c r="AB456" s="8">
        <f>VLOOKUP(O456,[5]Gymnastics!$C$1:$E$14, 3, FALSE)</f>
        <v>0</v>
      </c>
    </row>
    <row r="457" spans="1:28" s="8" customFormat="1" x14ac:dyDescent="0.2">
      <c r="A457" s="8">
        <v>47</v>
      </c>
      <c r="B457" s="8" t="s">
        <v>2646</v>
      </c>
      <c r="C457" s="8" t="s">
        <v>1476</v>
      </c>
      <c r="D457" s="8" t="s">
        <v>1468</v>
      </c>
      <c r="E457" s="8" t="s">
        <v>17</v>
      </c>
      <c r="F457" s="8" t="s">
        <v>1384</v>
      </c>
      <c r="G457" s="8" t="s">
        <v>14</v>
      </c>
      <c r="H457" s="8">
        <v>1.5</v>
      </c>
      <c r="I457" s="8">
        <v>0.40546510810816438</v>
      </c>
      <c r="J457" s="8">
        <v>12.8</v>
      </c>
      <c r="K457" s="8" t="s">
        <v>1477</v>
      </c>
      <c r="L457" s="8">
        <v>2.5494451709255714</v>
      </c>
      <c r="M457" s="8" t="s">
        <v>2615</v>
      </c>
      <c r="N457" s="8" t="s">
        <v>1340</v>
      </c>
      <c r="O457" s="8" t="s">
        <v>3372</v>
      </c>
      <c r="P457" s="8" t="s">
        <v>2780</v>
      </c>
      <c r="Q457" s="8" t="s">
        <v>2781</v>
      </c>
      <c r="R457" s="8" t="s">
        <v>2782</v>
      </c>
      <c r="S457" s="8" t="s">
        <v>3058</v>
      </c>
      <c r="T457" s="8" t="s">
        <v>3006</v>
      </c>
      <c r="U457" s="8" t="s">
        <v>3059</v>
      </c>
      <c r="V457" s="8">
        <v>122</v>
      </c>
      <c r="W457" s="8">
        <v>105</v>
      </c>
      <c r="X457" s="8">
        <v>65880</v>
      </c>
      <c r="Y457" s="8">
        <v>65.88</v>
      </c>
      <c r="Z457" s="8">
        <v>4.1878349053094395</v>
      </c>
      <c r="AA457" s="8">
        <v>3</v>
      </c>
      <c r="AB457" s="8">
        <f>VLOOKUP(O457,[5]Gymnastics!$C$1:$E$14, 3, FALSE)</f>
        <v>3</v>
      </c>
    </row>
    <row r="458" spans="1:28" s="8" customFormat="1" x14ac:dyDescent="0.2">
      <c r="A458" s="8">
        <v>48</v>
      </c>
      <c r="B458" s="8" t="s">
        <v>2646</v>
      </c>
      <c r="C458" s="8" t="s">
        <v>1478</v>
      </c>
      <c r="D458" s="8" t="s">
        <v>1479</v>
      </c>
      <c r="E458" s="8" t="s">
        <v>17</v>
      </c>
      <c r="F458" s="8" t="s">
        <v>1403</v>
      </c>
      <c r="H458" s="8">
        <v>1.9</v>
      </c>
      <c r="I458" s="8">
        <v>0.64185388617239469</v>
      </c>
      <c r="J458" s="8">
        <v>12.4</v>
      </c>
      <c r="K458" s="8" t="s">
        <v>1246</v>
      </c>
      <c r="L458" s="8">
        <v>2.5176964726109912</v>
      </c>
      <c r="M458" s="8" t="s">
        <v>2614</v>
      </c>
      <c r="N458" s="8" t="s">
        <v>1340</v>
      </c>
      <c r="O458" s="8" t="s">
        <v>3371</v>
      </c>
      <c r="P458" s="8" t="s">
        <v>2778</v>
      </c>
      <c r="Q458" s="8" t="s">
        <v>2779</v>
      </c>
      <c r="R458" s="8" t="s">
        <v>2739</v>
      </c>
      <c r="S458" s="8" t="s">
        <v>3014</v>
      </c>
      <c r="T458" s="8" t="s">
        <v>3006</v>
      </c>
      <c r="U458" s="8" t="s">
        <v>3067</v>
      </c>
      <c r="V458" s="8">
        <v>109.1</v>
      </c>
      <c r="W458" s="8">
        <v>151</v>
      </c>
      <c r="X458" s="8">
        <v>58315</v>
      </c>
      <c r="Y458" s="8">
        <v>58.314999999999998</v>
      </c>
      <c r="Z458" s="8">
        <v>4.0658593501430129</v>
      </c>
      <c r="AA458" s="8">
        <v>17</v>
      </c>
      <c r="AB458" s="8">
        <f>VLOOKUP(O458,[5]Gymnastics!$C$1:$E$14, 3, FALSE)</f>
        <v>17</v>
      </c>
    </row>
    <row r="459" spans="1:28" s="8" customFormat="1" x14ac:dyDescent="0.2">
      <c r="A459" s="8">
        <v>49</v>
      </c>
      <c r="B459" s="8" t="s">
        <v>2646</v>
      </c>
      <c r="C459" s="8" t="s">
        <v>1480</v>
      </c>
      <c r="D459" s="8" t="s">
        <v>1481</v>
      </c>
      <c r="E459" s="8" t="s">
        <v>17</v>
      </c>
      <c r="F459" s="8" t="s">
        <v>1403</v>
      </c>
      <c r="G459" s="8" t="s">
        <v>26</v>
      </c>
      <c r="H459" s="8">
        <v>1.4</v>
      </c>
      <c r="I459" s="8">
        <v>0.33647223662121289</v>
      </c>
      <c r="J459" s="8">
        <v>12.3</v>
      </c>
      <c r="K459" s="8" t="s">
        <v>1483</v>
      </c>
      <c r="L459" s="8">
        <v>2.5095992623783721</v>
      </c>
      <c r="M459" s="8" t="s">
        <v>2620</v>
      </c>
      <c r="N459" s="8" t="s">
        <v>1340</v>
      </c>
      <c r="O459" s="8" t="s">
        <v>3381</v>
      </c>
      <c r="P459" s="8" t="s">
        <v>2792</v>
      </c>
      <c r="Q459" s="8" t="s">
        <v>2793</v>
      </c>
      <c r="R459" s="8" t="s">
        <v>2794</v>
      </c>
      <c r="S459" s="8" t="s">
        <v>3105</v>
      </c>
      <c r="T459" s="8" t="s">
        <v>3034</v>
      </c>
      <c r="U459" s="8" t="s">
        <v>3161</v>
      </c>
      <c r="V459" s="8">
        <v>114.8</v>
      </c>
      <c r="W459" s="8">
        <v>55</v>
      </c>
      <c r="X459" s="8">
        <v>49338</v>
      </c>
      <c r="Y459" s="8">
        <v>49.338000000000001</v>
      </c>
      <c r="Z459" s="8">
        <v>3.8986945752168136</v>
      </c>
      <c r="AA459" s="8">
        <v>46</v>
      </c>
      <c r="AB459" s="8">
        <f>VLOOKUP(O459,[5]Gymnastics!$C$1:$E$14, 3, FALSE)</f>
        <v>46</v>
      </c>
    </row>
    <row r="460" spans="1:28" s="8" customFormat="1" x14ac:dyDescent="0.2">
      <c r="A460" s="8">
        <v>50</v>
      </c>
      <c r="B460" s="8" t="s">
        <v>2646</v>
      </c>
      <c r="C460" s="8" t="s">
        <v>1484</v>
      </c>
      <c r="D460" s="8" t="s">
        <v>1485</v>
      </c>
      <c r="E460" s="8" t="s">
        <v>17</v>
      </c>
      <c r="F460" s="8" t="s">
        <v>1343</v>
      </c>
      <c r="G460" s="8" t="s">
        <v>14</v>
      </c>
      <c r="H460" s="8">
        <v>5.4</v>
      </c>
      <c r="I460" s="8">
        <v>1.6863989535702288</v>
      </c>
      <c r="J460" s="8">
        <v>10.7</v>
      </c>
      <c r="K460" s="8" t="s">
        <v>1486</v>
      </c>
      <c r="L460" s="8">
        <v>2.3702437414678603</v>
      </c>
      <c r="M460" s="8" t="s">
        <v>2566</v>
      </c>
      <c r="N460" s="8" t="s">
        <v>1340</v>
      </c>
      <c r="O460" s="8" t="s">
        <v>3375</v>
      </c>
      <c r="P460" s="8" t="s">
        <v>2666</v>
      </c>
      <c r="Q460" s="8" t="s">
        <v>2667</v>
      </c>
      <c r="R460" s="8" t="s">
        <v>2668</v>
      </c>
      <c r="S460" s="8" t="s">
        <v>3044</v>
      </c>
      <c r="T460" s="8" t="s">
        <v>3012</v>
      </c>
      <c r="U460" s="8" t="s">
        <v>3045</v>
      </c>
      <c r="V460" s="8">
        <v>91.8</v>
      </c>
      <c r="W460" s="8">
        <v>176</v>
      </c>
      <c r="X460" s="8">
        <v>52111</v>
      </c>
      <c r="Y460" s="8">
        <v>52.110999999999997</v>
      </c>
      <c r="Z460" s="8">
        <v>3.9533760589116249</v>
      </c>
      <c r="AA460" s="8">
        <v>16</v>
      </c>
      <c r="AB460" s="8">
        <f>VLOOKUP(O460,[5]Gymnastics!$C$1:$E$14, 3, FALSE)</f>
        <v>16</v>
      </c>
    </row>
    <row r="461" spans="1:28" s="8" customFormat="1" x14ac:dyDescent="0.2">
      <c r="A461" s="8">
        <v>51</v>
      </c>
      <c r="B461" s="8" t="s">
        <v>2646</v>
      </c>
      <c r="C461" s="8" t="s">
        <v>1487</v>
      </c>
      <c r="D461" s="8" t="s">
        <v>1488</v>
      </c>
      <c r="E461" s="8" t="s">
        <v>17</v>
      </c>
      <c r="F461" s="8" t="s">
        <v>1343</v>
      </c>
      <c r="G461" s="8" t="s">
        <v>14</v>
      </c>
      <c r="H461" s="8">
        <v>3.1</v>
      </c>
      <c r="I461" s="8">
        <v>1.1314021114911006</v>
      </c>
      <c r="J461" s="8">
        <v>9.1</v>
      </c>
      <c r="K461" s="8" t="s">
        <v>1295</v>
      </c>
      <c r="L461" s="8">
        <v>2.2082744135228043</v>
      </c>
      <c r="M461" s="8" t="s">
        <v>2566</v>
      </c>
      <c r="N461" s="8" t="s">
        <v>1340</v>
      </c>
      <c r="O461" s="8" t="s">
        <v>3375</v>
      </c>
      <c r="P461" s="8" t="s">
        <v>2666</v>
      </c>
      <c r="Q461" s="8" t="s">
        <v>2667</v>
      </c>
      <c r="R461" s="8" t="s">
        <v>2668</v>
      </c>
      <c r="S461" s="8" t="s">
        <v>3044</v>
      </c>
      <c r="T461" s="8" t="s">
        <v>3012</v>
      </c>
      <c r="U461" s="8" t="s">
        <v>3045</v>
      </c>
      <c r="V461" s="8">
        <v>91.8</v>
      </c>
      <c r="W461" s="8">
        <v>176</v>
      </c>
      <c r="X461" s="8">
        <v>52111</v>
      </c>
      <c r="Y461" s="8">
        <v>52.110999999999997</v>
      </c>
      <c r="Z461" s="8">
        <v>3.9533760589116249</v>
      </c>
      <c r="AA461" s="8">
        <v>16</v>
      </c>
      <c r="AB461" s="8">
        <f>VLOOKUP(O461,[5]Gymnastics!$C$1:$E$14, 3, FALSE)</f>
        <v>16</v>
      </c>
    </row>
    <row r="462" spans="1:28" s="8" customFormat="1" x14ac:dyDescent="0.2">
      <c r="A462" s="8">
        <v>52</v>
      </c>
      <c r="B462" s="8" t="s">
        <v>2646</v>
      </c>
      <c r="C462" s="8" t="s">
        <v>1489</v>
      </c>
      <c r="D462" s="8" t="s">
        <v>1490</v>
      </c>
      <c r="E462" s="8" t="s">
        <v>17</v>
      </c>
      <c r="F462" s="8" t="s">
        <v>1343</v>
      </c>
      <c r="G462" s="8" t="s">
        <v>14</v>
      </c>
      <c r="H462" s="8">
        <v>2.9</v>
      </c>
      <c r="I462" s="8">
        <v>1.0647107369924282</v>
      </c>
      <c r="J462" s="8">
        <v>9</v>
      </c>
      <c r="K462" s="8" t="s">
        <v>801</v>
      </c>
      <c r="L462" s="8">
        <v>2.1972245773362196</v>
      </c>
      <c r="M462" s="8" t="s">
        <v>2566</v>
      </c>
      <c r="N462" s="8" t="s">
        <v>1340</v>
      </c>
      <c r="O462" s="8" t="s">
        <v>3375</v>
      </c>
      <c r="P462" s="8" t="s">
        <v>2666</v>
      </c>
      <c r="Q462" s="8" t="s">
        <v>2667</v>
      </c>
      <c r="R462" s="8" t="s">
        <v>2668</v>
      </c>
      <c r="S462" s="8" t="s">
        <v>3044</v>
      </c>
      <c r="T462" s="8" t="s">
        <v>3012</v>
      </c>
      <c r="U462" s="8" t="s">
        <v>3045</v>
      </c>
      <c r="V462" s="8">
        <v>91.8</v>
      </c>
      <c r="W462" s="8">
        <v>176</v>
      </c>
      <c r="X462" s="8">
        <v>52111</v>
      </c>
      <c r="Y462" s="8">
        <v>52.110999999999997</v>
      </c>
      <c r="Z462" s="8">
        <v>3.9533760589116249</v>
      </c>
      <c r="AA462" s="8">
        <v>16</v>
      </c>
      <c r="AB462" s="8">
        <f>VLOOKUP(O462,[5]Gymnastics!$C$1:$E$14, 3, FALSE)</f>
        <v>16</v>
      </c>
    </row>
    <row r="463" spans="1:28" s="8" customFormat="1" x14ac:dyDescent="0.2">
      <c r="A463" s="8">
        <v>53</v>
      </c>
      <c r="B463" s="8" t="s">
        <v>2646</v>
      </c>
      <c r="C463" s="8" t="s">
        <v>1492</v>
      </c>
      <c r="D463" s="8" t="s">
        <v>1490</v>
      </c>
      <c r="E463" s="8" t="s">
        <v>17</v>
      </c>
      <c r="F463" s="8" t="s">
        <v>1343</v>
      </c>
      <c r="G463" s="8" t="s">
        <v>14</v>
      </c>
      <c r="H463" s="8">
        <v>2.9</v>
      </c>
      <c r="I463" s="8">
        <v>1.0647107369924282</v>
      </c>
      <c r="J463" s="8">
        <v>8.9</v>
      </c>
      <c r="K463" s="8" t="s">
        <v>1305</v>
      </c>
      <c r="L463" s="8">
        <v>2.1860512767380942</v>
      </c>
      <c r="M463" s="8" t="s">
        <v>2566</v>
      </c>
      <c r="N463" s="8" t="s">
        <v>1340</v>
      </c>
      <c r="O463" s="8" t="s">
        <v>3375</v>
      </c>
      <c r="P463" s="8" t="s">
        <v>2666</v>
      </c>
      <c r="Q463" s="8" t="s">
        <v>2667</v>
      </c>
      <c r="R463" s="8" t="s">
        <v>2668</v>
      </c>
      <c r="S463" s="8" t="s">
        <v>3044</v>
      </c>
      <c r="T463" s="8" t="s">
        <v>3012</v>
      </c>
      <c r="U463" s="8" t="s">
        <v>3045</v>
      </c>
      <c r="V463" s="8">
        <v>91.8</v>
      </c>
      <c r="W463" s="8">
        <v>176</v>
      </c>
      <c r="X463" s="8">
        <v>52111</v>
      </c>
      <c r="Y463" s="8">
        <v>52.110999999999997</v>
      </c>
      <c r="Z463" s="8">
        <v>3.9533760589116249</v>
      </c>
      <c r="AA463" s="8">
        <v>16</v>
      </c>
      <c r="AB463" s="8">
        <f>VLOOKUP(O463,[5]Gymnastics!$C$1:$E$14, 3, FALSE)</f>
        <v>16</v>
      </c>
    </row>
    <row r="464" spans="1:28" s="8" customFormat="1" x14ac:dyDescent="0.2">
      <c r="A464" s="8">
        <v>54</v>
      </c>
      <c r="B464" s="8" t="s">
        <v>2646</v>
      </c>
      <c r="C464" s="8" t="s">
        <v>1493</v>
      </c>
      <c r="D464" s="8" t="s">
        <v>1494</v>
      </c>
      <c r="E464" s="8" t="s">
        <v>17</v>
      </c>
      <c r="F464" s="8" t="s">
        <v>1343</v>
      </c>
      <c r="G464" s="8" t="s">
        <v>14</v>
      </c>
      <c r="H464" s="8">
        <v>2.8</v>
      </c>
      <c r="I464" s="8">
        <v>1.0296194171811581</v>
      </c>
      <c r="J464" s="8">
        <v>8.9</v>
      </c>
      <c r="K464" s="8" t="s">
        <v>1305</v>
      </c>
      <c r="L464" s="8">
        <v>2.1860512767380942</v>
      </c>
      <c r="M464" s="8" t="s">
        <v>2566</v>
      </c>
      <c r="N464" s="8" t="s">
        <v>1340</v>
      </c>
      <c r="O464" s="8" t="s">
        <v>3375</v>
      </c>
      <c r="P464" s="8" t="s">
        <v>2666</v>
      </c>
      <c r="Q464" s="8" t="s">
        <v>2667</v>
      </c>
      <c r="R464" s="8" t="s">
        <v>2668</v>
      </c>
      <c r="S464" s="8" t="s">
        <v>3044</v>
      </c>
      <c r="T464" s="8" t="s">
        <v>3012</v>
      </c>
      <c r="U464" s="8" t="s">
        <v>3045</v>
      </c>
      <c r="V464" s="8">
        <v>91.8</v>
      </c>
      <c r="W464" s="8">
        <v>176</v>
      </c>
      <c r="X464" s="8">
        <v>52111</v>
      </c>
      <c r="Y464" s="8">
        <v>52.110999999999997</v>
      </c>
      <c r="Z464" s="8">
        <v>3.9533760589116249</v>
      </c>
      <c r="AA464" s="8">
        <v>16</v>
      </c>
      <c r="AB464" s="8">
        <f>VLOOKUP(O464,[5]Gymnastics!$C$1:$E$14, 3, FALSE)</f>
        <v>16</v>
      </c>
    </row>
    <row r="465" spans="1:28" s="8" customFormat="1" x14ac:dyDescent="0.2">
      <c r="A465" s="8">
        <v>55</v>
      </c>
      <c r="B465" s="8" t="s">
        <v>2646</v>
      </c>
      <c r="C465" s="8" t="s">
        <v>1495</v>
      </c>
      <c r="D465" s="8" t="s">
        <v>1496</v>
      </c>
      <c r="E465" s="8" t="s">
        <v>17</v>
      </c>
      <c r="F465" s="8" t="s">
        <v>1343</v>
      </c>
      <c r="G465" s="8" t="s">
        <v>14</v>
      </c>
      <c r="H465" s="8">
        <v>2.8</v>
      </c>
      <c r="I465" s="8">
        <v>1.0296194171811581</v>
      </c>
      <c r="J465" s="8">
        <v>8.9</v>
      </c>
      <c r="K465" s="8" t="s">
        <v>1305</v>
      </c>
      <c r="L465" s="8">
        <v>2.1860512767380942</v>
      </c>
      <c r="M465" s="8" t="s">
        <v>2566</v>
      </c>
      <c r="N465" s="8" t="s">
        <v>1340</v>
      </c>
      <c r="O465" s="8" t="s">
        <v>3375</v>
      </c>
      <c r="P465" s="8" t="s">
        <v>2666</v>
      </c>
      <c r="Q465" s="8" t="s">
        <v>2667</v>
      </c>
      <c r="R465" s="8" t="s">
        <v>2668</v>
      </c>
      <c r="S465" s="8" t="s">
        <v>3044</v>
      </c>
      <c r="T465" s="8" t="s">
        <v>3012</v>
      </c>
      <c r="U465" s="8" t="s">
        <v>3045</v>
      </c>
      <c r="V465" s="8">
        <v>91.8</v>
      </c>
      <c r="W465" s="8">
        <v>176</v>
      </c>
      <c r="X465" s="8">
        <v>52111</v>
      </c>
      <c r="Y465" s="8">
        <v>52.110999999999997</v>
      </c>
      <c r="Z465" s="8">
        <v>3.9533760589116249</v>
      </c>
      <c r="AA465" s="8">
        <v>16</v>
      </c>
      <c r="AB465" s="8">
        <f>VLOOKUP(O465,[5]Gymnastics!$C$1:$E$14, 3, FALSE)</f>
        <v>16</v>
      </c>
    </row>
    <row r="466" spans="1:28" s="8" customFormat="1" x14ac:dyDescent="0.2">
      <c r="A466" s="8">
        <v>56</v>
      </c>
      <c r="B466" s="8" t="s">
        <v>2646</v>
      </c>
      <c r="C466" s="8" t="s">
        <v>1497</v>
      </c>
      <c r="D466" s="8" t="s">
        <v>1498</v>
      </c>
      <c r="E466" s="8" t="s">
        <v>17</v>
      </c>
      <c r="F466" s="8" t="s">
        <v>1343</v>
      </c>
      <c r="I466" s="8" t="e">
        <v>#NUM!</v>
      </c>
      <c r="J466" s="8">
        <v>8.5</v>
      </c>
      <c r="K466" s="8" t="s">
        <v>805</v>
      </c>
      <c r="L466" s="8">
        <v>2.1400661634962708</v>
      </c>
      <c r="M466" s="8" t="s">
        <v>2616</v>
      </c>
      <c r="N466" s="8" t="s">
        <v>1340</v>
      </c>
      <c r="O466" s="8" t="s">
        <v>3374</v>
      </c>
      <c r="P466" s="8" t="s">
        <v>2783</v>
      </c>
      <c r="Q466" s="8" t="s">
        <v>2784</v>
      </c>
      <c r="R466" s="8" t="s">
        <v>2671</v>
      </c>
      <c r="S466" s="8" t="s">
        <v>3021</v>
      </c>
      <c r="T466" s="8" t="s">
        <v>3012</v>
      </c>
      <c r="U466" s="8" t="s">
        <v>3081</v>
      </c>
      <c r="V466" s="8">
        <v>90</v>
      </c>
      <c r="W466" s="8">
        <v>29</v>
      </c>
      <c r="X466" s="8">
        <v>40937</v>
      </c>
      <c r="Y466" s="8">
        <v>40.936999999999998</v>
      </c>
      <c r="Z466" s="8">
        <v>3.7120342995804241</v>
      </c>
      <c r="AA466" s="8">
        <v>2</v>
      </c>
      <c r="AB466" s="8">
        <f>VLOOKUP(O466,[5]Gymnastics!$C$1:$E$14, 3, FALSE)</f>
        <v>2</v>
      </c>
    </row>
    <row r="467" spans="1:28" s="8" customFormat="1" x14ac:dyDescent="0.2">
      <c r="A467" s="8">
        <v>57</v>
      </c>
      <c r="B467" s="8" t="s">
        <v>2646</v>
      </c>
      <c r="C467" s="8" t="s">
        <v>1499</v>
      </c>
      <c r="D467" s="8" t="s">
        <v>1500</v>
      </c>
      <c r="E467" s="8" t="s">
        <v>17</v>
      </c>
      <c r="F467" s="8" t="s">
        <v>1343</v>
      </c>
      <c r="G467" s="8" t="s">
        <v>14</v>
      </c>
      <c r="H467" s="8">
        <v>1.6</v>
      </c>
      <c r="I467" s="8">
        <v>0.47000362924573563</v>
      </c>
      <c r="J467" s="8">
        <v>8.1</v>
      </c>
      <c r="K467" s="8" t="s">
        <v>813</v>
      </c>
      <c r="L467" s="8">
        <v>2.0918640616783932</v>
      </c>
      <c r="M467" s="8" t="s">
        <v>2566</v>
      </c>
      <c r="N467" s="8" t="s">
        <v>1340</v>
      </c>
      <c r="O467" s="8" t="s">
        <v>3375</v>
      </c>
      <c r="P467" s="8" t="s">
        <v>2666</v>
      </c>
      <c r="Q467" s="8" t="s">
        <v>2667</v>
      </c>
      <c r="R467" s="8" t="s">
        <v>2668</v>
      </c>
      <c r="S467" s="8" t="s">
        <v>3044</v>
      </c>
      <c r="T467" s="8" t="s">
        <v>3012</v>
      </c>
      <c r="U467" s="8" t="s">
        <v>3045</v>
      </c>
      <c r="V467" s="8">
        <v>91.8</v>
      </c>
      <c r="W467" s="8">
        <v>176</v>
      </c>
      <c r="X467" s="8">
        <v>52111</v>
      </c>
      <c r="Y467" s="8">
        <v>52.110999999999997</v>
      </c>
      <c r="Z467" s="8">
        <v>3.9533760589116249</v>
      </c>
      <c r="AA467" s="8">
        <v>16</v>
      </c>
      <c r="AB467" s="8">
        <f>VLOOKUP(O467,[5]Gymnastics!$C$1:$E$14, 3, FALSE)</f>
        <v>16</v>
      </c>
    </row>
    <row r="468" spans="1:28" s="8" customFormat="1" x14ac:dyDescent="0.2">
      <c r="A468" s="8">
        <v>58</v>
      </c>
      <c r="B468" s="8" t="s">
        <v>2646</v>
      </c>
      <c r="C468" s="8" t="s">
        <v>1501</v>
      </c>
      <c r="D468" s="8" t="s">
        <v>1502</v>
      </c>
      <c r="E468" s="8" t="s">
        <v>17</v>
      </c>
      <c r="F468" s="8" t="s">
        <v>1343</v>
      </c>
      <c r="G468" s="8" t="s">
        <v>14</v>
      </c>
      <c r="H468" s="8">
        <v>0.58699999999999997</v>
      </c>
      <c r="I468" s="8">
        <v>-0.53273045915404071</v>
      </c>
      <c r="J468" s="8">
        <v>7.1</v>
      </c>
      <c r="K468" s="8" t="s">
        <v>1503</v>
      </c>
      <c r="L468" s="8">
        <v>1.9600947840472698</v>
      </c>
      <c r="M468" s="8" t="s">
        <v>2566</v>
      </c>
      <c r="N468" s="8" t="s">
        <v>1340</v>
      </c>
      <c r="O468" s="8" t="s">
        <v>3375</v>
      </c>
      <c r="P468" s="8" t="s">
        <v>2666</v>
      </c>
      <c r="Q468" s="8" t="s">
        <v>2667</v>
      </c>
      <c r="R468" s="8" t="s">
        <v>2668</v>
      </c>
      <c r="S468" s="8" t="s">
        <v>3044</v>
      </c>
      <c r="T468" s="8" t="s">
        <v>3012</v>
      </c>
      <c r="U468" s="8" t="s">
        <v>3045</v>
      </c>
      <c r="V468" s="8">
        <v>91.8</v>
      </c>
      <c r="W468" s="8">
        <v>176</v>
      </c>
      <c r="X468" s="8">
        <v>52111</v>
      </c>
      <c r="Y468" s="8">
        <v>52.110999999999997</v>
      </c>
      <c r="Z468" s="8">
        <v>3.9533760589116249</v>
      </c>
      <c r="AA468" s="8">
        <v>16</v>
      </c>
      <c r="AB468" s="8">
        <f>VLOOKUP(O468,[5]Gymnastics!$C$1:$E$14, 3, FALSE)</f>
        <v>16</v>
      </c>
    </row>
    <row r="469" spans="1:28" s="9" customFormat="1" x14ac:dyDescent="0.2">
      <c r="A469" s="9">
        <v>1</v>
      </c>
      <c r="B469" s="9" t="s">
        <v>2645</v>
      </c>
      <c r="C469" s="9" t="s">
        <v>1505</v>
      </c>
      <c r="D469" s="9" t="s">
        <v>1506</v>
      </c>
      <c r="E469" s="9" t="s">
        <v>17</v>
      </c>
      <c r="F469" s="9" t="s">
        <v>1507</v>
      </c>
      <c r="G469" s="9" t="s">
        <v>20</v>
      </c>
      <c r="H469" s="9">
        <v>139</v>
      </c>
      <c r="I469" s="9">
        <v>4.9344739331306915</v>
      </c>
      <c r="J469" s="9">
        <v>58</v>
      </c>
      <c r="K469" s="9" t="s">
        <v>1509</v>
      </c>
      <c r="L469" s="9">
        <v>4.0604430105464191</v>
      </c>
      <c r="M469" s="9" t="s">
        <v>2593</v>
      </c>
      <c r="N469" s="9" t="s">
        <v>1504</v>
      </c>
      <c r="O469" s="9" t="s">
        <v>3382</v>
      </c>
      <c r="P469" s="9" t="s">
        <v>2733</v>
      </c>
      <c r="Q469" s="9" t="s">
        <v>2734</v>
      </c>
      <c r="R469" s="9" t="s">
        <v>1117</v>
      </c>
      <c r="S469" s="9" t="s">
        <v>3016</v>
      </c>
      <c r="T469" s="9" t="s">
        <v>3017</v>
      </c>
      <c r="U469" s="9" t="s">
        <v>3018</v>
      </c>
      <c r="V469" s="9">
        <v>86.4</v>
      </c>
      <c r="W469" s="9">
        <v>49</v>
      </c>
      <c r="X469" s="9">
        <v>58575</v>
      </c>
      <c r="Y469" s="9">
        <v>58.575000000000003</v>
      </c>
      <c r="Z469" s="9">
        <v>4.0703079843938594</v>
      </c>
      <c r="AB469" s="9">
        <f>VLOOKUP(O469, [5]MensLacrosse!$C$1:$E$5, 3, FALSE)</f>
        <v>0</v>
      </c>
    </row>
    <row r="470" spans="1:28" s="9" customFormat="1" x14ac:dyDescent="0.2">
      <c r="A470" s="9">
        <v>2</v>
      </c>
      <c r="B470" s="9" t="s">
        <v>2645</v>
      </c>
      <c r="C470" s="9" t="s">
        <v>1510</v>
      </c>
      <c r="D470" s="9" t="s">
        <v>1511</v>
      </c>
      <c r="E470" s="9" t="s">
        <v>17</v>
      </c>
      <c r="F470" s="9" t="s">
        <v>1507</v>
      </c>
      <c r="G470" s="9" t="s">
        <v>14</v>
      </c>
      <c r="H470" s="9">
        <v>14.8</v>
      </c>
      <c r="I470" s="9">
        <v>2.6946271807700692</v>
      </c>
      <c r="J470" s="9">
        <v>22</v>
      </c>
      <c r="K470" s="9" t="s">
        <v>1031</v>
      </c>
      <c r="L470" s="9">
        <v>3.0910424533583161</v>
      </c>
      <c r="M470" s="9" t="s">
        <v>2621</v>
      </c>
      <c r="N470" s="9" t="s">
        <v>1504</v>
      </c>
      <c r="O470" s="9" t="s">
        <v>3383</v>
      </c>
      <c r="P470" s="9" t="s">
        <v>2795</v>
      </c>
      <c r="Q470" s="9" t="s">
        <v>2796</v>
      </c>
      <c r="R470" s="9" t="s">
        <v>2728</v>
      </c>
      <c r="S470" s="9" t="s">
        <v>3135</v>
      </c>
      <c r="T470" s="9" t="s">
        <v>3012</v>
      </c>
      <c r="U470" s="9" t="s">
        <v>3136</v>
      </c>
      <c r="V470" s="9">
        <v>107.3</v>
      </c>
      <c r="W470" s="9">
        <v>25</v>
      </c>
      <c r="X470" s="9">
        <v>63470</v>
      </c>
      <c r="Y470" s="9">
        <v>63.47</v>
      </c>
      <c r="Z470" s="9">
        <v>4.1505673533183787</v>
      </c>
      <c r="AA470" s="9">
        <v>3</v>
      </c>
      <c r="AB470" s="9">
        <f>VLOOKUP(O470, [5]MensLacrosse!$C$1:$E$5, 3, FALSE)</f>
        <v>3</v>
      </c>
    </row>
    <row r="471" spans="1:28" s="9" customFormat="1" x14ac:dyDescent="0.2">
      <c r="A471" s="9">
        <v>3</v>
      </c>
      <c r="B471" s="9" t="s">
        <v>2645</v>
      </c>
      <c r="C471" s="9" t="s">
        <v>1513</v>
      </c>
      <c r="D471" s="9" t="s">
        <v>1514</v>
      </c>
      <c r="E471" s="9" t="s">
        <v>17</v>
      </c>
      <c r="F471" s="9" t="s">
        <v>1515</v>
      </c>
      <c r="G471" s="9" t="s">
        <v>38</v>
      </c>
      <c r="H471" s="9">
        <v>5.6</v>
      </c>
      <c r="I471" s="9">
        <v>1.7227665977411035</v>
      </c>
      <c r="J471" s="9">
        <v>16</v>
      </c>
      <c r="K471" s="9" t="s">
        <v>769</v>
      </c>
      <c r="L471" s="9">
        <v>2.7725887222397811</v>
      </c>
      <c r="M471" s="9" t="s">
        <v>2619</v>
      </c>
      <c r="N471" s="9" t="s">
        <v>1504</v>
      </c>
      <c r="O471" s="9" t="s">
        <v>3384</v>
      </c>
      <c r="P471" s="9" t="s">
        <v>2790</v>
      </c>
      <c r="Q471" s="9" t="s">
        <v>2791</v>
      </c>
      <c r="R471" s="9" t="s">
        <v>2697</v>
      </c>
      <c r="S471" s="9" t="s">
        <v>3005</v>
      </c>
      <c r="T471" s="9" t="s">
        <v>3006</v>
      </c>
      <c r="U471" s="9" t="s">
        <v>3160</v>
      </c>
      <c r="V471" s="9">
        <v>268.8</v>
      </c>
      <c r="X471" s="9">
        <v>167784</v>
      </c>
      <c r="Y471" s="9">
        <v>167.78399999999999</v>
      </c>
      <c r="Z471" s="9">
        <v>5.1226774378777939</v>
      </c>
      <c r="AB471" s="9">
        <f>VLOOKUP(O471, [5]MensLacrosse!$C$1:$E$5, 3, FALSE)</f>
        <v>0</v>
      </c>
    </row>
    <row r="472" spans="1:28" s="9" customFormat="1" x14ac:dyDescent="0.2">
      <c r="A472" s="9">
        <v>4</v>
      </c>
      <c r="B472" s="9" t="s">
        <v>2645</v>
      </c>
      <c r="C472" s="9" t="s">
        <v>1516</v>
      </c>
      <c r="D472" s="9" t="s">
        <v>1517</v>
      </c>
      <c r="E472" s="9" t="s">
        <v>17</v>
      </c>
      <c r="F472" s="9" t="s">
        <v>1507</v>
      </c>
      <c r="G472" s="9" t="s">
        <v>20</v>
      </c>
      <c r="H472" s="9">
        <v>3.8</v>
      </c>
      <c r="I472" s="9">
        <v>1.33500106673234</v>
      </c>
      <c r="J472" s="9">
        <v>14.9</v>
      </c>
      <c r="K472" s="9" t="s">
        <v>1518</v>
      </c>
      <c r="L472" s="9">
        <v>2.7013612129514133</v>
      </c>
      <c r="M472" s="9" t="s">
        <v>2619</v>
      </c>
      <c r="N472" s="9" t="s">
        <v>1504</v>
      </c>
      <c r="O472" s="9" t="s">
        <v>3384</v>
      </c>
      <c r="P472" s="9" t="s">
        <v>2790</v>
      </c>
      <c r="Q472" s="9" t="s">
        <v>2791</v>
      </c>
      <c r="R472" s="9" t="s">
        <v>2697</v>
      </c>
      <c r="S472" s="9" t="s">
        <v>3005</v>
      </c>
      <c r="T472" s="9" t="s">
        <v>3006</v>
      </c>
      <c r="U472" s="9" t="s">
        <v>3160</v>
      </c>
      <c r="V472" s="9">
        <v>268.8</v>
      </c>
      <c r="X472" s="9">
        <v>167784</v>
      </c>
      <c r="Y472" s="9">
        <v>167.78399999999999</v>
      </c>
      <c r="Z472" s="9">
        <v>5.1226774378777939</v>
      </c>
      <c r="AB472" s="9">
        <f>VLOOKUP(O472, [5]MensLacrosse!$C$1:$E$5, 3, FALSE)</f>
        <v>0</v>
      </c>
    </row>
    <row r="473" spans="1:28" s="9" customFormat="1" x14ac:dyDescent="0.2">
      <c r="A473" s="9">
        <v>5</v>
      </c>
      <c r="B473" s="9" t="s">
        <v>2645</v>
      </c>
      <c r="C473" s="9" t="s">
        <v>1519</v>
      </c>
      <c r="D473" s="9" t="s">
        <v>1520</v>
      </c>
      <c r="E473" s="9" t="s">
        <v>17</v>
      </c>
      <c r="F473" s="9" t="s">
        <v>1521</v>
      </c>
      <c r="G473" s="9" t="s">
        <v>38</v>
      </c>
      <c r="H473" s="9">
        <v>3.3</v>
      </c>
      <c r="I473" s="9">
        <v>1.1939224684724346</v>
      </c>
      <c r="J473" s="9">
        <v>14.6</v>
      </c>
      <c r="K473" s="9" t="s">
        <v>1236</v>
      </c>
      <c r="L473" s="9">
        <v>2.6810215287142909</v>
      </c>
      <c r="M473" s="9" t="s">
        <v>2619</v>
      </c>
      <c r="N473" s="9" t="s">
        <v>1504</v>
      </c>
      <c r="O473" s="9" t="s">
        <v>3384</v>
      </c>
      <c r="P473" s="9" t="s">
        <v>2790</v>
      </c>
      <c r="Q473" s="9" t="s">
        <v>2791</v>
      </c>
      <c r="R473" s="9" t="s">
        <v>2697</v>
      </c>
      <c r="S473" s="9" t="s">
        <v>3005</v>
      </c>
      <c r="T473" s="9" t="s">
        <v>3006</v>
      </c>
      <c r="U473" s="9" t="s">
        <v>3160</v>
      </c>
      <c r="V473" s="9">
        <v>268.8</v>
      </c>
      <c r="X473" s="9">
        <v>167784</v>
      </c>
      <c r="Y473" s="9">
        <v>167.78399999999999</v>
      </c>
      <c r="Z473" s="9">
        <v>5.1226774378777939</v>
      </c>
      <c r="AB473" s="9">
        <f>VLOOKUP(O473, [5]MensLacrosse!$C$1:$E$5, 3, FALSE)</f>
        <v>0</v>
      </c>
    </row>
    <row r="474" spans="1:28" s="9" customFormat="1" x14ac:dyDescent="0.2">
      <c r="A474" s="9">
        <v>6</v>
      </c>
      <c r="B474" s="9" t="s">
        <v>2645</v>
      </c>
      <c r="C474" s="9" t="s">
        <v>1522</v>
      </c>
      <c r="D474" s="9" t="s">
        <v>1523</v>
      </c>
      <c r="E474" s="9" t="s">
        <v>17</v>
      </c>
      <c r="F474" s="9" t="s">
        <v>1521</v>
      </c>
      <c r="G474" s="9" t="s">
        <v>26</v>
      </c>
      <c r="H474" s="9">
        <v>2.4</v>
      </c>
      <c r="I474" s="9">
        <v>0.87546873735389985</v>
      </c>
      <c r="J474" s="9">
        <v>14.1</v>
      </c>
      <c r="K474" s="9" t="s">
        <v>1524</v>
      </c>
      <c r="L474" s="9">
        <v>2.6461747973841225</v>
      </c>
      <c r="M474" s="9" t="s">
        <v>2619</v>
      </c>
      <c r="N474" s="9" t="s">
        <v>1504</v>
      </c>
      <c r="O474" s="9" t="s">
        <v>3384</v>
      </c>
      <c r="P474" s="9" t="s">
        <v>2790</v>
      </c>
      <c r="Q474" s="9" t="s">
        <v>2791</v>
      </c>
      <c r="R474" s="9" t="s">
        <v>2697</v>
      </c>
      <c r="S474" s="9" t="s">
        <v>3005</v>
      </c>
      <c r="T474" s="9" t="s">
        <v>3006</v>
      </c>
      <c r="U474" s="9" t="s">
        <v>3160</v>
      </c>
      <c r="V474" s="9">
        <v>268.8</v>
      </c>
      <c r="X474" s="9">
        <v>167784</v>
      </c>
      <c r="Y474" s="9">
        <v>167.78399999999999</v>
      </c>
      <c r="Z474" s="9">
        <v>5.1226774378777939</v>
      </c>
      <c r="AB474" s="9">
        <f>VLOOKUP(O474, [5]MensLacrosse!$C$1:$E$5, 3, FALSE)</f>
        <v>0</v>
      </c>
    </row>
    <row r="475" spans="1:28" s="9" customFormat="1" x14ac:dyDescent="0.2">
      <c r="A475" s="9">
        <v>7</v>
      </c>
      <c r="B475" s="9" t="s">
        <v>2645</v>
      </c>
      <c r="C475" s="9" t="s">
        <v>1525</v>
      </c>
      <c r="D475" s="9" t="s">
        <v>1526</v>
      </c>
      <c r="E475" s="9" t="s">
        <v>17</v>
      </c>
      <c r="F475" s="9" t="s">
        <v>1521</v>
      </c>
      <c r="G475" s="9" t="s">
        <v>20</v>
      </c>
      <c r="H475" s="9">
        <v>1.9</v>
      </c>
      <c r="I475" s="9">
        <v>0.64185388617239469</v>
      </c>
      <c r="J475" s="9">
        <v>13.7</v>
      </c>
      <c r="K475" s="9" t="s">
        <v>1527</v>
      </c>
      <c r="L475" s="9">
        <v>2.6173958328340792</v>
      </c>
      <c r="M475" s="9" t="s">
        <v>2619</v>
      </c>
      <c r="N475" s="9" t="s">
        <v>1504</v>
      </c>
      <c r="O475" s="9" t="s">
        <v>3384</v>
      </c>
      <c r="P475" s="9" t="s">
        <v>2790</v>
      </c>
      <c r="Q475" s="9" t="s">
        <v>2791</v>
      </c>
      <c r="R475" s="9" t="s">
        <v>2697</v>
      </c>
      <c r="S475" s="9" t="s">
        <v>3005</v>
      </c>
      <c r="T475" s="9" t="s">
        <v>3006</v>
      </c>
      <c r="U475" s="9" t="s">
        <v>3160</v>
      </c>
      <c r="V475" s="9">
        <v>268.8</v>
      </c>
      <c r="X475" s="9">
        <v>167784</v>
      </c>
      <c r="Y475" s="9">
        <v>167.78399999999999</v>
      </c>
      <c r="Z475" s="9">
        <v>5.1226774378777939</v>
      </c>
      <c r="AB475" s="9">
        <f>VLOOKUP(O475, [5]MensLacrosse!$C$1:$E$5, 3, FALSE)</f>
        <v>0</v>
      </c>
    </row>
    <row r="476" spans="1:28" s="9" customFormat="1" x14ac:dyDescent="0.2">
      <c r="A476" s="9">
        <v>8</v>
      </c>
      <c r="B476" s="9" t="s">
        <v>2645</v>
      </c>
      <c r="C476" s="9" t="s">
        <v>1528</v>
      </c>
      <c r="D476" s="9" t="s">
        <v>1529</v>
      </c>
      <c r="E476" s="9" t="s">
        <v>17</v>
      </c>
      <c r="F476" s="9" t="s">
        <v>1507</v>
      </c>
      <c r="G476" s="9" t="s">
        <v>20</v>
      </c>
      <c r="H476" s="9">
        <v>1.8</v>
      </c>
      <c r="I476" s="9">
        <v>0.58778666490211906</v>
      </c>
      <c r="J476" s="9">
        <v>13.6</v>
      </c>
      <c r="K476" s="9" t="s">
        <v>1531</v>
      </c>
      <c r="L476" s="9">
        <v>2.6100697927420065</v>
      </c>
      <c r="M476" s="9" t="s">
        <v>2619</v>
      </c>
      <c r="N476" s="9" t="s">
        <v>1504</v>
      </c>
      <c r="O476" s="9" t="s">
        <v>3384</v>
      </c>
      <c r="P476" s="9" t="s">
        <v>2790</v>
      </c>
      <c r="Q476" s="9" t="s">
        <v>2791</v>
      </c>
      <c r="R476" s="9" t="s">
        <v>2697</v>
      </c>
      <c r="S476" s="9" t="s">
        <v>3005</v>
      </c>
      <c r="T476" s="9" t="s">
        <v>3006</v>
      </c>
      <c r="U476" s="9" t="s">
        <v>3160</v>
      </c>
      <c r="V476" s="9">
        <v>268.8</v>
      </c>
      <c r="X476" s="9">
        <v>167784</v>
      </c>
      <c r="Y476" s="9">
        <v>167.78399999999999</v>
      </c>
      <c r="Z476" s="9">
        <v>5.1226774378777939</v>
      </c>
      <c r="AB476" s="9">
        <f>VLOOKUP(O476, [5]MensLacrosse!$C$1:$E$5, 3, FALSE)</f>
        <v>0</v>
      </c>
    </row>
    <row r="477" spans="1:28" s="9" customFormat="1" x14ac:dyDescent="0.2">
      <c r="A477" s="9">
        <v>9</v>
      </c>
      <c r="B477" s="9" t="s">
        <v>2645</v>
      </c>
      <c r="C477" s="9" t="s">
        <v>1532</v>
      </c>
      <c r="D477" s="9" t="s">
        <v>1533</v>
      </c>
      <c r="E477" s="9" t="s">
        <v>17</v>
      </c>
      <c r="F477" s="9" t="s">
        <v>1521</v>
      </c>
      <c r="G477" s="9" t="s">
        <v>38</v>
      </c>
      <c r="H477" s="9">
        <v>1.4</v>
      </c>
      <c r="I477" s="9">
        <v>0.33647223662121289</v>
      </c>
      <c r="J477" s="9">
        <v>13.4</v>
      </c>
      <c r="K477" s="9" t="s">
        <v>1244</v>
      </c>
      <c r="L477" s="9">
        <v>2.5952547069568657</v>
      </c>
      <c r="M477" s="9" t="s">
        <v>2619</v>
      </c>
      <c r="N477" s="9" t="s">
        <v>1504</v>
      </c>
      <c r="O477" s="9" t="s">
        <v>3384</v>
      </c>
      <c r="P477" s="9" t="s">
        <v>2790</v>
      </c>
      <c r="Q477" s="9" t="s">
        <v>2791</v>
      </c>
      <c r="R477" s="9" t="s">
        <v>2697</v>
      </c>
      <c r="S477" s="9" t="s">
        <v>3005</v>
      </c>
      <c r="T477" s="9" t="s">
        <v>3006</v>
      </c>
      <c r="U477" s="9" t="s">
        <v>3160</v>
      </c>
      <c r="V477" s="9">
        <v>268.8</v>
      </c>
      <c r="X477" s="9">
        <v>167784</v>
      </c>
      <c r="Y477" s="9">
        <v>167.78399999999999</v>
      </c>
      <c r="Z477" s="9">
        <v>5.1226774378777939</v>
      </c>
      <c r="AB477" s="9">
        <f>VLOOKUP(O477, [5]MensLacrosse!$C$1:$E$5, 3, FALSE)</f>
        <v>0</v>
      </c>
    </row>
    <row r="478" spans="1:28" s="9" customFormat="1" x14ac:dyDescent="0.2">
      <c r="A478" s="9">
        <v>10</v>
      </c>
      <c r="B478" s="9" t="s">
        <v>2645</v>
      </c>
      <c r="C478" s="9" t="s">
        <v>1534</v>
      </c>
      <c r="D478" s="9" t="s">
        <v>1535</v>
      </c>
      <c r="E478" s="9" t="s">
        <v>17</v>
      </c>
      <c r="F478" s="9" t="s">
        <v>1521</v>
      </c>
      <c r="G478" s="9" t="s">
        <v>14</v>
      </c>
      <c r="H478" s="9">
        <v>3.5</v>
      </c>
      <c r="I478" s="9">
        <v>1.2527629684953681</v>
      </c>
      <c r="J478" s="9">
        <v>9.6999999999999993</v>
      </c>
      <c r="K478" s="9" t="s">
        <v>1290</v>
      </c>
      <c r="L478" s="9">
        <v>2.2721258855093369</v>
      </c>
      <c r="M478" s="9" t="s">
        <v>2622</v>
      </c>
      <c r="N478" s="9" t="s">
        <v>1504</v>
      </c>
      <c r="O478" s="9" t="s">
        <v>3385</v>
      </c>
      <c r="P478" s="9" t="s">
        <v>2797</v>
      </c>
      <c r="Q478" s="9" t="s">
        <v>2798</v>
      </c>
      <c r="R478" s="9" t="s">
        <v>2799</v>
      </c>
      <c r="S478" s="9" t="s">
        <v>3019</v>
      </c>
      <c r="T478" s="9" t="s">
        <v>3006</v>
      </c>
      <c r="U478" s="9" t="s">
        <v>3162</v>
      </c>
      <c r="V478" s="9">
        <v>150.6</v>
      </c>
      <c r="W478" s="9">
        <v>22</v>
      </c>
      <c r="X478" s="9">
        <v>93547</v>
      </c>
      <c r="Y478" s="9">
        <v>93.546999999999997</v>
      </c>
      <c r="Z478" s="9">
        <v>4.5384639837932825</v>
      </c>
      <c r="AA478" s="9">
        <v>9</v>
      </c>
      <c r="AB478" s="9">
        <f>VLOOKUP(O478, [5]MensLacrosse!$C$1:$E$5, 3, FALSE)</f>
        <v>9</v>
      </c>
    </row>
    <row r="479" spans="1:28" s="9" customFormat="1" x14ac:dyDescent="0.2">
      <c r="A479" s="9">
        <v>11</v>
      </c>
      <c r="B479" s="9" t="s">
        <v>2645</v>
      </c>
      <c r="C479" s="9" t="s">
        <v>1536</v>
      </c>
      <c r="D479" s="9" t="s">
        <v>1537</v>
      </c>
      <c r="E479" s="9" t="s">
        <v>17</v>
      </c>
      <c r="F479" s="9" t="s">
        <v>1507</v>
      </c>
      <c r="G479" s="9" t="s">
        <v>14</v>
      </c>
      <c r="H479" s="9">
        <v>5</v>
      </c>
      <c r="I479" s="9">
        <v>1.6094379124341003</v>
      </c>
      <c r="J479" s="9">
        <v>9.6</v>
      </c>
      <c r="K479" s="9" t="s">
        <v>1539</v>
      </c>
      <c r="L479" s="9">
        <v>2.2617630984737906</v>
      </c>
      <c r="M479" s="9" t="s">
        <v>2619</v>
      </c>
      <c r="N479" s="9" t="s">
        <v>1504</v>
      </c>
      <c r="O479" s="9" t="s">
        <v>3384</v>
      </c>
      <c r="P479" s="9" t="s">
        <v>2790</v>
      </c>
      <c r="Q479" s="9" t="s">
        <v>2791</v>
      </c>
      <c r="R479" s="9" t="s">
        <v>2697</v>
      </c>
      <c r="S479" s="9" t="s">
        <v>3005</v>
      </c>
      <c r="T479" s="9" t="s">
        <v>3006</v>
      </c>
      <c r="U479" s="9" t="s">
        <v>3160</v>
      </c>
      <c r="V479" s="9">
        <v>268.8</v>
      </c>
      <c r="X479" s="9">
        <v>167784</v>
      </c>
      <c r="Y479" s="9">
        <v>167.78399999999999</v>
      </c>
      <c r="Z479" s="9">
        <v>5.1226774378777939</v>
      </c>
      <c r="AB479" s="9">
        <f>VLOOKUP(O479, [5]MensLacrosse!$C$1:$E$5, 3, FALSE)</f>
        <v>0</v>
      </c>
    </row>
    <row r="480" spans="1:28" s="9" customFormat="1" x14ac:dyDescent="0.2">
      <c r="A480" s="9">
        <v>12</v>
      </c>
      <c r="B480" s="9" t="s">
        <v>2645</v>
      </c>
      <c r="C480" s="9" t="s">
        <v>1540</v>
      </c>
      <c r="D480" s="9" t="s">
        <v>1533</v>
      </c>
      <c r="E480" s="9" t="s">
        <v>17</v>
      </c>
      <c r="F480" s="9" t="s">
        <v>1521</v>
      </c>
      <c r="G480" s="9" t="s">
        <v>38</v>
      </c>
      <c r="H480" s="9">
        <v>4</v>
      </c>
      <c r="I480" s="9">
        <v>1.3862943611198906</v>
      </c>
      <c r="J480" s="9">
        <v>9</v>
      </c>
      <c r="K480" s="9" t="s">
        <v>801</v>
      </c>
      <c r="L480" s="9">
        <v>2.1972245773362196</v>
      </c>
      <c r="M480" s="9" t="s">
        <v>2619</v>
      </c>
      <c r="N480" s="9" t="s">
        <v>1504</v>
      </c>
      <c r="O480" s="9" t="s">
        <v>3384</v>
      </c>
      <c r="P480" s="9" t="s">
        <v>2790</v>
      </c>
      <c r="Q480" s="9" t="s">
        <v>2791</v>
      </c>
      <c r="R480" s="9" t="s">
        <v>2697</v>
      </c>
      <c r="S480" s="9" t="s">
        <v>3005</v>
      </c>
      <c r="T480" s="9" t="s">
        <v>3006</v>
      </c>
      <c r="U480" s="9" t="s">
        <v>3160</v>
      </c>
      <c r="V480" s="9">
        <v>268.8</v>
      </c>
      <c r="X480" s="9">
        <v>167784</v>
      </c>
      <c r="Y480" s="9">
        <v>167.78399999999999</v>
      </c>
      <c r="Z480" s="9">
        <v>5.1226774378777939</v>
      </c>
      <c r="AB480" s="9">
        <f>VLOOKUP(O480, [5]MensLacrosse!$C$1:$E$5, 3, FALSE)</f>
        <v>0</v>
      </c>
    </row>
    <row r="481" spans="1:28" s="9" customFormat="1" x14ac:dyDescent="0.2">
      <c r="A481" s="9">
        <v>13</v>
      </c>
      <c r="B481" s="9" t="s">
        <v>2645</v>
      </c>
      <c r="C481" s="9" t="s">
        <v>1542</v>
      </c>
      <c r="D481" s="9" t="s">
        <v>1523</v>
      </c>
      <c r="E481" s="9" t="s">
        <v>17</v>
      </c>
      <c r="F481" s="9" t="s">
        <v>1507</v>
      </c>
      <c r="G481" s="9" t="s">
        <v>14</v>
      </c>
      <c r="H481" s="9">
        <v>3.2</v>
      </c>
      <c r="I481" s="9">
        <v>1.1631508098056809</v>
      </c>
      <c r="J481" s="9">
        <v>8.4</v>
      </c>
      <c r="K481" s="9" t="s">
        <v>809</v>
      </c>
      <c r="L481" s="9">
        <v>2.1282317058492679</v>
      </c>
      <c r="M481" s="9" t="s">
        <v>2619</v>
      </c>
      <c r="N481" s="9" t="s">
        <v>1504</v>
      </c>
      <c r="O481" s="9" t="s">
        <v>3384</v>
      </c>
      <c r="P481" s="9" t="s">
        <v>2790</v>
      </c>
      <c r="Q481" s="9" t="s">
        <v>2791</v>
      </c>
      <c r="R481" s="9" t="s">
        <v>2697</v>
      </c>
      <c r="S481" s="9" t="s">
        <v>3005</v>
      </c>
      <c r="T481" s="9" t="s">
        <v>3006</v>
      </c>
      <c r="U481" s="9" t="s">
        <v>3160</v>
      </c>
      <c r="V481" s="9">
        <v>268.8</v>
      </c>
      <c r="X481" s="9">
        <v>167784</v>
      </c>
      <c r="Y481" s="9">
        <v>167.78399999999999</v>
      </c>
      <c r="Z481" s="9">
        <v>5.1226774378777939</v>
      </c>
      <c r="AB481" s="9">
        <f>VLOOKUP(O481, [5]MensLacrosse!$C$1:$E$5, 3, FALSE)</f>
        <v>0</v>
      </c>
    </row>
    <row r="482" spans="1:28" s="9" customFormat="1" x14ac:dyDescent="0.2">
      <c r="A482" s="9">
        <v>14</v>
      </c>
      <c r="B482" s="9" t="s">
        <v>2645</v>
      </c>
      <c r="C482" s="9" t="s">
        <v>1543</v>
      </c>
      <c r="D482" s="9" t="s">
        <v>1544</v>
      </c>
      <c r="E482" s="9" t="s">
        <v>17</v>
      </c>
      <c r="F482" s="9" t="s">
        <v>1507</v>
      </c>
      <c r="G482" s="9" t="s">
        <v>26</v>
      </c>
      <c r="H482" s="9">
        <v>3.2</v>
      </c>
      <c r="I482" s="9">
        <v>1.1631508098056809</v>
      </c>
      <c r="J482" s="9">
        <v>8.4</v>
      </c>
      <c r="K482" s="9" t="s">
        <v>809</v>
      </c>
      <c r="L482" s="9">
        <v>2.1282317058492679</v>
      </c>
      <c r="M482" s="9" t="s">
        <v>2619</v>
      </c>
      <c r="N482" s="9" t="s">
        <v>1504</v>
      </c>
      <c r="O482" s="9" t="s">
        <v>3384</v>
      </c>
      <c r="P482" s="9" t="s">
        <v>2790</v>
      </c>
      <c r="Q482" s="9" t="s">
        <v>2791</v>
      </c>
      <c r="R482" s="9" t="s">
        <v>2697</v>
      </c>
      <c r="S482" s="9" t="s">
        <v>3005</v>
      </c>
      <c r="T482" s="9" t="s">
        <v>3006</v>
      </c>
      <c r="U482" s="9" t="s">
        <v>3160</v>
      </c>
      <c r="V482" s="9">
        <v>268.8</v>
      </c>
      <c r="X482" s="9">
        <v>167784</v>
      </c>
      <c r="Y482" s="9">
        <v>167.78399999999999</v>
      </c>
      <c r="Z482" s="9">
        <v>5.1226774378777939</v>
      </c>
      <c r="AB482" s="9">
        <f>VLOOKUP(O482, [5]MensLacrosse!$C$1:$E$5, 3, FALSE)</f>
        <v>0</v>
      </c>
    </row>
    <row r="483" spans="1:28" s="9" customFormat="1" x14ac:dyDescent="0.2">
      <c r="A483" s="9">
        <v>15</v>
      </c>
      <c r="B483" s="9" t="s">
        <v>2645</v>
      </c>
      <c r="C483" s="9" t="s">
        <v>1545</v>
      </c>
      <c r="D483" s="9" t="s">
        <v>1546</v>
      </c>
      <c r="E483" s="9" t="s">
        <v>17</v>
      </c>
      <c r="F483" s="9" t="s">
        <v>1521</v>
      </c>
      <c r="G483" s="9" t="s">
        <v>14</v>
      </c>
      <c r="H483" s="9">
        <v>3</v>
      </c>
      <c r="I483" s="9">
        <v>1.0986122886681098</v>
      </c>
      <c r="J483" s="9">
        <v>8.3000000000000007</v>
      </c>
      <c r="K483" s="9" t="s">
        <v>1547</v>
      </c>
      <c r="L483" s="9">
        <v>2.1162555148025524</v>
      </c>
      <c r="M483" s="9" t="s">
        <v>2621</v>
      </c>
      <c r="N483" s="9" t="s">
        <v>1504</v>
      </c>
      <c r="O483" s="9" t="s">
        <v>3383</v>
      </c>
      <c r="P483" s="9" t="s">
        <v>2795</v>
      </c>
      <c r="Q483" s="9" t="s">
        <v>2796</v>
      </c>
      <c r="R483" s="9" t="s">
        <v>2728</v>
      </c>
      <c r="S483" s="9" t="s">
        <v>3135</v>
      </c>
      <c r="T483" s="9" t="s">
        <v>3012</v>
      </c>
      <c r="U483" s="9" t="s">
        <v>3136</v>
      </c>
      <c r="V483" s="9">
        <v>107.3</v>
      </c>
      <c r="W483" s="9">
        <v>25</v>
      </c>
      <c r="X483" s="9">
        <v>63470</v>
      </c>
      <c r="Y483" s="9">
        <v>63.47</v>
      </c>
      <c r="Z483" s="9">
        <v>4.1505673533183787</v>
      </c>
      <c r="AA483" s="9">
        <v>3</v>
      </c>
      <c r="AB483" s="9">
        <f>VLOOKUP(O483, [5]MensLacrosse!$C$1:$E$5, 3, FALSE)</f>
        <v>3</v>
      </c>
    </row>
    <row r="484" spans="1:28" s="9" customFormat="1" x14ac:dyDescent="0.2">
      <c r="A484" s="9">
        <v>16</v>
      </c>
      <c r="B484" s="9" t="s">
        <v>2645</v>
      </c>
      <c r="C484" s="9" t="s">
        <v>1548</v>
      </c>
      <c r="D484" s="9" t="s">
        <v>1549</v>
      </c>
      <c r="E484" s="9" t="s">
        <v>17</v>
      </c>
      <c r="F484" s="9" t="s">
        <v>1521</v>
      </c>
      <c r="G484" s="9" t="s">
        <v>14</v>
      </c>
      <c r="H484" s="9">
        <v>2.8</v>
      </c>
      <c r="I484" s="9">
        <v>1.0296194171811581</v>
      </c>
      <c r="J484" s="9">
        <v>8.1</v>
      </c>
      <c r="K484" s="9" t="s">
        <v>813</v>
      </c>
      <c r="L484" s="9">
        <v>2.0918640616783932</v>
      </c>
      <c r="M484" s="9" t="s">
        <v>2619</v>
      </c>
      <c r="N484" s="9" t="s">
        <v>1504</v>
      </c>
      <c r="O484" s="9" t="s">
        <v>3384</v>
      </c>
      <c r="P484" s="9" t="s">
        <v>2790</v>
      </c>
      <c r="Q484" s="9" t="s">
        <v>2791</v>
      </c>
      <c r="R484" s="9" t="s">
        <v>2697</v>
      </c>
      <c r="S484" s="9" t="s">
        <v>3005</v>
      </c>
      <c r="T484" s="9" t="s">
        <v>3006</v>
      </c>
      <c r="U484" s="9" t="s">
        <v>3160</v>
      </c>
      <c r="V484" s="9">
        <v>268.8</v>
      </c>
      <c r="X484" s="9">
        <v>167784</v>
      </c>
      <c r="Y484" s="9">
        <v>167.78399999999999</v>
      </c>
      <c r="Z484" s="9">
        <v>5.1226774378777939</v>
      </c>
      <c r="AB484" s="9">
        <f>VLOOKUP(O484, [5]MensLacrosse!$C$1:$E$5, 3, FALSE)</f>
        <v>0</v>
      </c>
    </row>
    <row r="485" spans="1:28" s="9" customFormat="1" x14ac:dyDescent="0.2">
      <c r="A485" s="9">
        <v>17</v>
      </c>
      <c r="B485" s="9" t="s">
        <v>2645</v>
      </c>
      <c r="C485" s="9" t="s">
        <v>1550</v>
      </c>
      <c r="D485" s="9" t="s">
        <v>1551</v>
      </c>
      <c r="E485" s="9" t="s">
        <v>17</v>
      </c>
      <c r="F485" s="9" t="s">
        <v>1521</v>
      </c>
      <c r="G485" s="9" t="s">
        <v>26</v>
      </c>
      <c r="H485" s="9">
        <v>2.2999999999999998</v>
      </c>
      <c r="I485" s="9">
        <v>0.83290912293510388</v>
      </c>
      <c r="J485" s="9">
        <v>7.8</v>
      </c>
      <c r="K485" s="9" t="s">
        <v>1552</v>
      </c>
      <c r="L485" s="9">
        <v>2.0541237336955462</v>
      </c>
      <c r="M485" s="9" t="s">
        <v>2619</v>
      </c>
      <c r="N485" s="9" t="s">
        <v>1504</v>
      </c>
      <c r="O485" s="9" t="s">
        <v>3384</v>
      </c>
      <c r="P485" s="9" t="s">
        <v>2790</v>
      </c>
      <c r="Q485" s="9" t="s">
        <v>2791</v>
      </c>
      <c r="R485" s="9" t="s">
        <v>2697</v>
      </c>
      <c r="S485" s="9" t="s">
        <v>3005</v>
      </c>
      <c r="T485" s="9" t="s">
        <v>3006</v>
      </c>
      <c r="U485" s="9" t="s">
        <v>3160</v>
      </c>
      <c r="V485" s="9">
        <v>268.8</v>
      </c>
      <c r="X485" s="9">
        <v>167784</v>
      </c>
      <c r="Y485" s="9">
        <v>167.78399999999999</v>
      </c>
      <c r="Z485" s="9">
        <v>5.1226774378777939</v>
      </c>
      <c r="AB485" s="9">
        <f>VLOOKUP(O485, [5]MensLacrosse!$C$1:$E$5, 3, FALSE)</f>
        <v>0</v>
      </c>
    </row>
    <row r="486" spans="1:28" s="9" customFormat="1" x14ac:dyDescent="0.2">
      <c r="A486" s="9">
        <v>18</v>
      </c>
      <c r="B486" s="9" t="s">
        <v>2645</v>
      </c>
      <c r="C486" s="9" t="s">
        <v>1553</v>
      </c>
      <c r="D486" s="9" t="s">
        <v>1554</v>
      </c>
      <c r="E486" s="9" t="s">
        <v>17</v>
      </c>
      <c r="F486" s="9" t="s">
        <v>1521</v>
      </c>
      <c r="G486" s="9" t="s">
        <v>20</v>
      </c>
      <c r="H486" s="9">
        <v>2</v>
      </c>
      <c r="I486" s="9">
        <v>0.69314718055994529</v>
      </c>
      <c r="J486" s="9">
        <v>7.6</v>
      </c>
      <c r="K486" s="9" t="s">
        <v>1555</v>
      </c>
      <c r="L486" s="9">
        <v>2.0281482472922852</v>
      </c>
      <c r="M486" s="9" t="s">
        <v>2619</v>
      </c>
      <c r="N486" s="9" t="s">
        <v>1504</v>
      </c>
      <c r="O486" s="9" t="s">
        <v>3384</v>
      </c>
      <c r="P486" s="9" t="s">
        <v>2790</v>
      </c>
      <c r="Q486" s="9" t="s">
        <v>2791</v>
      </c>
      <c r="R486" s="9" t="s">
        <v>2697</v>
      </c>
      <c r="S486" s="9" t="s">
        <v>3005</v>
      </c>
      <c r="T486" s="9" t="s">
        <v>3006</v>
      </c>
      <c r="U486" s="9" t="s">
        <v>3160</v>
      </c>
      <c r="V486" s="9">
        <v>268.8</v>
      </c>
      <c r="X486" s="9">
        <v>167784</v>
      </c>
      <c r="Y486" s="9">
        <v>167.78399999999999</v>
      </c>
      <c r="Z486" s="9">
        <v>5.1226774378777939</v>
      </c>
      <c r="AB486" s="9">
        <f>VLOOKUP(O486, [5]MensLacrosse!$C$1:$E$5, 3, FALSE)</f>
        <v>0</v>
      </c>
    </row>
    <row r="487" spans="1:28" s="9" customFormat="1" x14ac:dyDescent="0.2">
      <c r="A487" s="9">
        <v>19</v>
      </c>
      <c r="B487" s="9" t="s">
        <v>2645</v>
      </c>
      <c r="C487" s="9" t="s">
        <v>1556</v>
      </c>
      <c r="D487" s="9" t="s">
        <v>1557</v>
      </c>
      <c r="E487" s="9" t="s">
        <v>17</v>
      </c>
      <c r="F487" s="9" t="s">
        <v>1521</v>
      </c>
      <c r="H487" s="9">
        <v>5.4</v>
      </c>
      <c r="I487" s="9">
        <v>1.6863989535702288</v>
      </c>
      <c r="J487" s="9">
        <v>7.4</v>
      </c>
      <c r="K487" s="9" t="s">
        <v>823</v>
      </c>
      <c r="L487" s="9">
        <v>2.0014800002101243</v>
      </c>
      <c r="M487" s="9" t="s">
        <v>2622</v>
      </c>
      <c r="N487" s="9" t="s">
        <v>1504</v>
      </c>
      <c r="O487" s="9" t="s">
        <v>3385</v>
      </c>
      <c r="P487" s="9" t="s">
        <v>2797</v>
      </c>
      <c r="Q487" s="9" t="s">
        <v>2798</v>
      </c>
      <c r="R487" s="9" t="s">
        <v>2799</v>
      </c>
      <c r="S487" s="9" t="s">
        <v>3019</v>
      </c>
      <c r="T487" s="9" t="s">
        <v>3006</v>
      </c>
      <c r="U487" s="9" t="s">
        <v>3162</v>
      </c>
      <c r="V487" s="9">
        <v>150.6</v>
      </c>
      <c r="W487" s="9">
        <v>22</v>
      </c>
      <c r="X487" s="9">
        <v>93547</v>
      </c>
      <c r="Y487" s="9">
        <v>93.546999999999997</v>
      </c>
      <c r="Z487" s="9">
        <v>4.5384639837932825</v>
      </c>
      <c r="AA487" s="9">
        <v>9</v>
      </c>
      <c r="AB487" s="9">
        <f>VLOOKUP(O487, [5]MensLacrosse!$C$1:$E$5, 3, FALSE)</f>
        <v>9</v>
      </c>
    </row>
    <row r="488" spans="1:28" s="9" customFormat="1" x14ac:dyDescent="0.2">
      <c r="A488" s="9">
        <v>20</v>
      </c>
      <c r="B488" s="9" t="s">
        <v>2645</v>
      </c>
      <c r="C488" s="9" t="s">
        <v>1558</v>
      </c>
      <c r="D488" s="9" t="s">
        <v>1559</v>
      </c>
      <c r="E488" s="9" t="s">
        <v>17</v>
      </c>
      <c r="F488" s="9" t="s">
        <v>1515</v>
      </c>
      <c r="G488" s="9" t="s">
        <v>14</v>
      </c>
      <c r="H488" s="9">
        <v>1.4</v>
      </c>
      <c r="I488" s="9">
        <v>0.33647223662121289</v>
      </c>
      <c r="J488" s="9">
        <v>7.2</v>
      </c>
      <c r="K488" s="9" t="s">
        <v>1560</v>
      </c>
      <c r="L488" s="9">
        <v>1.9740810260220096</v>
      </c>
      <c r="M488" s="9" t="s">
        <v>2619</v>
      </c>
      <c r="N488" s="9" t="s">
        <v>1504</v>
      </c>
      <c r="O488" s="9" t="s">
        <v>3384</v>
      </c>
      <c r="P488" s="9" t="s">
        <v>2790</v>
      </c>
      <c r="Q488" s="9" t="s">
        <v>2791</v>
      </c>
      <c r="R488" s="9" t="s">
        <v>2697</v>
      </c>
      <c r="S488" s="9" t="s">
        <v>3005</v>
      </c>
      <c r="T488" s="9" t="s">
        <v>3006</v>
      </c>
      <c r="U488" s="9" t="s">
        <v>3160</v>
      </c>
      <c r="V488" s="9">
        <v>268.8</v>
      </c>
      <c r="X488" s="9">
        <v>167784</v>
      </c>
      <c r="Y488" s="9">
        <v>167.78399999999999</v>
      </c>
      <c r="Z488" s="9">
        <v>5.1226774378777939</v>
      </c>
      <c r="AB488" s="9">
        <f>VLOOKUP(O488, [5]MensLacrosse!$C$1:$E$5, 3, FALSE)</f>
        <v>0</v>
      </c>
    </row>
    <row r="489" spans="1:28" s="9" customFormat="1" x14ac:dyDescent="0.2">
      <c r="A489" s="9">
        <v>21</v>
      </c>
      <c r="B489" s="9" t="s">
        <v>2645</v>
      </c>
      <c r="C489" s="9" t="s">
        <v>1561</v>
      </c>
      <c r="D489" s="9" t="s">
        <v>1562</v>
      </c>
      <c r="E489" s="9" t="s">
        <v>17</v>
      </c>
      <c r="F489" s="9" t="s">
        <v>1521</v>
      </c>
      <c r="G489" s="9" t="s">
        <v>26</v>
      </c>
      <c r="H489" s="9">
        <v>1.4</v>
      </c>
      <c r="I489" s="9">
        <v>0.33647223662121289</v>
      </c>
      <c r="J489" s="9">
        <v>7.2</v>
      </c>
      <c r="K489" s="9" t="s">
        <v>1560</v>
      </c>
      <c r="L489" s="9">
        <v>1.9740810260220096</v>
      </c>
      <c r="M489" s="9" t="s">
        <v>2619</v>
      </c>
      <c r="N489" s="9" t="s">
        <v>1504</v>
      </c>
      <c r="O489" s="9" t="s">
        <v>3384</v>
      </c>
      <c r="P489" s="9" t="s">
        <v>2790</v>
      </c>
      <c r="Q489" s="9" t="s">
        <v>2791</v>
      </c>
      <c r="R489" s="9" t="s">
        <v>2697</v>
      </c>
      <c r="S489" s="9" t="s">
        <v>3005</v>
      </c>
      <c r="T489" s="9" t="s">
        <v>3006</v>
      </c>
      <c r="U489" s="9" t="s">
        <v>3160</v>
      </c>
      <c r="V489" s="9">
        <v>268.8</v>
      </c>
      <c r="X489" s="9">
        <v>167784</v>
      </c>
      <c r="Y489" s="9">
        <v>167.78399999999999</v>
      </c>
      <c r="Z489" s="9">
        <v>5.1226774378777939</v>
      </c>
      <c r="AB489" s="9">
        <f>VLOOKUP(O489, [5]MensLacrosse!$C$1:$E$5, 3, FALSE)</f>
        <v>0</v>
      </c>
    </row>
    <row r="490" spans="1:28" s="9" customFormat="1" x14ac:dyDescent="0.2">
      <c r="A490" s="9">
        <v>22</v>
      </c>
      <c r="B490" s="9" t="s">
        <v>2645</v>
      </c>
      <c r="C490" s="9" t="s">
        <v>1563</v>
      </c>
      <c r="D490" s="9" t="s">
        <v>1564</v>
      </c>
      <c r="E490" s="9" t="s">
        <v>17</v>
      </c>
      <c r="F490" s="9" t="s">
        <v>1565</v>
      </c>
      <c r="G490" s="9" t="s">
        <v>14</v>
      </c>
      <c r="H490" s="9">
        <v>2.5</v>
      </c>
      <c r="I490" s="9">
        <v>0.91629073187415511</v>
      </c>
      <c r="J490" s="9">
        <v>5.4</v>
      </c>
      <c r="K490" s="9" t="s">
        <v>1335</v>
      </c>
      <c r="L490" s="9">
        <v>1.6863989535702288</v>
      </c>
      <c r="M490" s="9" t="s">
        <v>2623</v>
      </c>
      <c r="N490" s="9" t="s">
        <v>1504</v>
      </c>
      <c r="O490" s="9" t="s">
        <v>3386</v>
      </c>
      <c r="P490" s="9" t="s">
        <v>2800</v>
      </c>
      <c r="Q490" s="9" t="s">
        <v>2801</v>
      </c>
      <c r="R490" s="9" t="s">
        <v>2802</v>
      </c>
      <c r="S490" s="9" t="s">
        <v>3130</v>
      </c>
      <c r="T490" s="9" t="s">
        <v>3034</v>
      </c>
      <c r="U490" s="9" t="s">
        <v>3163</v>
      </c>
      <c r="V490" s="9">
        <v>108.1</v>
      </c>
      <c r="W490" s="9">
        <v>13</v>
      </c>
      <c r="X490" s="9">
        <v>65797</v>
      </c>
      <c r="Y490" s="9">
        <v>65.796999999999997</v>
      </c>
      <c r="Z490" s="9">
        <v>4.1865742445867253</v>
      </c>
      <c r="AB490" s="9">
        <f>VLOOKUP(O490, [5]MensLacrosse!$C$1:$E$5, 3, FALSE)</f>
        <v>0</v>
      </c>
    </row>
    <row r="491" spans="1:28" s="10" customFormat="1" x14ac:dyDescent="0.2">
      <c r="A491" s="10">
        <v>1</v>
      </c>
      <c r="B491" s="10" t="s">
        <v>2646</v>
      </c>
      <c r="C491" s="10" t="s">
        <v>1567</v>
      </c>
      <c r="D491" s="10" t="s">
        <v>1568</v>
      </c>
      <c r="E491" s="10" t="s">
        <v>17</v>
      </c>
      <c r="F491" s="10" t="s">
        <v>1521</v>
      </c>
      <c r="H491" s="10">
        <v>18.8</v>
      </c>
      <c r="I491" s="10">
        <v>2.9338568698359038</v>
      </c>
      <c r="J491" s="10">
        <v>18.399999999999999</v>
      </c>
      <c r="K491" s="10" t="s">
        <v>1569</v>
      </c>
      <c r="L491" s="10">
        <v>2.91235066461494</v>
      </c>
      <c r="M491" s="10" t="s">
        <v>2624</v>
      </c>
      <c r="N491" s="10" t="s">
        <v>1566</v>
      </c>
      <c r="O491" s="10" t="s">
        <v>3387</v>
      </c>
      <c r="P491" s="10" t="s">
        <v>2803</v>
      </c>
      <c r="Q491" s="10" t="s">
        <v>2804</v>
      </c>
      <c r="R491" s="10" t="s">
        <v>2805</v>
      </c>
      <c r="S491" s="10" t="s">
        <v>3052</v>
      </c>
      <c r="T491" s="10" t="s">
        <v>3034</v>
      </c>
      <c r="U491" s="10" t="s">
        <v>3164</v>
      </c>
      <c r="V491" s="10">
        <v>207.9</v>
      </c>
      <c r="W491" s="10">
        <v>36</v>
      </c>
      <c r="X491" s="10">
        <v>51026</v>
      </c>
      <c r="Y491" s="10">
        <v>51.026000000000003</v>
      </c>
      <c r="Z491" s="10">
        <v>3.9323353067400242</v>
      </c>
      <c r="AA491" s="10">
        <v>4</v>
      </c>
      <c r="AB491" s="10">
        <f>VLOOKUP(O491,[5]WomensLacrosse!$C$1:$E$13, 3, FALSE)</f>
        <v>4</v>
      </c>
    </row>
    <row r="492" spans="1:28" s="10" customFormat="1" x14ac:dyDescent="0.2">
      <c r="A492" s="10">
        <v>2</v>
      </c>
      <c r="B492" s="10" t="s">
        <v>2646</v>
      </c>
      <c r="C492" s="10" t="s">
        <v>1570</v>
      </c>
      <c r="D492" s="10" t="s">
        <v>1571</v>
      </c>
      <c r="E492" s="10" t="s">
        <v>17</v>
      </c>
      <c r="F492" s="10" t="s">
        <v>1507</v>
      </c>
      <c r="H492" s="10">
        <v>2.7</v>
      </c>
      <c r="I492" s="10">
        <v>0.99325177301028345</v>
      </c>
      <c r="J492" s="10">
        <v>17</v>
      </c>
      <c r="K492" s="10" t="s">
        <v>1572</v>
      </c>
      <c r="L492" s="10">
        <v>2.8332133440562162</v>
      </c>
      <c r="M492" s="10" t="s">
        <v>2616</v>
      </c>
      <c r="N492" s="10" t="s">
        <v>1566</v>
      </c>
      <c r="O492" s="10" t="s">
        <v>3388</v>
      </c>
      <c r="P492" s="10" t="s">
        <v>2783</v>
      </c>
      <c r="Q492" s="10" t="s">
        <v>2784</v>
      </c>
      <c r="R492" s="10" t="s">
        <v>2671</v>
      </c>
      <c r="S492" s="10" t="s">
        <v>3021</v>
      </c>
      <c r="T492" s="10" t="s">
        <v>3012</v>
      </c>
      <c r="U492" s="10" t="s">
        <v>3081</v>
      </c>
      <c r="V492" s="10">
        <v>90</v>
      </c>
      <c r="W492" s="10">
        <v>29</v>
      </c>
      <c r="X492" s="10">
        <v>40937</v>
      </c>
      <c r="Y492" s="10">
        <v>40.936999999999998</v>
      </c>
      <c r="Z492" s="10">
        <v>3.7120342995804241</v>
      </c>
      <c r="AA492" s="10">
        <v>8</v>
      </c>
      <c r="AB492" s="10">
        <f>VLOOKUP(O492,[5]WomensLacrosse!$C$1:$E$13, 3, FALSE)</f>
        <v>8</v>
      </c>
    </row>
    <row r="493" spans="1:28" s="10" customFormat="1" x14ac:dyDescent="0.2">
      <c r="A493" s="10">
        <v>3</v>
      </c>
      <c r="B493" s="10" t="s">
        <v>2646</v>
      </c>
      <c r="C493" s="10" t="s">
        <v>1573</v>
      </c>
      <c r="D493" s="10" t="s">
        <v>1574</v>
      </c>
      <c r="E493" s="10" t="s">
        <v>17</v>
      </c>
      <c r="F493" s="10" t="s">
        <v>1515</v>
      </c>
      <c r="H493" s="10">
        <v>3.6</v>
      </c>
      <c r="I493" s="10">
        <v>1.2809338454620642</v>
      </c>
      <c r="J493" s="10">
        <v>14.6</v>
      </c>
      <c r="K493" s="10" t="s">
        <v>1236</v>
      </c>
      <c r="L493" s="10">
        <v>2.6810215287142909</v>
      </c>
      <c r="M493" s="10" t="s">
        <v>2619</v>
      </c>
      <c r="N493" s="10" t="s">
        <v>1566</v>
      </c>
      <c r="O493" s="10" t="s">
        <v>3389</v>
      </c>
      <c r="P493" s="10" t="s">
        <v>2790</v>
      </c>
      <c r="Q493" s="10" t="s">
        <v>2791</v>
      </c>
      <c r="R493" s="10" t="s">
        <v>2697</v>
      </c>
      <c r="S493" s="10" t="s">
        <v>3005</v>
      </c>
      <c r="T493" s="10" t="s">
        <v>3006</v>
      </c>
      <c r="U493" s="10" t="s">
        <v>3160</v>
      </c>
      <c r="V493" s="10">
        <v>268.8</v>
      </c>
      <c r="X493" s="10">
        <v>167784</v>
      </c>
      <c r="Y493" s="10">
        <v>167.78399999999999</v>
      </c>
      <c r="Z493" s="10">
        <v>5.1226774378777939</v>
      </c>
      <c r="AB493" s="10">
        <f>VLOOKUP(O493,[5]WomensLacrosse!$C$1:$E$13, 3, FALSE)</f>
        <v>0</v>
      </c>
    </row>
    <row r="494" spans="1:28" s="10" customFormat="1" x14ac:dyDescent="0.2">
      <c r="A494" s="10">
        <v>4</v>
      </c>
      <c r="B494" s="10" t="s">
        <v>2646</v>
      </c>
      <c r="C494" s="10" t="s">
        <v>1575</v>
      </c>
      <c r="D494" s="10" t="s">
        <v>1576</v>
      </c>
      <c r="E494" s="10" t="s">
        <v>17</v>
      </c>
      <c r="F494" s="10" t="s">
        <v>1565</v>
      </c>
      <c r="H494" s="10">
        <v>16.3</v>
      </c>
      <c r="I494" s="10">
        <v>2.7911651078127169</v>
      </c>
      <c r="J494" s="10">
        <v>12.3</v>
      </c>
      <c r="K494" s="10" t="s">
        <v>1483</v>
      </c>
      <c r="L494" s="10">
        <v>2.5095992623783721</v>
      </c>
      <c r="M494" s="10" t="s">
        <v>2602</v>
      </c>
      <c r="N494" s="10" t="s">
        <v>1566</v>
      </c>
      <c r="O494" s="10" t="s">
        <v>3390</v>
      </c>
      <c r="P494" s="10" t="s">
        <v>2754</v>
      </c>
      <c r="Q494" s="10" t="s">
        <v>2711</v>
      </c>
      <c r="R494" s="10" t="s">
        <v>2697</v>
      </c>
      <c r="S494" s="10" t="s">
        <v>3005</v>
      </c>
      <c r="T494" s="10" t="s">
        <v>3006</v>
      </c>
      <c r="U494" s="10" t="s">
        <v>3007</v>
      </c>
      <c r="V494" s="10">
        <v>176.2</v>
      </c>
      <c r="W494" s="10">
        <v>25</v>
      </c>
      <c r="X494" s="10">
        <v>69778</v>
      </c>
      <c r="Y494" s="10">
        <v>69.778000000000006</v>
      </c>
      <c r="Z494" s="10">
        <v>4.2453187738402836</v>
      </c>
      <c r="AA494" s="10">
        <v>15</v>
      </c>
      <c r="AB494" s="10">
        <f>VLOOKUP(O494,[5]WomensLacrosse!$C$1:$E$13, 3, FALSE)</f>
        <v>15</v>
      </c>
    </row>
    <row r="495" spans="1:28" s="10" customFormat="1" x14ac:dyDescent="0.2">
      <c r="A495" s="10">
        <v>5</v>
      </c>
      <c r="B495" s="10" t="s">
        <v>2646</v>
      </c>
      <c r="C495" s="10" t="s">
        <v>1577</v>
      </c>
      <c r="D495" s="10" t="s">
        <v>1578</v>
      </c>
      <c r="E495" s="10" t="s">
        <v>17</v>
      </c>
      <c r="F495" s="10" t="s">
        <v>1521</v>
      </c>
      <c r="H495" s="10">
        <v>3.5</v>
      </c>
      <c r="I495" s="10">
        <v>1.2527629684953681</v>
      </c>
      <c r="J495" s="10">
        <v>11</v>
      </c>
      <c r="K495" s="10" t="s">
        <v>1278</v>
      </c>
      <c r="L495" s="10">
        <v>2.3978952727983707</v>
      </c>
      <c r="M495" s="10" t="s">
        <v>2625</v>
      </c>
      <c r="N495" s="10" t="s">
        <v>1566</v>
      </c>
      <c r="O495" s="10" t="s">
        <v>3391</v>
      </c>
      <c r="P495" s="10" t="s">
        <v>2806</v>
      </c>
      <c r="Q495" s="10" t="s">
        <v>2807</v>
      </c>
      <c r="R495" s="10" t="s">
        <v>2697</v>
      </c>
      <c r="S495" s="10" t="s">
        <v>3005</v>
      </c>
      <c r="T495" s="10" t="s">
        <v>3006</v>
      </c>
      <c r="U495" s="10" t="s">
        <v>3165</v>
      </c>
      <c r="V495" s="10">
        <v>217.9</v>
      </c>
      <c r="W495" s="10">
        <v>32</v>
      </c>
      <c r="X495" s="10">
        <v>89243</v>
      </c>
      <c r="Y495" s="10">
        <v>89.242999999999995</v>
      </c>
      <c r="Z495" s="10">
        <v>4.491362986211298</v>
      </c>
      <c r="AB495" s="10">
        <f>VLOOKUP(O495,[5]WomensLacrosse!$C$1:$E$13, 3, FALSE)</f>
        <v>0</v>
      </c>
    </row>
    <row r="496" spans="1:28" s="10" customFormat="1" x14ac:dyDescent="0.2">
      <c r="A496" s="10">
        <v>6</v>
      </c>
      <c r="B496" s="10" t="s">
        <v>2646</v>
      </c>
      <c r="C496" s="10" t="s">
        <v>1579</v>
      </c>
      <c r="D496" s="10" t="s">
        <v>1580</v>
      </c>
      <c r="E496" s="10" t="s">
        <v>17</v>
      </c>
      <c r="F496" s="10" t="s">
        <v>1507</v>
      </c>
      <c r="H496" s="10">
        <v>5.5</v>
      </c>
      <c r="I496" s="10">
        <v>1.7047480922384253</v>
      </c>
      <c r="J496" s="10">
        <v>10.8</v>
      </c>
      <c r="K496" s="10" t="s">
        <v>1281</v>
      </c>
      <c r="L496" s="10">
        <v>2.379546134130174</v>
      </c>
      <c r="M496" s="10" t="s">
        <v>2626</v>
      </c>
      <c r="N496" s="10" t="s">
        <v>1566</v>
      </c>
      <c r="O496" s="10" t="s">
        <v>3392</v>
      </c>
      <c r="P496" s="10" t="s">
        <v>2808</v>
      </c>
      <c r="Q496" s="10" t="s">
        <v>2809</v>
      </c>
      <c r="R496" s="10" t="s">
        <v>2685</v>
      </c>
      <c r="S496" s="10" t="s">
        <v>3011</v>
      </c>
      <c r="T496" s="10" t="s">
        <v>3012</v>
      </c>
      <c r="U496" s="10" t="s">
        <v>3061</v>
      </c>
      <c r="V496" s="10">
        <v>97.5</v>
      </c>
      <c r="W496" s="10">
        <v>10</v>
      </c>
      <c r="X496" s="10">
        <v>107000</v>
      </c>
      <c r="Y496" s="10">
        <v>107</v>
      </c>
      <c r="Z496" s="10">
        <v>4.6728288344619058</v>
      </c>
      <c r="AB496" s="10">
        <f>VLOOKUP(O496,[5]WomensLacrosse!$C$1:$E$13, 3, FALSE)</f>
        <v>0</v>
      </c>
    </row>
    <row r="497" spans="1:28" s="10" customFormat="1" x14ac:dyDescent="0.2">
      <c r="A497" s="10">
        <v>7</v>
      </c>
      <c r="B497" s="10" t="s">
        <v>2646</v>
      </c>
      <c r="C497" s="10" t="s">
        <v>1581</v>
      </c>
      <c r="D497" s="10" t="s">
        <v>1582</v>
      </c>
      <c r="E497" s="10" t="s">
        <v>17</v>
      </c>
      <c r="F497" s="10" t="s">
        <v>1507</v>
      </c>
      <c r="H497" s="10">
        <v>4.7</v>
      </c>
      <c r="I497" s="10">
        <v>1.547562508716013</v>
      </c>
      <c r="J497" s="10">
        <v>10.6</v>
      </c>
      <c r="K497" s="10" t="s">
        <v>1583</v>
      </c>
      <c r="L497" s="10">
        <v>2.3608540011180215</v>
      </c>
      <c r="M497" s="10" t="s">
        <v>2627</v>
      </c>
      <c r="N497" s="10" t="s">
        <v>1566</v>
      </c>
      <c r="O497" s="10" t="s">
        <v>3393</v>
      </c>
      <c r="P497" s="10" t="s">
        <v>2810</v>
      </c>
      <c r="Q497" s="10" t="s">
        <v>2811</v>
      </c>
      <c r="R497" s="10" t="s">
        <v>2812</v>
      </c>
      <c r="S497" s="10" t="s">
        <v>3065</v>
      </c>
      <c r="T497" s="10" t="s">
        <v>3017</v>
      </c>
      <c r="U497" s="10" t="s">
        <v>3166</v>
      </c>
      <c r="V497" s="10">
        <v>123.2</v>
      </c>
      <c r="W497" s="10">
        <v>10</v>
      </c>
      <c r="X497" s="10">
        <v>87345</v>
      </c>
      <c r="Y497" s="10">
        <v>87.344999999999999</v>
      </c>
      <c r="Z497" s="10">
        <v>4.4698657939571929</v>
      </c>
      <c r="AA497" s="10">
        <v>1</v>
      </c>
      <c r="AB497" s="10">
        <f>VLOOKUP(O497,[5]WomensLacrosse!$C$1:$E$13, 3, FALSE)</f>
        <v>1</v>
      </c>
    </row>
    <row r="498" spans="1:28" s="10" customFormat="1" x14ac:dyDescent="0.2">
      <c r="A498" s="10">
        <v>8</v>
      </c>
      <c r="B498" s="10" t="s">
        <v>2646</v>
      </c>
      <c r="C498" s="10" t="s">
        <v>1584</v>
      </c>
      <c r="D498" s="10" t="s">
        <v>1585</v>
      </c>
      <c r="E498" s="10" t="s">
        <v>17</v>
      </c>
      <c r="F498" s="10" t="s">
        <v>1507</v>
      </c>
      <c r="G498" s="10" t="s">
        <v>14</v>
      </c>
      <c r="H498" s="10">
        <v>1.6</v>
      </c>
      <c r="I498" s="10">
        <v>0.47000362924573563</v>
      </c>
      <c r="J498" s="10">
        <v>10</v>
      </c>
      <c r="K498" s="10" t="s">
        <v>1285</v>
      </c>
      <c r="L498" s="10">
        <v>2.3025850929940459</v>
      </c>
      <c r="M498" s="10" t="s">
        <v>2593</v>
      </c>
      <c r="N498" s="10" t="s">
        <v>1566</v>
      </c>
      <c r="O498" s="10" t="s">
        <v>3394</v>
      </c>
      <c r="P498" s="10" t="s">
        <v>2733</v>
      </c>
      <c r="Q498" s="10" t="s">
        <v>2734</v>
      </c>
      <c r="R498" s="10" t="s">
        <v>1117</v>
      </c>
      <c r="S498" s="10" t="s">
        <v>3016</v>
      </c>
      <c r="T498" s="10" t="s">
        <v>3017</v>
      </c>
      <c r="U498" s="10" t="s">
        <v>3018</v>
      </c>
      <c r="V498" s="10">
        <v>86.4</v>
      </c>
      <c r="W498" s="10">
        <v>49</v>
      </c>
      <c r="X498" s="10">
        <v>58575</v>
      </c>
      <c r="Y498" s="10">
        <v>58.575000000000003</v>
      </c>
      <c r="Z498" s="10">
        <v>4.0703079843938594</v>
      </c>
      <c r="AB498" s="10">
        <f>VLOOKUP(O498,[5]WomensLacrosse!$C$1:$E$13, 3, FALSE)</f>
        <v>0</v>
      </c>
    </row>
    <row r="499" spans="1:28" s="10" customFormat="1" x14ac:dyDescent="0.2">
      <c r="A499" s="10">
        <v>9</v>
      </c>
      <c r="B499" s="10" t="s">
        <v>2646</v>
      </c>
      <c r="C499" s="10" t="s">
        <v>1586</v>
      </c>
      <c r="D499" s="10" t="s">
        <v>1587</v>
      </c>
      <c r="E499" s="10" t="s">
        <v>17</v>
      </c>
      <c r="F499" s="10" t="s">
        <v>1515</v>
      </c>
      <c r="G499" s="10" t="s">
        <v>14</v>
      </c>
      <c r="H499" s="10">
        <v>1.1000000000000001</v>
      </c>
      <c r="I499" s="10">
        <v>9.5310179804324935E-2</v>
      </c>
      <c r="J499" s="10">
        <v>9.6999999999999993</v>
      </c>
      <c r="K499" s="10" t="s">
        <v>1290</v>
      </c>
      <c r="L499" s="10">
        <v>2.2721258855093369</v>
      </c>
      <c r="M499" s="10" t="s">
        <v>2593</v>
      </c>
      <c r="N499" s="10" t="s">
        <v>1566</v>
      </c>
      <c r="O499" s="10" t="s">
        <v>3394</v>
      </c>
      <c r="P499" s="10" t="s">
        <v>2733</v>
      </c>
      <c r="Q499" s="10" t="s">
        <v>2734</v>
      </c>
      <c r="R499" s="10" t="s">
        <v>1117</v>
      </c>
      <c r="S499" s="10" t="s">
        <v>3016</v>
      </c>
      <c r="T499" s="10" t="s">
        <v>3017</v>
      </c>
      <c r="U499" s="10" t="s">
        <v>3018</v>
      </c>
      <c r="V499" s="10">
        <v>86.4</v>
      </c>
      <c r="W499" s="10">
        <v>49</v>
      </c>
      <c r="X499" s="10">
        <v>58575</v>
      </c>
      <c r="Y499" s="10">
        <v>58.575000000000003</v>
      </c>
      <c r="Z499" s="10">
        <v>4.0703079843938594</v>
      </c>
      <c r="AB499" s="10">
        <f>VLOOKUP(O499,[5]WomensLacrosse!$C$1:$E$13, 3, FALSE)</f>
        <v>0</v>
      </c>
    </row>
    <row r="500" spans="1:28" s="10" customFormat="1" x14ac:dyDescent="0.2">
      <c r="A500" s="10">
        <v>10</v>
      </c>
      <c r="B500" s="10" t="s">
        <v>2646</v>
      </c>
      <c r="C500" s="10" t="s">
        <v>1589</v>
      </c>
      <c r="D500" s="10" t="s">
        <v>1590</v>
      </c>
      <c r="E500" s="10" t="s">
        <v>17</v>
      </c>
      <c r="F500" s="10" t="s">
        <v>1507</v>
      </c>
      <c r="H500" s="10">
        <v>3.3</v>
      </c>
      <c r="I500" s="10">
        <v>1.1939224684724346</v>
      </c>
      <c r="J500" s="10">
        <v>9.6999999999999993</v>
      </c>
      <c r="K500" s="10" t="s">
        <v>1290</v>
      </c>
      <c r="L500" s="10">
        <v>2.2721258855093369</v>
      </c>
      <c r="M500" s="10" t="s">
        <v>2579</v>
      </c>
      <c r="N500" s="10" t="s">
        <v>1566</v>
      </c>
      <c r="O500" s="10" t="s">
        <v>3395</v>
      </c>
      <c r="P500" s="10" t="s">
        <v>2700</v>
      </c>
      <c r="Q500" s="10" t="s">
        <v>2701</v>
      </c>
      <c r="R500" s="10" t="s">
        <v>2697</v>
      </c>
      <c r="S500" s="10" t="s">
        <v>3005</v>
      </c>
      <c r="T500" s="10" t="s">
        <v>3006</v>
      </c>
      <c r="U500" s="10" t="s">
        <v>3146</v>
      </c>
      <c r="V500" s="10">
        <v>432.8</v>
      </c>
      <c r="W500" s="10">
        <v>3</v>
      </c>
      <c r="X500" s="10">
        <v>194782</v>
      </c>
      <c r="Y500" s="10">
        <v>194.78200000000001</v>
      </c>
      <c r="Z500" s="10">
        <v>5.2718809844749988</v>
      </c>
      <c r="AB500" s="10">
        <f>VLOOKUP(O500,[5]WomensLacrosse!$C$1:$E$13, 3, FALSE)</f>
        <v>0</v>
      </c>
    </row>
    <row r="501" spans="1:28" s="10" customFormat="1" x14ac:dyDescent="0.2">
      <c r="A501" s="10">
        <v>11</v>
      </c>
      <c r="B501" s="10" t="s">
        <v>2646</v>
      </c>
      <c r="C501" s="10" t="s">
        <v>1591</v>
      </c>
      <c r="D501" s="10" t="s">
        <v>1592</v>
      </c>
      <c r="E501" s="10" t="s">
        <v>17</v>
      </c>
      <c r="F501" s="10" t="s">
        <v>1507</v>
      </c>
      <c r="H501" s="10">
        <v>2.9</v>
      </c>
      <c r="I501" s="10">
        <v>1.0647107369924282</v>
      </c>
      <c r="J501" s="10">
        <v>9.6</v>
      </c>
      <c r="K501" s="10" t="s">
        <v>1539</v>
      </c>
      <c r="L501" s="10">
        <v>2.2617630984737906</v>
      </c>
      <c r="M501" s="10" t="s">
        <v>2616</v>
      </c>
      <c r="N501" s="10" t="s">
        <v>1566</v>
      </c>
      <c r="O501" s="10" t="s">
        <v>3388</v>
      </c>
      <c r="P501" s="10" t="s">
        <v>2783</v>
      </c>
      <c r="Q501" s="10" t="s">
        <v>2784</v>
      </c>
      <c r="R501" s="10" t="s">
        <v>2671</v>
      </c>
      <c r="S501" s="10" t="s">
        <v>3021</v>
      </c>
      <c r="T501" s="10" t="s">
        <v>3012</v>
      </c>
      <c r="U501" s="10" t="s">
        <v>3081</v>
      </c>
      <c r="V501" s="10">
        <v>90</v>
      </c>
      <c r="W501" s="10">
        <v>29</v>
      </c>
      <c r="X501" s="10">
        <v>40937</v>
      </c>
      <c r="Y501" s="10">
        <v>40.936999999999998</v>
      </c>
      <c r="Z501" s="10">
        <v>3.7120342995804241</v>
      </c>
      <c r="AA501" s="10">
        <v>8</v>
      </c>
      <c r="AB501" s="10">
        <f>VLOOKUP(O501,[5]WomensLacrosse!$C$1:$E$13, 3, FALSE)</f>
        <v>8</v>
      </c>
    </row>
    <row r="502" spans="1:28" s="10" customFormat="1" x14ac:dyDescent="0.2">
      <c r="A502" s="10">
        <v>12</v>
      </c>
      <c r="B502" s="10" t="s">
        <v>2646</v>
      </c>
      <c r="C502" s="10" t="s">
        <v>1593</v>
      </c>
      <c r="D502" s="10" t="s">
        <v>1594</v>
      </c>
      <c r="E502" s="10" t="s">
        <v>17</v>
      </c>
      <c r="F502" s="10" t="s">
        <v>1507</v>
      </c>
      <c r="H502" s="10">
        <v>2.6</v>
      </c>
      <c r="I502" s="10">
        <v>0.95551144502743635</v>
      </c>
      <c r="J502" s="10">
        <v>8.9</v>
      </c>
      <c r="K502" s="10" t="s">
        <v>1305</v>
      </c>
      <c r="L502" s="10">
        <v>2.1860512767380942</v>
      </c>
      <c r="M502" s="10" t="s">
        <v>2627</v>
      </c>
      <c r="N502" s="10" t="s">
        <v>1566</v>
      </c>
      <c r="O502" s="10" t="s">
        <v>3393</v>
      </c>
      <c r="P502" s="10" t="s">
        <v>2810</v>
      </c>
      <c r="Q502" s="10" t="s">
        <v>2811</v>
      </c>
      <c r="R502" s="10" t="s">
        <v>2812</v>
      </c>
      <c r="S502" s="10" t="s">
        <v>3065</v>
      </c>
      <c r="T502" s="10" t="s">
        <v>3017</v>
      </c>
      <c r="U502" s="10" t="s">
        <v>3166</v>
      </c>
      <c r="V502" s="10">
        <v>123.2</v>
      </c>
      <c r="W502" s="10">
        <v>10</v>
      </c>
      <c r="X502" s="10">
        <v>87345</v>
      </c>
      <c r="Y502" s="10">
        <v>87.344999999999999</v>
      </c>
      <c r="Z502" s="10">
        <v>4.4698657939571929</v>
      </c>
      <c r="AA502" s="10">
        <v>1</v>
      </c>
      <c r="AB502" s="10">
        <f>VLOOKUP(O502,[5]WomensLacrosse!$C$1:$E$13, 3, FALSE)</f>
        <v>1</v>
      </c>
    </row>
    <row r="503" spans="1:28" s="10" customFormat="1" x14ac:dyDescent="0.2">
      <c r="A503" s="10">
        <v>13</v>
      </c>
      <c r="B503" s="10" t="s">
        <v>2646</v>
      </c>
      <c r="C503" s="10" t="s">
        <v>1595</v>
      </c>
      <c r="D503" s="10" t="s">
        <v>1596</v>
      </c>
      <c r="E503" s="10" t="s">
        <v>17</v>
      </c>
      <c r="F503" s="10" t="s">
        <v>1507</v>
      </c>
      <c r="H503" s="10">
        <v>0.91500000000000004</v>
      </c>
      <c r="I503" s="10">
        <v>-8.8831213706615703E-2</v>
      </c>
      <c r="J503" s="10">
        <v>8.1</v>
      </c>
      <c r="K503" s="10" t="s">
        <v>813</v>
      </c>
      <c r="L503" s="10">
        <v>2.0918640616783932</v>
      </c>
      <c r="M503" s="10" t="s">
        <v>2628</v>
      </c>
      <c r="N503" s="10" t="s">
        <v>1566</v>
      </c>
      <c r="O503" s="10" t="s">
        <v>3396</v>
      </c>
      <c r="P503" s="10" t="s">
        <v>2813</v>
      </c>
      <c r="Q503" s="10" t="s">
        <v>2814</v>
      </c>
      <c r="R503" s="10" t="s">
        <v>1117</v>
      </c>
      <c r="S503" s="10" t="s">
        <v>3016</v>
      </c>
      <c r="T503" s="10" t="s">
        <v>3017</v>
      </c>
      <c r="U503" s="10" t="s">
        <v>3167</v>
      </c>
      <c r="V503" s="10">
        <v>66.099999999999994</v>
      </c>
      <c r="X503" s="10">
        <v>31020</v>
      </c>
      <c r="Y503" s="10">
        <v>31.02</v>
      </c>
      <c r="Z503" s="10">
        <v>3.4346321577483927</v>
      </c>
      <c r="AB503" s="10">
        <f>VLOOKUP(O503,[5]WomensLacrosse!$C$1:$E$13, 3, FALSE)</f>
        <v>0</v>
      </c>
    </row>
    <row r="504" spans="1:28" s="10" customFormat="1" x14ac:dyDescent="0.2">
      <c r="A504" s="10">
        <v>14</v>
      </c>
      <c r="B504" s="10" t="s">
        <v>2646</v>
      </c>
      <c r="C504" s="10" t="s">
        <v>1597</v>
      </c>
      <c r="D504" s="10" t="s">
        <v>1576</v>
      </c>
      <c r="E504" s="10" t="s">
        <v>17</v>
      </c>
      <c r="F504" s="10" t="s">
        <v>1507</v>
      </c>
      <c r="G504" s="10" t="s">
        <v>14</v>
      </c>
      <c r="H504" s="10">
        <v>0.96</v>
      </c>
      <c r="I504" s="10">
        <v>-4.0821994520255166E-2</v>
      </c>
      <c r="J504" s="10">
        <v>8</v>
      </c>
      <c r="K504" s="10" t="s">
        <v>816</v>
      </c>
      <c r="L504" s="10">
        <v>2.0794415416798357</v>
      </c>
      <c r="M504" s="10" t="s">
        <v>2561</v>
      </c>
      <c r="N504" s="10" t="s">
        <v>1566</v>
      </c>
      <c r="O504" s="10" t="s">
        <v>3397</v>
      </c>
      <c r="P504" s="10" t="s">
        <v>2653</v>
      </c>
      <c r="Q504" s="10" t="s">
        <v>2654</v>
      </c>
      <c r="R504" s="10" t="s">
        <v>2655</v>
      </c>
      <c r="S504" s="10" t="s">
        <v>3062</v>
      </c>
      <c r="T504" s="10" t="s">
        <v>3012</v>
      </c>
      <c r="U504" s="10" t="s">
        <v>3142</v>
      </c>
      <c r="V504" s="10">
        <v>103.1</v>
      </c>
      <c r="W504" s="10">
        <v>13</v>
      </c>
      <c r="X504" s="10">
        <v>65565</v>
      </c>
      <c r="Y504" s="10">
        <v>65.564999999999998</v>
      </c>
      <c r="Z504" s="10">
        <v>4.1830420169833875</v>
      </c>
      <c r="AB504" s="10">
        <f>VLOOKUP(O504,[5]WomensLacrosse!$C$1:$E$13, 3, FALSE)</f>
        <v>0</v>
      </c>
    </row>
    <row r="505" spans="1:28" s="10" customFormat="1" x14ac:dyDescent="0.2">
      <c r="A505" s="10">
        <v>15</v>
      </c>
      <c r="B505" s="10" t="s">
        <v>2646</v>
      </c>
      <c r="C505" s="10" t="s">
        <v>1598</v>
      </c>
      <c r="D505" s="10" t="s">
        <v>1599</v>
      </c>
      <c r="E505" s="10" t="s">
        <v>17</v>
      </c>
      <c r="F505" s="10" t="s">
        <v>1507</v>
      </c>
      <c r="H505" s="10">
        <v>2.1</v>
      </c>
      <c r="I505" s="10">
        <v>0.74193734472937733</v>
      </c>
      <c r="J505" s="10">
        <v>7.7</v>
      </c>
      <c r="K505" s="10" t="s">
        <v>1600</v>
      </c>
      <c r="L505" s="10">
        <v>2.0412203288596382</v>
      </c>
      <c r="M505" s="10" t="s">
        <v>2621</v>
      </c>
      <c r="N505" s="10" t="s">
        <v>1566</v>
      </c>
      <c r="O505" s="10" t="s">
        <v>3398</v>
      </c>
      <c r="P505" s="10" t="s">
        <v>2795</v>
      </c>
      <c r="Q505" s="10" t="s">
        <v>2796</v>
      </c>
      <c r="R505" s="10" t="s">
        <v>2728</v>
      </c>
      <c r="S505" s="10" t="s">
        <v>3135</v>
      </c>
      <c r="T505" s="10" t="s">
        <v>3012</v>
      </c>
      <c r="U505" s="10" t="s">
        <v>3136</v>
      </c>
      <c r="V505" s="10">
        <v>107.3</v>
      </c>
      <c r="W505" s="10">
        <v>25</v>
      </c>
      <c r="X505" s="10">
        <v>63470</v>
      </c>
      <c r="Y505" s="10">
        <v>63.47</v>
      </c>
      <c r="Z505" s="10">
        <v>4.1505673533183787</v>
      </c>
      <c r="AA505" s="10">
        <v>13</v>
      </c>
      <c r="AB505" s="10">
        <f>VLOOKUP(O505,[5]WomensLacrosse!$C$1:$E$13, 3, FALSE)</f>
        <v>13</v>
      </c>
    </row>
    <row r="506" spans="1:28" s="10" customFormat="1" x14ac:dyDescent="0.2">
      <c r="A506" s="10">
        <v>16</v>
      </c>
      <c r="B506" s="10" t="s">
        <v>2646</v>
      </c>
      <c r="C506" s="10" t="s">
        <v>1601</v>
      </c>
      <c r="D506" s="10" t="s">
        <v>1602</v>
      </c>
      <c r="E506" s="10" t="s">
        <v>17</v>
      </c>
      <c r="F506" s="10" t="s">
        <v>1507</v>
      </c>
      <c r="H506" s="10">
        <v>1.3</v>
      </c>
      <c r="I506" s="10">
        <v>0.26236426446749106</v>
      </c>
      <c r="J506" s="10">
        <v>5.7</v>
      </c>
      <c r="K506" s="10" t="s">
        <v>1603</v>
      </c>
      <c r="L506" s="10">
        <v>1.7404661748405046</v>
      </c>
      <c r="M506" s="10" t="s">
        <v>2629</v>
      </c>
      <c r="N506" s="10" t="s">
        <v>1566</v>
      </c>
      <c r="O506" s="10" t="s">
        <v>3399</v>
      </c>
      <c r="P506" s="10" t="s">
        <v>2815</v>
      </c>
      <c r="Q506" s="10" t="s">
        <v>2816</v>
      </c>
      <c r="R506" s="10" t="s">
        <v>2728</v>
      </c>
      <c r="S506" s="10" t="s">
        <v>3135</v>
      </c>
      <c r="T506" s="10" t="s">
        <v>3012</v>
      </c>
      <c r="U506" s="10" t="s">
        <v>3168</v>
      </c>
      <c r="V506" s="10">
        <v>89</v>
      </c>
      <c r="W506" s="10">
        <v>151</v>
      </c>
      <c r="X506" s="10">
        <v>51055</v>
      </c>
      <c r="Y506" s="10">
        <v>51.055</v>
      </c>
      <c r="Z506" s="10">
        <v>3.9329034830075011</v>
      </c>
      <c r="AA506" s="10">
        <v>5</v>
      </c>
      <c r="AB506" s="10">
        <f>VLOOKUP(O506,[5]WomensLacrosse!$C$1:$E$13, 3, FALSE)</f>
        <v>5</v>
      </c>
    </row>
    <row r="507" spans="1:28" s="10" customFormat="1" x14ac:dyDescent="0.2">
      <c r="A507" s="10">
        <v>17</v>
      </c>
      <c r="B507" s="10" t="s">
        <v>2646</v>
      </c>
      <c r="C507" s="10" t="s">
        <v>1604</v>
      </c>
      <c r="D507" s="10" t="s">
        <v>1605</v>
      </c>
      <c r="E507" s="10" t="s">
        <v>17</v>
      </c>
      <c r="F507" s="10" t="s">
        <v>1521</v>
      </c>
      <c r="G507" s="10" t="s">
        <v>14</v>
      </c>
      <c r="H507" s="10">
        <v>2</v>
      </c>
      <c r="I507" s="10">
        <v>0.69314718055994529</v>
      </c>
      <c r="J507" s="10">
        <v>5.0999999999999996</v>
      </c>
      <c r="K507" s="10" t="s">
        <v>1606</v>
      </c>
      <c r="L507" s="10">
        <v>1.62924053973028</v>
      </c>
      <c r="M507" s="10" t="s">
        <v>2624</v>
      </c>
      <c r="N507" s="10" t="s">
        <v>1566</v>
      </c>
      <c r="O507" s="10" t="s">
        <v>3387</v>
      </c>
      <c r="P507" s="10" t="s">
        <v>2803</v>
      </c>
      <c r="Q507" s="10" t="s">
        <v>2804</v>
      </c>
      <c r="R507" s="10" t="s">
        <v>2805</v>
      </c>
      <c r="S507" s="10" t="s">
        <v>3052</v>
      </c>
      <c r="T507" s="10" t="s">
        <v>3034</v>
      </c>
      <c r="U507" s="10" t="s">
        <v>3164</v>
      </c>
      <c r="V507" s="10">
        <v>207.9</v>
      </c>
      <c r="W507" s="10">
        <v>36</v>
      </c>
      <c r="X507" s="10">
        <v>51026</v>
      </c>
      <c r="Y507" s="10">
        <v>51.026000000000003</v>
      </c>
      <c r="Z507" s="10">
        <v>3.9323353067400242</v>
      </c>
      <c r="AA507" s="10">
        <v>4</v>
      </c>
      <c r="AB507" s="10">
        <f>VLOOKUP(O507,[5]WomensLacrosse!$C$1:$E$13, 3, FALSE)</f>
        <v>4</v>
      </c>
    </row>
    <row r="508" spans="1:28" s="3" customFormat="1" x14ac:dyDescent="0.2">
      <c r="A508" s="3">
        <v>1</v>
      </c>
      <c r="B508" s="3" t="s">
        <v>2645</v>
      </c>
      <c r="C508" s="3" t="s">
        <v>1608</v>
      </c>
      <c r="D508" s="3" t="s">
        <v>1609</v>
      </c>
      <c r="E508" s="3" t="s">
        <v>17</v>
      </c>
      <c r="F508" s="3" t="s">
        <v>1565</v>
      </c>
      <c r="G508" s="3" t="s">
        <v>14</v>
      </c>
      <c r="H508" s="3">
        <v>2.2000000000000002</v>
      </c>
      <c r="I508" s="3">
        <v>0.78845736036427028</v>
      </c>
      <c r="J508" s="3">
        <v>19.100000000000001</v>
      </c>
      <c r="K508" s="3" t="s">
        <v>750</v>
      </c>
      <c r="L508" s="3">
        <v>2.9496883350525844</v>
      </c>
      <c r="M508" s="3" t="s">
        <v>2593</v>
      </c>
      <c r="N508" s="3" t="s">
        <v>1607</v>
      </c>
      <c r="O508" s="3" t="s">
        <v>3400</v>
      </c>
      <c r="P508" s="3" t="s">
        <v>2733</v>
      </c>
      <c r="Q508" s="3" t="s">
        <v>2734</v>
      </c>
      <c r="R508" s="3" t="s">
        <v>1117</v>
      </c>
      <c r="S508" s="3" t="s">
        <v>3016</v>
      </c>
      <c r="T508" s="3" t="s">
        <v>3017</v>
      </c>
      <c r="U508" s="3" t="s">
        <v>3018</v>
      </c>
      <c r="V508" s="3">
        <v>86.4</v>
      </c>
      <c r="W508" s="3">
        <v>49</v>
      </c>
      <c r="X508" s="3">
        <v>58575</v>
      </c>
      <c r="Y508" s="3">
        <v>58.575000000000003</v>
      </c>
      <c r="Z508" s="3">
        <v>4.0703079843938594</v>
      </c>
      <c r="AA508" s="3">
        <v>17</v>
      </c>
      <c r="AB508" s="3">
        <f>VLOOKUP(O508, '[5]Men''s Soccer'!$C$1:$E$2, 3, FALSE)</f>
        <v>17</v>
      </c>
    </row>
    <row r="509" spans="1:28" s="3" customFormat="1" x14ac:dyDescent="0.2">
      <c r="A509" s="3">
        <v>2</v>
      </c>
      <c r="B509" s="3" t="s">
        <v>2645</v>
      </c>
      <c r="C509" s="3" t="s">
        <v>1610</v>
      </c>
      <c r="D509" s="3" t="s">
        <v>1611</v>
      </c>
      <c r="E509" s="3" t="s">
        <v>17</v>
      </c>
      <c r="F509" s="3" t="s">
        <v>1515</v>
      </c>
      <c r="G509" s="3" t="s">
        <v>14</v>
      </c>
      <c r="H509" s="3">
        <v>1.6</v>
      </c>
      <c r="I509" s="3">
        <v>0.47000362924573563</v>
      </c>
      <c r="J509" s="3">
        <v>14.4</v>
      </c>
      <c r="K509" s="3" t="s">
        <v>1612</v>
      </c>
      <c r="L509" s="3">
        <v>2.6672282065819548</v>
      </c>
      <c r="M509" s="3" t="s">
        <v>2580</v>
      </c>
      <c r="N509" s="3" t="s">
        <v>1607</v>
      </c>
      <c r="O509" s="3" t="s">
        <v>3401</v>
      </c>
      <c r="P509" s="3" t="s">
        <v>2702</v>
      </c>
      <c r="Q509" s="3" t="s">
        <v>2703</v>
      </c>
      <c r="R509" s="3" t="s">
        <v>2704</v>
      </c>
      <c r="S509" s="3" t="s">
        <v>3023</v>
      </c>
      <c r="T509" s="3" t="s">
        <v>3017</v>
      </c>
      <c r="U509" s="3" t="s">
        <v>3093</v>
      </c>
      <c r="V509" s="3">
        <v>88</v>
      </c>
      <c r="W509" s="3">
        <v>72</v>
      </c>
      <c r="X509" s="3">
        <v>41995</v>
      </c>
      <c r="Y509" s="3">
        <v>41.994999999999997</v>
      </c>
      <c r="Z509" s="3">
        <v>3.7375505635775905</v>
      </c>
      <c r="AA509" s="3">
        <v>2</v>
      </c>
      <c r="AB509" s="3">
        <f>VLOOKUP(O509, '[5]Men''s Soccer'!$C$1:$E$2, 3, FALSE)</f>
        <v>2</v>
      </c>
    </row>
    <row r="510" spans="1:28" s="3" customFormat="1" x14ac:dyDescent="0.2">
      <c r="A510" s="3">
        <v>3</v>
      </c>
      <c r="B510" s="3" t="s">
        <v>2645</v>
      </c>
      <c r="C510" s="3" t="s">
        <v>1613</v>
      </c>
      <c r="D510" s="3" t="s">
        <v>1614</v>
      </c>
      <c r="E510" s="3" t="s">
        <v>17</v>
      </c>
      <c r="F510" s="3" t="s">
        <v>1507</v>
      </c>
      <c r="G510" s="3" t="s">
        <v>14</v>
      </c>
      <c r="H510" s="3">
        <v>1</v>
      </c>
      <c r="I510" s="3">
        <v>0</v>
      </c>
      <c r="J510" s="3">
        <v>7.4</v>
      </c>
      <c r="K510" s="3" t="s">
        <v>823</v>
      </c>
      <c r="L510" s="3">
        <v>2.0014800002101243</v>
      </c>
      <c r="M510" s="3" t="s">
        <v>2580</v>
      </c>
      <c r="N510" s="3" t="s">
        <v>1607</v>
      </c>
      <c r="O510" s="3" t="s">
        <v>3401</v>
      </c>
      <c r="P510" s="3" t="s">
        <v>2702</v>
      </c>
      <c r="Q510" s="3" t="s">
        <v>2703</v>
      </c>
      <c r="R510" s="3" t="s">
        <v>2704</v>
      </c>
      <c r="S510" s="3" t="s">
        <v>3023</v>
      </c>
      <c r="T510" s="3" t="s">
        <v>3017</v>
      </c>
      <c r="U510" s="3" t="s">
        <v>3093</v>
      </c>
      <c r="V510" s="3">
        <v>88</v>
      </c>
      <c r="W510" s="3">
        <v>72</v>
      </c>
      <c r="X510" s="3">
        <v>41995</v>
      </c>
      <c r="Y510" s="3">
        <v>41.994999999999997</v>
      </c>
      <c r="Z510" s="3">
        <v>3.7375505635775905</v>
      </c>
      <c r="AA510" s="3">
        <v>2</v>
      </c>
      <c r="AB510" s="3">
        <f>VLOOKUP(O510, '[5]Men''s Soccer'!$C$1:$E$2, 3, FALSE)</f>
        <v>2</v>
      </c>
    </row>
    <row r="511" spans="1:28" s="9" customFormat="1" x14ac:dyDescent="0.2">
      <c r="A511" s="9">
        <v>1</v>
      </c>
      <c r="B511" s="9" t="s">
        <v>2646</v>
      </c>
      <c r="C511" s="9" t="s">
        <v>1617</v>
      </c>
      <c r="D511" s="9" t="s">
        <v>1618</v>
      </c>
      <c r="E511" s="9" t="s">
        <v>17</v>
      </c>
      <c r="F511" s="9" t="s">
        <v>1515</v>
      </c>
      <c r="H511" s="9">
        <v>678</v>
      </c>
      <c r="I511" s="9">
        <v>6.5191472879403953</v>
      </c>
      <c r="J511" s="9">
        <v>140</v>
      </c>
      <c r="K511" s="9" t="s">
        <v>1620</v>
      </c>
      <c r="L511" s="9">
        <v>4.9416424226093039</v>
      </c>
      <c r="N511" s="9" t="s">
        <v>1616</v>
      </c>
      <c r="AB511" s="9" t="e">
        <f>VLOOKUP(O511, [5]WomensSoccer!$C$1:$E$26, 3, FALSE)</f>
        <v>#N/A</v>
      </c>
    </row>
    <row r="512" spans="1:28" s="9" customFormat="1" x14ac:dyDescent="0.2">
      <c r="A512" s="9">
        <v>2</v>
      </c>
      <c r="B512" s="9" t="s">
        <v>2646</v>
      </c>
      <c r="C512" s="9" t="s">
        <v>1621</v>
      </c>
      <c r="D512" s="9" t="s">
        <v>1622</v>
      </c>
      <c r="E512" s="9" t="s">
        <v>17</v>
      </c>
      <c r="F512" s="9" t="s">
        <v>1521</v>
      </c>
      <c r="G512" s="9" t="s">
        <v>38</v>
      </c>
      <c r="H512" s="9">
        <v>64</v>
      </c>
      <c r="I512" s="9">
        <v>4.1588830833596715</v>
      </c>
      <c r="J512" s="9">
        <v>53</v>
      </c>
      <c r="K512" s="9" t="s">
        <v>1377</v>
      </c>
      <c r="L512" s="9">
        <v>3.970291913552122</v>
      </c>
      <c r="M512" s="9" t="s">
        <v>2583</v>
      </c>
      <c r="N512" s="9" t="s">
        <v>1616</v>
      </c>
      <c r="O512" s="9" t="s">
        <v>3402</v>
      </c>
      <c r="P512" s="9" t="s">
        <v>2710</v>
      </c>
      <c r="Q512" s="9" t="s">
        <v>2711</v>
      </c>
      <c r="R512" s="9" t="s">
        <v>2697</v>
      </c>
      <c r="S512" s="9" t="s">
        <v>3005</v>
      </c>
      <c r="T512" s="9" t="s">
        <v>3006</v>
      </c>
      <c r="U512" s="9" t="s">
        <v>3007</v>
      </c>
      <c r="V512" s="9">
        <v>176.2</v>
      </c>
      <c r="W512" s="9">
        <v>20</v>
      </c>
      <c r="X512" s="9">
        <v>76367</v>
      </c>
      <c r="Y512" s="9">
        <v>76.367000000000004</v>
      </c>
      <c r="Z512" s="9">
        <v>4.3355506656879683</v>
      </c>
      <c r="AA512" s="9">
        <v>1</v>
      </c>
      <c r="AB512" s="9">
        <f>VLOOKUP(O512, [5]WomensSoccer!$C$1:$E$26, 3, FALSE)</f>
        <v>1</v>
      </c>
    </row>
    <row r="513" spans="1:28" s="9" customFormat="1" x14ac:dyDescent="0.2">
      <c r="A513" s="9">
        <v>3</v>
      </c>
      <c r="B513" s="9" t="s">
        <v>2646</v>
      </c>
      <c r="C513" s="9" t="s">
        <v>1623</v>
      </c>
      <c r="D513" s="9" t="s">
        <v>1624</v>
      </c>
      <c r="E513" s="9" t="s">
        <v>17</v>
      </c>
      <c r="F513" s="9" t="s">
        <v>1565</v>
      </c>
      <c r="G513" s="9" t="s">
        <v>38</v>
      </c>
      <c r="H513" s="9">
        <v>111</v>
      </c>
      <c r="I513" s="9">
        <v>4.7095302013123339</v>
      </c>
      <c r="J513" s="9">
        <v>29</v>
      </c>
      <c r="K513" s="9" t="s">
        <v>968</v>
      </c>
      <c r="L513" s="9">
        <v>3.3672958299864741</v>
      </c>
      <c r="M513" s="9" t="s">
        <v>2583</v>
      </c>
      <c r="N513" s="9" t="s">
        <v>1616</v>
      </c>
      <c r="O513" s="9" t="s">
        <v>3402</v>
      </c>
      <c r="P513" s="9" t="s">
        <v>2710</v>
      </c>
      <c r="Q513" s="9" t="s">
        <v>2711</v>
      </c>
      <c r="R513" s="9" t="s">
        <v>2697</v>
      </c>
      <c r="S513" s="9" t="s">
        <v>3005</v>
      </c>
      <c r="T513" s="9" t="s">
        <v>3006</v>
      </c>
      <c r="U513" s="9" t="s">
        <v>3007</v>
      </c>
      <c r="V513" s="9">
        <v>176.2</v>
      </c>
      <c r="W513" s="9">
        <v>20</v>
      </c>
      <c r="X513" s="9">
        <v>76367</v>
      </c>
      <c r="Y513" s="9">
        <v>76.367000000000004</v>
      </c>
      <c r="Z513" s="9">
        <v>4.3355506656879683</v>
      </c>
      <c r="AA513" s="9">
        <v>1</v>
      </c>
      <c r="AB513" s="9">
        <f>VLOOKUP(O513, [5]WomensSoccer!$C$1:$E$26, 3, FALSE)</f>
        <v>1</v>
      </c>
    </row>
    <row r="514" spans="1:28" s="9" customFormat="1" x14ac:dyDescent="0.2">
      <c r="A514" s="9">
        <v>4</v>
      </c>
      <c r="B514" s="9" t="s">
        <v>2646</v>
      </c>
      <c r="C514" s="9" t="s">
        <v>1626</v>
      </c>
      <c r="D514" s="9" t="s">
        <v>1627</v>
      </c>
      <c r="E514" s="9" t="s">
        <v>17</v>
      </c>
      <c r="F514" s="9" t="s">
        <v>1521</v>
      </c>
      <c r="G514" s="9" t="s">
        <v>14</v>
      </c>
      <c r="H514" s="9">
        <v>27</v>
      </c>
      <c r="I514" s="9">
        <v>3.2958368660043291</v>
      </c>
      <c r="J514" s="9">
        <v>27</v>
      </c>
      <c r="K514" s="9" t="s">
        <v>979</v>
      </c>
      <c r="L514" s="9">
        <v>3.2958368660043291</v>
      </c>
      <c r="M514" s="9" t="s">
        <v>2588</v>
      </c>
      <c r="N514" s="9" t="s">
        <v>1616</v>
      </c>
      <c r="O514" s="9" t="s">
        <v>3403</v>
      </c>
      <c r="P514" s="9" t="s">
        <v>2720</v>
      </c>
      <c r="Q514" s="9" t="s">
        <v>2721</v>
      </c>
      <c r="R514" s="9" t="s">
        <v>2722</v>
      </c>
      <c r="S514" s="9" t="s">
        <v>3042</v>
      </c>
      <c r="T514" s="9" t="s">
        <v>3012</v>
      </c>
      <c r="U514" s="9" t="s">
        <v>3043</v>
      </c>
      <c r="V514" s="9">
        <v>87.5</v>
      </c>
      <c r="W514" s="9">
        <v>137</v>
      </c>
      <c r="X514" s="9">
        <v>44880</v>
      </c>
      <c r="Y514" s="9">
        <v>44.88</v>
      </c>
      <c r="Z514" s="9">
        <v>3.8039922612144408</v>
      </c>
      <c r="AA514" s="9">
        <v>4</v>
      </c>
      <c r="AB514" s="9">
        <f>VLOOKUP(O514, [5]WomensSoccer!$C$1:$E$26, 3, FALSE)</f>
        <v>4</v>
      </c>
    </row>
    <row r="515" spans="1:28" s="9" customFormat="1" x14ac:dyDescent="0.2">
      <c r="A515" s="9">
        <v>5</v>
      </c>
      <c r="B515" s="9" t="s">
        <v>2646</v>
      </c>
      <c r="C515" s="9" t="s">
        <v>1628</v>
      </c>
      <c r="D515" s="9" t="s">
        <v>1629</v>
      </c>
      <c r="E515" s="9" t="s">
        <v>17</v>
      </c>
      <c r="F515" s="9" t="s">
        <v>1521</v>
      </c>
      <c r="G515" s="9" t="s">
        <v>38</v>
      </c>
      <c r="H515" s="9">
        <v>45</v>
      </c>
      <c r="I515" s="9">
        <v>3.8066624897703196</v>
      </c>
      <c r="J515" s="9">
        <v>26</v>
      </c>
      <c r="K515" s="9" t="s">
        <v>993</v>
      </c>
      <c r="L515" s="9">
        <v>3.2580965380214821</v>
      </c>
      <c r="M515" s="9" t="s">
        <v>2588</v>
      </c>
      <c r="N515" s="9" t="s">
        <v>1616</v>
      </c>
      <c r="O515" s="9" t="s">
        <v>3403</v>
      </c>
      <c r="P515" s="9" t="s">
        <v>2720</v>
      </c>
      <c r="Q515" s="9" t="s">
        <v>2721</v>
      </c>
      <c r="R515" s="9" t="s">
        <v>2722</v>
      </c>
      <c r="S515" s="9" t="s">
        <v>3042</v>
      </c>
      <c r="T515" s="9" t="s">
        <v>3012</v>
      </c>
      <c r="U515" s="9" t="s">
        <v>3043</v>
      </c>
      <c r="V515" s="9">
        <v>87.5</v>
      </c>
      <c r="W515" s="9">
        <v>137</v>
      </c>
      <c r="X515" s="9">
        <v>44880</v>
      </c>
      <c r="Y515" s="9">
        <v>44.88</v>
      </c>
      <c r="Z515" s="9">
        <v>3.8039922612144408</v>
      </c>
      <c r="AA515" s="9">
        <v>4</v>
      </c>
      <c r="AB515" s="9">
        <f>VLOOKUP(O515, [5]WomensSoccer!$C$1:$E$26, 3, FALSE)</f>
        <v>4</v>
      </c>
    </row>
    <row r="516" spans="1:28" s="9" customFormat="1" x14ac:dyDescent="0.2">
      <c r="A516" s="9">
        <v>6</v>
      </c>
      <c r="B516" s="9" t="s">
        <v>2646</v>
      </c>
      <c r="C516" s="9" t="s">
        <v>1630</v>
      </c>
      <c r="D516" s="9" t="s">
        <v>1631</v>
      </c>
      <c r="E516" s="9" t="s">
        <v>17</v>
      </c>
      <c r="F516" s="9" t="s">
        <v>1507</v>
      </c>
      <c r="G516" s="9" t="s">
        <v>38</v>
      </c>
      <c r="H516" s="9">
        <v>20</v>
      </c>
      <c r="I516" s="9">
        <v>2.9957322735539909</v>
      </c>
      <c r="J516" s="9">
        <v>25</v>
      </c>
      <c r="K516" s="9" t="s">
        <v>999</v>
      </c>
      <c r="L516" s="9">
        <v>3.2188758248682006</v>
      </c>
      <c r="M516" s="9" t="s">
        <v>2588</v>
      </c>
      <c r="N516" s="9" t="s">
        <v>1616</v>
      </c>
      <c r="O516" s="9" t="s">
        <v>3403</v>
      </c>
      <c r="P516" s="9" t="s">
        <v>2720</v>
      </c>
      <c r="Q516" s="9" t="s">
        <v>2721</v>
      </c>
      <c r="R516" s="9" t="s">
        <v>2722</v>
      </c>
      <c r="S516" s="9" t="s">
        <v>3042</v>
      </c>
      <c r="T516" s="9" t="s">
        <v>3012</v>
      </c>
      <c r="U516" s="9" t="s">
        <v>3043</v>
      </c>
      <c r="V516" s="9">
        <v>87.5</v>
      </c>
      <c r="W516" s="9">
        <v>137</v>
      </c>
      <c r="X516" s="9">
        <v>44880</v>
      </c>
      <c r="Y516" s="9">
        <v>44.88</v>
      </c>
      <c r="Z516" s="9">
        <v>3.8039922612144408</v>
      </c>
      <c r="AA516" s="9">
        <v>4</v>
      </c>
      <c r="AB516" s="9">
        <f>VLOOKUP(O516, [5]WomensSoccer!$C$1:$E$26, 3, FALSE)</f>
        <v>4</v>
      </c>
    </row>
    <row r="517" spans="1:28" s="9" customFormat="1" x14ac:dyDescent="0.2">
      <c r="A517" s="9">
        <v>7</v>
      </c>
      <c r="B517" s="9" t="s">
        <v>2646</v>
      </c>
      <c r="C517" s="9" t="s">
        <v>1632</v>
      </c>
      <c r="D517" s="9" t="s">
        <v>1633</v>
      </c>
      <c r="E517" s="9" t="s">
        <v>17</v>
      </c>
      <c r="F517" s="9" t="s">
        <v>1507</v>
      </c>
      <c r="G517" s="9" t="s">
        <v>20</v>
      </c>
      <c r="H517" s="9">
        <v>18.899999999999999</v>
      </c>
      <c r="I517" s="9">
        <v>2.9391619220655967</v>
      </c>
      <c r="J517" s="9">
        <v>23</v>
      </c>
      <c r="K517" s="9" t="s">
        <v>1023</v>
      </c>
      <c r="L517" s="9">
        <v>3.1354942159291497</v>
      </c>
      <c r="M517" s="9" t="s">
        <v>2583</v>
      </c>
      <c r="N517" s="9" t="s">
        <v>1616</v>
      </c>
      <c r="O517" s="9" t="s">
        <v>3402</v>
      </c>
      <c r="P517" s="9" t="s">
        <v>2710</v>
      </c>
      <c r="Q517" s="9" t="s">
        <v>2711</v>
      </c>
      <c r="R517" s="9" t="s">
        <v>2697</v>
      </c>
      <c r="S517" s="9" t="s">
        <v>3005</v>
      </c>
      <c r="T517" s="9" t="s">
        <v>3006</v>
      </c>
      <c r="U517" s="9" t="s">
        <v>3007</v>
      </c>
      <c r="V517" s="9">
        <v>176.2</v>
      </c>
      <c r="W517" s="9">
        <v>20</v>
      </c>
      <c r="X517" s="9">
        <v>76367</v>
      </c>
      <c r="Y517" s="9">
        <v>76.367000000000004</v>
      </c>
      <c r="Z517" s="9">
        <v>4.3355506656879683</v>
      </c>
      <c r="AA517" s="9">
        <v>1</v>
      </c>
      <c r="AB517" s="9">
        <f>VLOOKUP(O517, [5]WomensSoccer!$C$1:$E$26, 3, FALSE)</f>
        <v>1</v>
      </c>
    </row>
    <row r="518" spans="1:28" s="9" customFormat="1" x14ac:dyDescent="0.2">
      <c r="A518" s="9">
        <v>8</v>
      </c>
      <c r="B518" s="9" t="s">
        <v>2646</v>
      </c>
      <c r="C518" s="9" t="s">
        <v>1635</v>
      </c>
      <c r="D518" s="9" t="s">
        <v>1636</v>
      </c>
      <c r="E518" s="9" t="s">
        <v>17</v>
      </c>
      <c r="F518" s="9" t="s">
        <v>1515</v>
      </c>
      <c r="G518" s="9" t="s">
        <v>14</v>
      </c>
      <c r="H518" s="9">
        <v>31</v>
      </c>
      <c r="I518" s="9">
        <v>3.4339872044851463</v>
      </c>
      <c r="J518" s="9">
        <v>20</v>
      </c>
      <c r="K518" s="9" t="s">
        <v>1072</v>
      </c>
      <c r="L518" s="9">
        <v>2.9957322735539909</v>
      </c>
      <c r="M518" s="9" t="s">
        <v>2616</v>
      </c>
      <c r="N518" s="9" t="s">
        <v>1616</v>
      </c>
      <c r="O518" s="9" t="s">
        <v>3404</v>
      </c>
      <c r="P518" s="9" t="s">
        <v>2783</v>
      </c>
      <c r="Q518" s="9" t="s">
        <v>2784</v>
      </c>
      <c r="R518" s="9" t="s">
        <v>2671</v>
      </c>
      <c r="S518" s="9" t="s">
        <v>3021</v>
      </c>
      <c r="T518" s="9" t="s">
        <v>3012</v>
      </c>
      <c r="U518" s="9" t="s">
        <v>3081</v>
      </c>
      <c r="V518" s="9">
        <v>90</v>
      </c>
      <c r="W518" s="9">
        <v>29</v>
      </c>
      <c r="X518" s="9">
        <v>40937</v>
      </c>
      <c r="Y518" s="9">
        <v>40.936999999999998</v>
      </c>
      <c r="Z518" s="9">
        <v>3.7120342995804241</v>
      </c>
      <c r="AA518" s="9">
        <v>215</v>
      </c>
      <c r="AB518" s="9">
        <f>VLOOKUP(O518, [5]WomensSoccer!$C$1:$E$26, 3, FALSE)</f>
        <v>215</v>
      </c>
    </row>
    <row r="519" spans="1:28" s="9" customFormat="1" x14ac:dyDescent="0.2">
      <c r="A519" s="9">
        <v>9</v>
      </c>
      <c r="B519" s="9" t="s">
        <v>2646</v>
      </c>
      <c r="C519" s="9" t="s">
        <v>1637</v>
      </c>
      <c r="D519" s="9" t="s">
        <v>538</v>
      </c>
      <c r="E519" s="9" t="s">
        <v>17</v>
      </c>
      <c r="F519" s="9" t="s">
        <v>1507</v>
      </c>
      <c r="G519" s="9" t="s">
        <v>20</v>
      </c>
      <c r="H519" s="9">
        <v>7.3</v>
      </c>
      <c r="I519" s="9">
        <v>1.9878743481543455</v>
      </c>
      <c r="J519" s="9">
        <v>19.7</v>
      </c>
      <c r="K519" s="9" t="s">
        <v>1092</v>
      </c>
      <c r="L519" s="9">
        <v>2.9806186357439426</v>
      </c>
      <c r="M519" s="9" t="s">
        <v>2567</v>
      </c>
      <c r="N519" s="9" t="s">
        <v>1616</v>
      </c>
      <c r="O519" s="9" t="s">
        <v>3405</v>
      </c>
      <c r="P519" s="9" t="s">
        <v>2669</v>
      </c>
      <c r="Q519" s="9" t="s">
        <v>2670</v>
      </c>
      <c r="R519" s="9" t="s">
        <v>2671</v>
      </c>
      <c r="S519" s="9" t="s">
        <v>3021</v>
      </c>
      <c r="T519" s="9" t="s">
        <v>3012</v>
      </c>
      <c r="U519" s="9" t="s">
        <v>3022</v>
      </c>
      <c r="V519" s="9">
        <v>90.6</v>
      </c>
      <c r="W519" s="9">
        <v>55</v>
      </c>
      <c r="X519" s="9">
        <v>49077</v>
      </c>
      <c r="Y519" s="9">
        <v>49.076999999999998</v>
      </c>
      <c r="Z519" s="9">
        <v>3.893390493280144</v>
      </c>
      <c r="AA519" s="9">
        <v>2</v>
      </c>
      <c r="AB519" s="9">
        <f>VLOOKUP(O519, [5]WomensSoccer!$C$1:$E$26, 3, FALSE)</f>
        <v>2</v>
      </c>
    </row>
    <row r="520" spans="1:28" s="9" customFormat="1" x14ac:dyDescent="0.2">
      <c r="A520" s="9">
        <v>10</v>
      </c>
      <c r="B520" s="9" t="s">
        <v>2646</v>
      </c>
      <c r="C520" s="9" t="s">
        <v>1638</v>
      </c>
      <c r="D520" s="9" t="s">
        <v>1639</v>
      </c>
      <c r="E520" s="9" t="s">
        <v>17</v>
      </c>
      <c r="F520" s="9" t="s">
        <v>1515</v>
      </c>
      <c r="G520" s="9" t="s">
        <v>14</v>
      </c>
      <c r="H520" s="9">
        <v>17.5</v>
      </c>
      <c r="I520" s="9">
        <v>2.8622008809294686</v>
      </c>
      <c r="J520" s="9">
        <v>18.899999999999999</v>
      </c>
      <c r="K520" s="9" t="s">
        <v>1641</v>
      </c>
      <c r="L520" s="9">
        <v>2.9391619220655967</v>
      </c>
      <c r="M520" s="9" t="s">
        <v>2616</v>
      </c>
      <c r="N520" s="9" t="s">
        <v>1616</v>
      </c>
      <c r="O520" s="9" t="s">
        <v>3404</v>
      </c>
      <c r="P520" s="9" t="s">
        <v>2783</v>
      </c>
      <c r="Q520" s="9" t="s">
        <v>2784</v>
      </c>
      <c r="R520" s="9" t="s">
        <v>2671</v>
      </c>
      <c r="S520" s="9" t="s">
        <v>3021</v>
      </c>
      <c r="T520" s="9" t="s">
        <v>3012</v>
      </c>
      <c r="U520" s="9" t="s">
        <v>3081</v>
      </c>
      <c r="V520" s="9">
        <v>90</v>
      </c>
      <c r="W520" s="9">
        <v>29</v>
      </c>
      <c r="X520" s="9">
        <v>40937</v>
      </c>
      <c r="Y520" s="9">
        <v>40.936999999999998</v>
      </c>
      <c r="Z520" s="9">
        <v>3.7120342995804241</v>
      </c>
      <c r="AA520" s="9">
        <v>215</v>
      </c>
      <c r="AB520" s="9">
        <f>VLOOKUP(O520, [5]WomensSoccer!$C$1:$E$26, 3, FALSE)</f>
        <v>215</v>
      </c>
    </row>
    <row r="521" spans="1:28" s="9" customFormat="1" x14ac:dyDescent="0.2">
      <c r="A521" s="9">
        <v>11</v>
      </c>
      <c r="B521" s="9" t="s">
        <v>2646</v>
      </c>
      <c r="C521" s="9" t="s">
        <v>1642</v>
      </c>
      <c r="D521" s="9" t="s">
        <v>1643</v>
      </c>
      <c r="E521" s="9" t="s">
        <v>17</v>
      </c>
      <c r="F521" s="9" t="s">
        <v>1521</v>
      </c>
      <c r="G521" s="9" t="s">
        <v>20</v>
      </c>
      <c r="H521" s="9">
        <v>6.9</v>
      </c>
      <c r="I521" s="9">
        <v>1.9315214116032138</v>
      </c>
      <c r="J521" s="9">
        <v>18.8</v>
      </c>
      <c r="K521" s="9" t="s">
        <v>1645</v>
      </c>
      <c r="L521" s="9">
        <v>2.9338568698359038</v>
      </c>
      <c r="M521" s="9" t="s">
        <v>2588</v>
      </c>
      <c r="N521" s="9" t="s">
        <v>1616</v>
      </c>
      <c r="O521" s="9" t="s">
        <v>3403</v>
      </c>
      <c r="P521" s="9" t="s">
        <v>2720</v>
      </c>
      <c r="Q521" s="9" t="s">
        <v>2721</v>
      </c>
      <c r="R521" s="9" t="s">
        <v>2722</v>
      </c>
      <c r="S521" s="9" t="s">
        <v>3042</v>
      </c>
      <c r="T521" s="9" t="s">
        <v>3012</v>
      </c>
      <c r="U521" s="9" t="s">
        <v>3043</v>
      </c>
      <c r="V521" s="9">
        <v>87.5</v>
      </c>
      <c r="W521" s="9">
        <v>137</v>
      </c>
      <c r="X521" s="9">
        <v>44880</v>
      </c>
      <c r="Y521" s="9">
        <v>44.88</v>
      </c>
      <c r="Z521" s="9">
        <v>3.8039922612144408</v>
      </c>
      <c r="AA521" s="9">
        <v>4</v>
      </c>
      <c r="AB521" s="9">
        <f>VLOOKUP(O521, [5]WomensSoccer!$C$1:$E$26, 3, FALSE)</f>
        <v>4</v>
      </c>
    </row>
    <row r="522" spans="1:28" s="9" customFormat="1" x14ac:dyDescent="0.2">
      <c r="A522" s="9">
        <v>12</v>
      </c>
      <c r="B522" s="9" t="s">
        <v>2646</v>
      </c>
      <c r="C522" s="9" t="s">
        <v>1646</v>
      </c>
      <c r="D522" s="9" t="s">
        <v>1647</v>
      </c>
      <c r="E522" s="9" t="s">
        <v>17</v>
      </c>
      <c r="F522" s="9" t="s">
        <v>1507</v>
      </c>
      <c r="G522" s="9" t="s">
        <v>38</v>
      </c>
      <c r="H522" s="9">
        <v>12.4</v>
      </c>
      <c r="I522" s="9">
        <v>2.5176964726109912</v>
      </c>
      <c r="J522" s="9">
        <v>18.8</v>
      </c>
      <c r="K522" s="9" t="s">
        <v>1645</v>
      </c>
      <c r="L522" s="9">
        <v>2.9338568698359038</v>
      </c>
      <c r="M522" s="9" t="s">
        <v>2578</v>
      </c>
      <c r="N522" s="9" t="s">
        <v>1616</v>
      </c>
      <c r="O522" s="9" t="s">
        <v>3406</v>
      </c>
      <c r="P522" s="9" t="s">
        <v>2698</v>
      </c>
      <c r="Q522" s="9" t="s">
        <v>2699</v>
      </c>
      <c r="R522" s="9" t="s">
        <v>2685</v>
      </c>
      <c r="S522" s="9" t="s">
        <v>3011</v>
      </c>
      <c r="T522" s="9" t="s">
        <v>3012</v>
      </c>
      <c r="U522" s="9" t="s">
        <v>3013</v>
      </c>
      <c r="V522" s="9">
        <v>116</v>
      </c>
      <c r="W522" s="9">
        <v>29</v>
      </c>
      <c r="X522" s="9">
        <v>77037</v>
      </c>
      <c r="Y522" s="9">
        <v>77.037000000000006</v>
      </c>
      <c r="Z522" s="9">
        <v>4.3442858259216885</v>
      </c>
      <c r="AA522" s="9">
        <v>3</v>
      </c>
      <c r="AB522" s="9">
        <f>VLOOKUP(O522, [5]WomensSoccer!$C$1:$E$26, 3, FALSE)</f>
        <v>3</v>
      </c>
    </row>
    <row r="523" spans="1:28" s="9" customFormat="1" x14ac:dyDescent="0.2">
      <c r="A523" s="9">
        <v>13</v>
      </c>
      <c r="B523" s="9" t="s">
        <v>2646</v>
      </c>
      <c r="C523" s="9" t="s">
        <v>1648</v>
      </c>
      <c r="D523" s="9" t="s">
        <v>1649</v>
      </c>
      <c r="E523" s="9" t="s">
        <v>17</v>
      </c>
      <c r="F523" s="9" t="s">
        <v>1507</v>
      </c>
      <c r="G523" s="9" t="s">
        <v>38</v>
      </c>
      <c r="H523" s="9">
        <v>5.4</v>
      </c>
      <c r="I523" s="9">
        <v>1.6863989535702288</v>
      </c>
      <c r="J523" s="9">
        <v>18.7</v>
      </c>
      <c r="K523" s="9" t="s">
        <v>1209</v>
      </c>
      <c r="L523" s="9">
        <v>2.9285235238605409</v>
      </c>
      <c r="M523" s="9" t="s">
        <v>2582</v>
      </c>
      <c r="N523" s="9" t="s">
        <v>1616</v>
      </c>
      <c r="O523" s="9" t="s">
        <v>3407</v>
      </c>
      <c r="P523" s="9" t="s">
        <v>2707</v>
      </c>
      <c r="Q523" s="9" t="s">
        <v>2708</v>
      </c>
      <c r="R523" s="9" t="s">
        <v>2709</v>
      </c>
      <c r="S523" s="9" t="s">
        <v>3033</v>
      </c>
      <c r="T523" s="9" t="s">
        <v>3034</v>
      </c>
      <c r="U523" s="9" t="s">
        <v>3147</v>
      </c>
      <c r="V523" s="9">
        <v>100.4</v>
      </c>
      <c r="W523" s="9">
        <v>77</v>
      </c>
      <c r="X523" s="9">
        <v>43015</v>
      </c>
      <c r="Y523" s="9">
        <v>43.015000000000001</v>
      </c>
      <c r="Z523" s="9">
        <v>3.7615488920733116</v>
      </c>
      <c r="AA523" s="9">
        <v>7</v>
      </c>
      <c r="AB523" s="9">
        <f>VLOOKUP(O523, [5]WomensSoccer!$C$1:$E$26, 3, FALSE)</f>
        <v>7</v>
      </c>
    </row>
    <row r="524" spans="1:28" s="9" customFormat="1" x14ac:dyDescent="0.2">
      <c r="A524" s="9">
        <v>14</v>
      </c>
      <c r="B524" s="9" t="s">
        <v>2646</v>
      </c>
      <c r="C524" s="9" t="s">
        <v>1650</v>
      </c>
      <c r="D524" s="9" t="s">
        <v>1375</v>
      </c>
      <c r="E524" s="9" t="s">
        <v>17</v>
      </c>
      <c r="F524" s="9" t="s">
        <v>1507</v>
      </c>
      <c r="G524" s="9" t="s">
        <v>38</v>
      </c>
      <c r="H524" s="9">
        <v>5.3</v>
      </c>
      <c r="I524" s="9">
        <v>1.6677068205580761</v>
      </c>
      <c r="J524" s="9">
        <v>18.600000000000001</v>
      </c>
      <c r="K524" s="9" t="s">
        <v>1212</v>
      </c>
      <c r="L524" s="9">
        <v>2.9231615807191558</v>
      </c>
      <c r="M524" s="9" t="s">
        <v>2588</v>
      </c>
      <c r="N524" s="9" t="s">
        <v>1616</v>
      </c>
      <c r="O524" s="9" t="s">
        <v>3403</v>
      </c>
      <c r="P524" s="9" t="s">
        <v>2720</v>
      </c>
      <c r="Q524" s="9" t="s">
        <v>2721</v>
      </c>
      <c r="R524" s="9" t="s">
        <v>2722</v>
      </c>
      <c r="S524" s="9" t="s">
        <v>3042</v>
      </c>
      <c r="T524" s="9" t="s">
        <v>3012</v>
      </c>
      <c r="U524" s="9" t="s">
        <v>3043</v>
      </c>
      <c r="V524" s="9">
        <v>87.5</v>
      </c>
      <c r="W524" s="9">
        <v>137</v>
      </c>
      <c r="X524" s="9">
        <v>44880</v>
      </c>
      <c r="Y524" s="9">
        <v>44.88</v>
      </c>
      <c r="Z524" s="9">
        <v>3.8039922612144408</v>
      </c>
      <c r="AA524" s="9">
        <v>4</v>
      </c>
      <c r="AB524" s="9">
        <f>VLOOKUP(O524, [5]WomensSoccer!$C$1:$E$26, 3, FALSE)</f>
        <v>4</v>
      </c>
    </row>
    <row r="525" spans="1:28" s="9" customFormat="1" x14ac:dyDescent="0.2">
      <c r="A525" s="9">
        <v>15</v>
      </c>
      <c r="B525" s="9" t="s">
        <v>2646</v>
      </c>
      <c r="C525" s="9" t="s">
        <v>1651</v>
      </c>
      <c r="D525" s="9" t="s">
        <v>1652</v>
      </c>
      <c r="E525" s="9" t="s">
        <v>17</v>
      </c>
      <c r="F525" s="9" t="s">
        <v>1565</v>
      </c>
      <c r="G525" s="9" t="s">
        <v>38</v>
      </c>
      <c r="H525" s="9">
        <v>21</v>
      </c>
      <c r="I525" s="9">
        <v>3.044522437723423</v>
      </c>
      <c r="J525" s="9">
        <v>18</v>
      </c>
      <c r="K525" s="9" t="s">
        <v>1426</v>
      </c>
      <c r="L525" s="9">
        <v>2.8903717578961645</v>
      </c>
      <c r="M525" s="9" t="s">
        <v>2588</v>
      </c>
      <c r="N525" s="9" t="s">
        <v>1616</v>
      </c>
      <c r="O525" s="9" t="s">
        <v>3403</v>
      </c>
      <c r="P525" s="9" t="s">
        <v>2720</v>
      </c>
      <c r="Q525" s="9" t="s">
        <v>2721</v>
      </c>
      <c r="R525" s="9" t="s">
        <v>2722</v>
      </c>
      <c r="S525" s="9" t="s">
        <v>3042</v>
      </c>
      <c r="T525" s="9" t="s">
        <v>3012</v>
      </c>
      <c r="U525" s="9" t="s">
        <v>3043</v>
      </c>
      <c r="V525" s="9">
        <v>87.5</v>
      </c>
      <c r="W525" s="9">
        <v>137</v>
      </c>
      <c r="X525" s="9">
        <v>44880</v>
      </c>
      <c r="Y525" s="9">
        <v>44.88</v>
      </c>
      <c r="Z525" s="9">
        <v>3.8039922612144408</v>
      </c>
      <c r="AA525" s="9">
        <v>4</v>
      </c>
      <c r="AB525" s="9">
        <f>VLOOKUP(O525, [5]WomensSoccer!$C$1:$E$26, 3, FALSE)</f>
        <v>4</v>
      </c>
    </row>
    <row r="526" spans="1:28" s="9" customFormat="1" x14ac:dyDescent="0.2">
      <c r="A526" s="9">
        <v>16</v>
      </c>
      <c r="B526" s="9" t="s">
        <v>2646</v>
      </c>
      <c r="C526" s="9" t="s">
        <v>1653</v>
      </c>
      <c r="D526" s="9" t="s">
        <v>1654</v>
      </c>
      <c r="E526" s="9" t="s">
        <v>17</v>
      </c>
      <c r="F526" s="9" t="s">
        <v>1507</v>
      </c>
      <c r="G526" s="9" t="s">
        <v>26</v>
      </c>
      <c r="H526" s="9">
        <v>8.9</v>
      </c>
      <c r="I526" s="9">
        <v>2.1860512767380942</v>
      </c>
      <c r="J526" s="9">
        <v>18</v>
      </c>
      <c r="K526" s="9" t="s">
        <v>1426</v>
      </c>
      <c r="L526" s="9">
        <v>2.8903717578961645</v>
      </c>
      <c r="M526" s="9" t="s">
        <v>2578</v>
      </c>
      <c r="N526" s="9" t="s">
        <v>1616</v>
      </c>
      <c r="O526" s="9" t="s">
        <v>3406</v>
      </c>
      <c r="P526" s="9" t="s">
        <v>2698</v>
      </c>
      <c r="Q526" s="9" t="s">
        <v>2699</v>
      </c>
      <c r="R526" s="9" t="s">
        <v>2685</v>
      </c>
      <c r="S526" s="9" t="s">
        <v>3011</v>
      </c>
      <c r="T526" s="9" t="s">
        <v>3012</v>
      </c>
      <c r="U526" s="9" t="s">
        <v>3013</v>
      </c>
      <c r="V526" s="9">
        <v>116</v>
      </c>
      <c r="W526" s="9">
        <v>29</v>
      </c>
      <c r="X526" s="9">
        <v>77037</v>
      </c>
      <c r="Y526" s="9">
        <v>77.037000000000006</v>
      </c>
      <c r="Z526" s="9">
        <v>4.3442858259216885</v>
      </c>
      <c r="AA526" s="9">
        <v>3</v>
      </c>
      <c r="AB526" s="9">
        <f>VLOOKUP(O526, [5]WomensSoccer!$C$1:$E$26, 3, FALSE)</f>
        <v>3</v>
      </c>
    </row>
    <row r="527" spans="1:28" s="9" customFormat="1" x14ac:dyDescent="0.2">
      <c r="A527" s="9">
        <v>17</v>
      </c>
      <c r="B527" s="9" t="s">
        <v>2646</v>
      </c>
      <c r="C527" s="9" t="s">
        <v>1656</v>
      </c>
      <c r="D527" s="9" t="s">
        <v>1657</v>
      </c>
      <c r="E527" s="9" t="s">
        <v>17</v>
      </c>
      <c r="F527" s="9" t="s">
        <v>1515</v>
      </c>
      <c r="G527" s="9" t="s">
        <v>38</v>
      </c>
      <c r="H527" s="9">
        <v>9.9</v>
      </c>
      <c r="I527" s="9">
        <v>2.2925347571405443</v>
      </c>
      <c r="J527" s="9">
        <v>17.899999999999999</v>
      </c>
      <c r="K527" s="9" t="s">
        <v>1430</v>
      </c>
      <c r="L527" s="9">
        <v>2.884800712846709</v>
      </c>
      <c r="M527" s="9" t="s">
        <v>2578</v>
      </c>
      <c r="N527" s="9" t="s">
        <v>1616</v>
      </c>
      <c r="O527" s="9" t="s">
        <v>3406</v>
      </c>
      <c r="P527" s="9" t="s">
        <v>2698</v>
      </c>
      <c r="Q527" s="9" t="s">
        <v>2699</v>
      </c>
      <c r="R527" s="9" t="s">
        <v>2685</v>
      </c>
      <c r="S527" s="9" t="s">
        <v>3011</v>
      </c>
      <c r="T527" s="9" t="s">
        <v>3012</v>
      </c>
      <c r="U527" s="9" t="s">
        <v>3013</v>
      </c>
      <c r="V527" s="9">
        <v>116</v>
      </c>
      <c r="W527" s="9">
        <v>29</v>
      </c>
      <c r="X527" s="9">
        <v>77037</v>
      </c>
      <c r="Y527" s="9">
        <v>77.037000000000006</v>
      </c>
      <c r="Z527" s="9">
        <v>4.3442858259216885</v>
      </c>
      <c r="AA527" s="9">
        <v>3</v>
      </c>
      <c r="AB527" s="9">
        <f>VLOOKUP(O527, [5]WomensSoccer!$C$1:$E$26, 3, FALSE)</f>
        <v>3</v>
      </c>
    </row>
    <row r="528" spans="1:28" s="9" customFormat="1" x14ac:dyDescent="0.2">
      <c r="A528" s="9">
        <v>18</v>
      </c>
      <c r="B528" s="9" t="s">
        <v>2646</v>
      </c>
      <c r="C528" s="9" t="s">
        <v>1658</v>
      </c>
      <c r="D528" s="9" t="s">
        <v>1659</v>
      </c>
      <c r="E528" s="9" t="s">
        <v>17</v>
      </c>
      <c r="F528" s="9" t="s">
        <v>1521</v>
      </c>
      <c r="G528" s="9" t="s">
        <v>20</v>
      </c>
      <c r="H528" s="9">
        <v>6.6</v>
      </c>
      <c r="I528" s="9">
        <v>1.8870696490323797</v>
      </c>
      <c r="J528" s="9">
        <v>17.8</v>
      </c>
      <c r="K528" s="9" t="s">
        <v>1661</v>
      </c>
      <c r="L528" s="9">
        <v>2.8791984572980396</v>
      </c>
      <c r="M528" s="9" t="s">
        <v>2613</v>
      </c>
      <c r="N528" s="9" t="s">
        <v>1616</v>
      </c>
      <c r="O528" s="9" t="s">
        <v>3408</v>
      </c>
      <c r="P528" s="9" t="s">
        <v>2776</v>
      </c>
      <c r="Q528" s="9" t="s">
        <v>2777</v>
      </c>
      <c r="R528" s="9" t="s">
        <v>2722</v>
      </c>
      <c r="S528" s="9" t="s">
        <v>3042</v>
      </c>
      <c r="T528" s="9" t="s">
        <v>3012</v>
      </c>
      <c r="U528" s="9" t="s">
        <v>3046</v>
      </c>
      <c r="V528" s="9">
        <v>97.6</v>
      </c>
      <c r="W528" s="9">
        <v>97</v>
      </c>
      <c r="X528" s="9">
        <v>54700</v>
      </c>
      <c r="Y528" s="9">
        <v>54.7</v>
      </c>
      <c r="Z528" s="9">
        <v>4.0018637094279352</v>
      </c>
      <c r="AA528" s="9">
        <v>55</v>
      </c>
      <c r="AB528" s="9">
        <f>VLOOKUP(O528, [5]WomensSoccer!$C$1:$E$26, 3, FALSE)</f>
        <v>55</v>
      </c>
    </row>
    <row r="529" spans="1:28" s="9" customFormat="1" x14ac:dyDescent="0.2">
      <c r="A529" s="9">
        <v>19</v>
      </c>
      <c r="B529" s="9" t="s">
        <v>2646</v>
      </c>
      <c r="C529" s="9" t="s">
        <v>1662</v>
      </c>
      <c r="D529" s="9" t="s">
        <v>1663</v>
      </c>
      <c r="E529" s="9" t="s">
        <v>17</v>
      </c>
      <c r="F529" s="9" t="s">
        <v>1515</v>
      </c>
      <c r="G529" s="9" t="s">
        <v>38</v>
      </c>
      <c r="H529" s="9">
        <v>11.4</v>
      </c>
      <c r="I529" s="9">
        <v>2.4336133554004498</v>
      </c>
      <c r="J529" s="9">
        <v>17.7</v>
      </c>
      <c r="K529" s="9" t="s">
        <v>1434</v>
      </c>
      <c r="L529" s="9">
        <v>2.8735646395797834</v>
      </c>
      <c r="M529" s="9" t="s">
        <v>2578</v>
      </c>
      <c r="N529" s="9" t="s">
        <v>1616</v>
      </c>
      <c r="O529" s="9" t="s">
        <v>3406</v>
      </c>
      <c r="P529" s="9" t="s">
        <v>2698</v>
      </c>
      <c r="Q529" s="9" t="s">
        <v>2699</v>
      </c>
      <c r="R529" s="9" t="s">
        <v>2685</v>
      </c>
      <c r="S529" s="9" t="s">
        <v>3011</v>
      </c>
      <c r="T529" s="9" t="s">
        <v>3012</v>
      </c>
      <c r="U529" s="9" t="s">
        <v>3013</v>
      </c>
      <c r="V529" s="9">
        <v>116</v>
      </c>
      <c r="W529" s="9">
        <v>29</v>
      </c>
      <c r="X529" s="9">
        <v>77037</v>
      </c>
      <c r="Y529" s="9">
        <v>77.037000000000006</v>
      </c>
      <c r="Z529" s="9">
        <v>4.3442858259216885</v>
      </c>
      <c r="AA529" s="9">
        <v>3</v>
      </c>
      <c r="AB529" s="9">
        <f>VLOOKUP(O529, [5]WomensSoccer!$C$1:$E$26, 3, FALSE)</f>
        <v>3</v>
      </c>
    </row>
    <row r="530" spans="1:28" s="9" customFormat="1" x14ac:dyDescent="0.2">
      <c r="A530" s="9">
        <v>20</v>
      </c>
      <c r="B530" s="9" t="s">
        <v>2646</v>
      </c>
      <c r="C530" s="9" t="s">
        <v>1665</v>
      </c>
      <c r="D530" s="9" t="s">
        <v>1666</v>
      </c>
      <c r="E530" s="9" t="s">
        <v>17</v>
      </c>
      <c r="F530" s="9" t="s">
        <v>1515</v>
      </c>
      <c r="G530" s="9" t="s">
        <v>20</v>
      </c>
      <c r="H530" s="9">
        <v>4.2</v>
      </c>
      <c r="I530" s="9">
        <v>1.4350845252893227</v>
      </c>
      <c r="J530" s="9">
        <v>17.3</v>
      </c>
      <c r="K530" s="9" t="s">
        <v>1222</v>
      </c>
      <c r="L530" s="9">
        <v>2.8507065015037334</v>
      </c>
      <c r="M530" s="9" t="s">
        <v>2588</v>
      </c>
      <c r="N530" s="9" t="s">
        <v>1616</v>
      </c>
      <c r="O530" s="9" t="s">
        <v>3403</v>
      </c>
      <c r="P530" s="9" t="s">
        <v>2720</v>
      </c>
      <c r="Q530" s="9" t="s">
        <v>2721</v>
      </c>
      <c r="R530" s="9" t="s">
        <v>2722</v>
      </c>
      <c r="S530" s="9" t="s">
        <v>3042</v>
      </c>
      <c r="T530" s="9" t="s">
        <v>3012</v>
      </c>
      <c r="U530" s="9" t="s">
        <v>3043</v>
      </c>
      <c r="V530" s="9">
        <v>87.5</v>
      </c>
      <c r="W530" s="9">
        <v>137</v>
      </c>
      <c r="X530" s="9">
        <v>44880</v>
      </c>
      <c r="Y530" s="9">
        <v>44.88</v>
      </c>
      <c r="Z530" s="9">
        <v>3.8039922612144408</v>
      </c>
      <c r="AA530" s="9">
        <v>4</v>
      </c>
      <c r="AB530" s="9">
        <f>VLOOKUP(O530, [5]WomensSoccer!$C$1:$E$26, 3, FALSE)</f>
        <v>4</v>
      </c>
    </row>
    <row r="531" spans="1:28" s="9" customFormat="1" x14ac:dyDescent="0.2">
      <c r="A531" s="9">
        <v>21</v>
      </c>
      <c r="B531" s="9" t="s">
        <v>2646</v>
      </c>
      <c r="C531" s="9" t="s">
        <v>1667</v>
      </c>
      <c r="D531" s="9" t="s">
        <v>1668</v>
      </c>
      <c r="E531" s="9" t="s">
        <v>17</v>
      </c>
      <c r="F531" s="9" t="s">
        <v>1515</v>
      </c>
      <c r="G531" s="9" t="s">
        <v>26</v>
      </c>
      <c r="H531" s="9">
        <v>5</v>
      </c>
      <c r="I531" s="9">
        <v>1.6094379124341003</v>
      </c>
      <c r="J531" s="9">
        <v>17.2</v>
      </c>
      <c r="K531" s="9" t="s">
        <v>1440</v>
      </c>
      <c r="L531" s="9">
        <v>2.8449093838194073</v>
      </c>
      <c r="M531" s="9" t="s">
        <v>2588</v>
      </c>
      <c r="N531" s="9" t="s">
        <v>1616</v>
      </c>
      <c r="O531" s="9" t="s">
        <v>3403</v>
      </c>
      <c r="P531" s="9" t="s">
        <v>2720</v>
      </c>
      <c r="Q531" s="9" t="s">
        <v>2721</v>
      </c>
      <c r="R531" s="9" t="s">
        <v>2722</v>
      </c>
      <c r="S531" s="9" t="s">
        <v>3042</v>
      </c>
      <c r="T531" s="9" t="s">
        <v>3012</v>
      </c>
      <c r="U531" s="9" t="s">
        <v>3043</v>
      </c>
      <c r="V531" s="9">
        <v>87.5</v>
      </c>
      <c r="W531" s="9">
        <v>137</v>
      </c>
      <c r="X531" s="9">
        <v>44880</v>
      </c>
      <c r="Y531" s="9">
        <v>44.88</v>
      </c>
      <c r="Z531" s="9">
        <v>3.8039922612144408</v>
      </c>
      <c r="AA531" s="9">
        <v>4</v>
      </c>
      <c r="AB531" s="9">
        <f>VLOOKUP(O531, [5]WomensSoccer!$C$1:$E$26, 3, FALSE)</f>
        <v>4</v>
      </c>
    </row>
    <row r="532" spans="1:28" s="9" customFormat="1" x14ac:dyDescent="0.2">
      <c r="A532" s="9">
        <v>22</v>
      </c>
      <c r="B532" s="9" t="s">
        <v>2646</v>
      </c>
      <c r="C532" s="9" t="s">
        <v>1669</v>
      </c>
      <c r="D532" s="9" t="s">
        <v>1670</v>
      </c>
      <c r="E532" s="9" t="s">
        <v>17</v>
      </c>
      <c r="F532" s="9" t="s">
        <v>1521</v>
      </c>
      <c r="G532" s="9" t="s">
        <v>14</v>
      </c>
      <c r="H532" s="9">
        <v>9.3000000000000007</v>
      </c>
      <c r="I532" s="9">
        <v>2.2300144001592104</v>
      </c>
      <c r="J532" s="9">
        <v>16.899999999999999</v>
      </c>
      <c r="K532" s="9" t="s">
        <v>1671</v>
      </c>
      <c r="L532" s="9">
        <v>2.8273136219290276</v>
      </c>
      <c r="M532" s="9" t="s">
        <v>2583</v>
      </c>
      <c r="N532" s="9" t="s">
        <v>1616</v>
      </c>
      <c r="O532" s="9" t="s">
        <v>3402</v>
      </c>
      <c r="P532" s="9" t="s">
        <v>2710</v>
      </c>
      <c r="Q532" s="9" t="s">
        <v>2711</v>
      </c>
      <c r="R532" s="9" t="s">
        <v>2697</v>
      </c>
      <c r="S532" s="9" t="s">
        <v>3005</v>
      </c>
      <c r="T532" s="9" t="s">
        <v>3006</v>
      </c>
      <c r="U532" s="9" t="s">
        <v>3007</v>
      </c>
      <c r="V532" s="9">
        <v>176.2</v>
      </c>
      <c r="W532" s="9">
        <v>20</v>
      </c>
      <c r="X532" s="9">
        <v>76367</v>
      </c>
      <c r="Y532" s="9">
        <v>76.367000000000004</v>
      </c>
      <c r="Z532" s="9">
        <v>4.3355506656879683</v>
      </c>
      <c r="AA532" s="9">
        <v>1</v>
      </c>
      <c r="AB532" s="9">
        <f>VLOOKUP(O532, [5]WomensSoccer!$C$1:$E$26, 3, FALSE)</f>
        <v>1</v>
      </c>
    </row>
    <row r="533" spans="1:28" s="9" customFormat="1" x14ac:dyDescent="0.2">
      <c r="A533" s="9">
        <v>23</v>
      </c>
      <c r="B533" s="9" t="s">
        <v>2646</v>
      </c>
      <c r="C533" s="9" t="s">
        <v>1672</v>
      </c>
      <c r="D533" s="9" t="s">
        <v>1673</v>
      </c>
      <c r="E533" s="9" t="s">
        <v>17</v>
      </c>
      <c r="F533" s="9" t="s">
        <v>1515</v>
      </c>
      <c r="G533" s="9" t="s">
        <v>38</v>
      </c>
      <c r="H533" s="9">
        <v>3.3</v>
      </c>
      <c r="I533" s="9">
        <v>1.1939224684724346</v>
      </c>
      <c r="J533" s="9">
        <v>16.8</v>
      </c>
      <c r="K533" s="9" t="s">
        <v>757</v>
      </c>
      <c r="L533" s="9">
        <v>2.8213788864092133</v>
      </c>
      <c r="M533" s="9" t="s">
        <v>2567</v>
      </c>
      <c r="N533" s="9" t="s">
        <v>1616</v>
      </c>
      <c r="O533" s="9" t="s">
        <v>3405</v>
      </c>
      <c r="P533" s="9" t="s">
        <v>2669</v>
      </c>
      <c r="Q533" s="9" t="s">
        <v>2670</v>
      </c>
      <c r="R533" s="9" t="s">
        <v>2671</v>
      </c>
      <c r="S533" s="9" t="s">
        <v>3021</v>
      </c>
      <c r="T533" s="9" t="s">
        <v>3012</v>
      </c>
      <c r="U533" s="9" t="s">
        <v>3022</v>
      </c>
      <c r="V533" s="9">
        <v>90.6</v>
      </c>
      <c r="W533" s="9">
        <v>55</v>
      </c>
      <c r="X533" s="9">
        <v>49077</v>
      </c>
      <c r="Y533" s="9">
        <v>49.076999999999998</v>
      </c>
      <c r="Z533" s="9">
        <v>3.893390493280144</v>
      </c>
      <c r="AA533" s="9">
        <v>2</v>
      </c>
      <c r="AB533" s="9">
        <f>VLOOKUP(O533, [5]WomensSoccer!$C$1:$E$26, 3, FALSE)</f>
        <v>2</v>
      </c>
    </row>
    <row r="534" spans="1:28" s="9" customFormat="1" x14ac:dyDescent="0.2">
      <c r="A534" s="9">
        <v>24</v>
      </c>
      <c r="B534" s="9" t="s">
        <v>2646</v>
      </c>
      <c r="C534" s="9" t="s">
        <v>1674</v>
      </c>
      <c r="D534" s="9" t="s">
        <v>1675</v>
      </c>
      <c r="E534" s="9" t="s">
        <v>17</v>
      </c>
      <c r="F534" s="9" t="s">
        <v>1515</v>
      </c>
      <c r="G534" s="9" t="s">
        <v>20</v>
      </c>
      <c r="H534" s="9">
        <v>3.2</v>
      </c>
      <c r="I534" s="9">
        <v>1.1631508098056809</v>
      </c>
      <c r="J534" s="9">
        <v>16.8</v>
      </c>
      <c r="K534" s="9" t="s">
        <v>757</v>
      </c>
      <c r="L534" s="9">
        <v>2.8213788864092133</v>
      </c>
      <c r="M534" s="9" t="s">
        <v>2567</v>
      </c>
      <c r="N534" s="9" t="s">
        <v>1616</v>
      </c>
      <c r="O534" s="9" t="s">
        <v>3405</v>
      </c>
      <c r="P534" s="9" t="s">
        <v>2669</v>
      </c>
      <c r="Q534" s="9" t="s">
        <v>2670</v>
      </c>
      <c r="R534" s="9" t="s">
        <v>2671</v>
      </c>
      <c r="S534" s="9" t="s">
        <v>3021</v>
      </c>
      <c r="T534" s="9" t="s">
        <v>3012</v>
      </c>
      <c r="U534" s="9" t="s">
        <v>3022</v>
      </c>
      <c r="V534" s="9">
        <v>90.6</v>
      </c>
      <c r="W534" s="9">
        <v>55</v>
      </c>
      <c r="X534" s="9">
        <v>49077</v>
      </c>
      <c r="Y534" s="9">
        <v>49.076999999999998</v>
      </c>
      <c r="Z534" s="9">
        <v>3.893390493280144</v>
      </c>
      <c r="AA534" s="9">
        <v>2</v>
      </c>
      <c r="AB534" s="9">
        <f>VLOOKUP(O534, [5]WomensSoccer!$C$1:$E$26, 3, FALSE)</f>
        <v>2</v>
      </c>
    </row>
    <row r="535" spans="1:28" s="9" customFormat="1" x14ac:dyDescent="0.2">
      <c r="A535" s="9">
        <v>25</v>
      </c>
      <c r="B535" s="9" t="s">
        <v>2646</v>
      </c>
      <c r="C535" s="9" t="s">
        <v>1676</v>
      </c>
      <c r="D535" s="9" t="s">
        <v>1677</v>
      </c>
      <c r="E535" s="9" t="s">
        <v>17</v>
      </c>
      <c r="F535" s="9" t="s">
        <v>1515</v>
      </c>
      <c r="G535" s="9" t="s">
        <v>38</v>
      </c>
      <c r="H535" s="9">
        <v>12.9</v>
      </c>
      <c r="I535" s="9">
        <v>2.5572273113676265</v>
      </c>
      <c r="J535" s="9">
        <v>16.7</v>
      </c>
      <c r="K535" s="9" t="s">
        <v>1678</v>
      </c>
      <c r="L535" s="9">
        <v>2.8154087194227095</v>
      </c>
      <c r="M535" s="9" t="s">
        <v>2563</v>
      </c>
      <c r="N535" s="9" t="s">
        <v>1616</v>
      </c>
      <c r="O535" s="9" t="s">
        <v>3409</v>
      </c>
      <c r="P535" s="9" t="s">
        <v>2658</v>
      </c>
      <c r="Q535" s="9" t="s">
        <v>2659</v>
      </c>
      <c r="R535" s="9" t="s">
        <v>2660</v>
      </c>
      <c r="S535" s="9" t="s">
        <v>3027</v>
      </c>
      <c r="T535" s="9" t="s">
        <v>3012</v>
      </c>
      <c r="U535" s="9" t="s">
        <v>3028</v>
      </c>
      <c r="V535" s="9">
        <v>84.5</v>
      </c>
      <c r="W535" s="9">
        <v>115</v>
      </c>
      <c r="X535" s="9">
        <v>48791</v>
      </c>
      <c r="Y535" s="9">
        <v>48.790999999999997</v>
      </c>
      <c r="Z535" s="9">
        <v>3.8875458696209848</v>
      </c>
      <c r="AA535" s="9">
        <v>12</v>
      </c>
      <c r="AB535" s="9">
        <f>VLOOKUP(O535, [5]WomensSoccer!$C$1:$E$26, 3, FALSE)</f>
        <v>12</v>
      </c>
    </row>
    <row r="536" spans="1:28" s="9" customFormat="1" x14ac:dyDescent="0.2">
      <c r="A536" s="9">
        <v>26</v>
      </c>
      <c r="B536" s="9" t="s">
        <v>2646</v>
      </c>
      <c r="C536" s="9" t="s">
        <v>1679</v>
      </c>
      <c r="D536" s="9" t="s">
        <v>1680</v>
      </c>
      <c r="E536" s="9" t="s">
        <v>17</v>
      </c>
      <c r="F536" s="9" t="s">
        <v>1515</v>
      </c>
      <c r="G536" s="9" t="s">
        <v>26</v>
      </c>
      <c r="H536" s="9">
        <v>6.8</v>
      </c>
      <c r="I536" s="9">
        <v>1.9169226121820611</v>
      </c>
      <c r="J536" s="9">
        <v>16.3</v>
      </c>
      <c r="K536" s="9" t="s">
        <v>1448</v>
      </c>
      <c r="L536" s="9">
        <v>2.7911651078127169</v>
      </c>
      <c r="M536" s="9" t="s">
        <v>2583</v>
      </c>
      <c r="N536" s="9" t="s">
        <v>1616</v>
      </c>
      <c r="O536" s="9" t="s">
        <v>3402</v>
      </c>
      <c r="P536" s="9" t="s">
        <v>2710</v>
      </c>
      <c r="Q536" s="9" t="s">
        <v>2711</v>
      </c>
      <c r="R536" s="9" t="s">
        <v>2697</v>
      </c>
      <c r="S536" s="9" t="s">
        <v>3005</v>
      </c>
      <c r="T536" s="9" t="s">
        <v>3006</v>
      </c>
      <c r="U536" s="9" t="s">
        <v>3007</v>
      </c>
      <c r="V536" s="9">
        <v>176.2</v>
      </c>
      <c r="W536" s="9">
        <v>20</v>
      </c>
      <c r="X536" s="9">
        <v>76367</v>
      </c>
      <c r="Y536" s="9">
        <v>76.367000000000004</v>
      </c>
      <c r="Z536" s="9">
        <v>4.3355506656879683</v>
      </c>
      <c r="AA536" s="9">
        <v>1</v>
      </c>
      <c r="AB536" s="9">
        <f>VLOOKUP(O536, [5]WomensSoccer!$C$1:$E$26, 3, FALSE)</f>
        <v>1</v>
      </c>
    </row>
    <row r="537" spans="1:28" s="9" customFormat="1" x14ac:dyDescent="0.2">
      <c r="A537" s="9">
        <v>27</v>
      </c>
      <c r="B537" s="9" t="s">
        <v>2646</v>
      </c>
      <c r="C537" s="9" t="s">
        <v>1682</v>
      </c>
      <c r="D537" s="9" t="s">
        <v>1683</v>
      </c>
      <c r="E537" s="9" t="s">
        <v>17</v>
      </c>
      <c r="F537" s="9" t="s">
        <v>1507</v>
      </c>
      <c r="G537" s="9" t="s">
        <v>38</v>
      </c>
      <c r="H537" s="9">
        <v>2.2999999999999998</v>
      </c>
      <c r="I537" s="9">
        <v>0.83290912293510388</v>
      </c>
      <c r="J537" s="9">
        <v>16.2</v>
      </c>
      <c r="K537" s="9" t="s">
        <v>1684</v>
      </c>
      <c r="L537" s="9">
        <v>2.7850112422383382</v>
      </c>
      <c r="M537" s="9" t="s">
        <v>2588</v>
      </c>
      <c r="N537" s="9" t="s">
        <v>1616</v>
      </c>
      <c r="O537" s="9" t="s">
        <v>3403</v>
      </c>
      <c r="P537" s="9" t="s">
        <v>2720</v>
      </c>
      <c r="Q537" s="9" t="s">
        <v>2721</v>
      </c>
      <c r="R537" s="9" t="s">
        <v>2722</v>
      </c>
      <c r="S537" s="9" t="s">
        <v>3042</v>
      </c>
      <c r="T537" s="9" t="s">
        <v>3012</v>
      </c>
      <c r="U537" s="9" t="s">
        <v>3043</v>
      </c>
      <c r="V537" s="9">
        <v>87.5</v>
      </c>
      <c r="W537" s="9">
        <v>137</v>
      </c>
      <c r="X537" s="9">
        <v>44880</v>
      </c>
      <c r="Y537" s="9">
        <v>44.88</v>
      </c>
      <c r="Z537" s="9">
        <v>3.8039922612144408</v>
      </c>
      <c r="AA537" s="9">
        <v>4</v>
      </c>
      <c r="AB537" s="9">
        <f>VLOOKUP(O537, [5]WomensSoccer!$C$1:$E$26, 3, FALSE)</f>
        <v>4</v>
      </c>
    </row>
    <row r="538" spans="1:28" s="9" customFormat="1" x14ac:dyDescent="0.2">
      <c r="A538" s="9">
        <v>28</v>
      </c>
      <c r="B538" s="9" t="s">
        <v>2646</v>
      </c>
      <c r="C538" s="9" t="s">
        <v>1685</v>
      </c>
      <c r="D538" s="9" t="s">
        <v>1686</v>
      </c>
      <c r="E538" s="9" t="s">
        <v>17</v>
      </c>
      <c r="F538" s="9" t="s">
        <v>1507</v>
      </c>
      <c r="G538" s="9" t="s">
        <v>20</v>
      </c>
      <c r="H538" s="9">
        <v>3.7</v>
      </c>
      <c r="I538" s="9">
        <v>1.3083328196501789</v>
      </c>
      <c r="J538" s="9">
        <v>16.100000000000001</v>
      </c>
      <c r="K538" s="9" t="s">
        <v>1687</v>
      </c>
      <c r="L538" s="9">
        <v>2.7788192719904172</v>
      </c>
      <c r="M538" s="9" t="s">
        <v>2563</v>
      </c>
      <c r="N538" s="9" t="s">
        <v>1616</v>
      </c>
      <c r="O538" s="9" t="s">
        <v>3409</v>
      </c>
      <c r="P538" s="9" t="s">
        <v>2658</v>
      </c>
      <c r="Q538" s="9" t="s">
        <v>2659</v>
      </c>
      <c r="R538" s="9" t="s">
        <v>2660</v>
      </c>
      <c r="S538" s="9" t="s">
        <v>3027</v>
      </c>
      <c r="T538" s="9" t="s">
        <v>3012</v>
      </c>
      <c r="U538" s="9" t="s">
        <v>3028</v>
      </c>
      <c r="V538" s="9">
        <v>84.5</v>
      </c>
      <c r="W538" s="9">
        <v>115</v>
      </c>
      <c r="X538" s="9">
        <v>48791</v>
      </c>
      <c r="Y538" s="9">
        <v>48.790999999999997</v>
      </c>
      <c r="Z538" s="9">
        <v>3.8875458696209848</v>
      </c>
      <c r="AA538" s="9">
        <v>12</v>
      </c>
      <c r="AB538" s="9">
        <f>VLOOKUP(O538, [5]WomensSoccer!$C$1:$E$26, 3, FALSE)</f>
        <v>12</v>
      </c>
    </row>
    <row r="539" spans="1:28" s="9" customFormat="1" x14ac:dyDescent="0.2">
      <c r="A539" s="9">
        <v>29</v>
      </c>
      <c r="B539" s="9" t="s">
        <v>2646</v>
      </c>
      <c r="C539" s="9" t="s">
        <v>1688</v>
      </c>
      <c r="D539" s="9" t="s">
        <v>1689</v>
      </c>
      <c r="E539" s="9" t="s">
        <v>17</v>
      </c>
      <c r="F539" s="9" t="s">
        <v>1521</v>
      </c>
      <c r="G539" s="9" t="s">
        <v>38</v>
      </c>
      <c r="H539" s="9">
        <v>7.3</v>
      </c>
      <c r="I539" s="9">
        <v>1.9878743481543455</v>
      </c>
      <c r="J539" s="9">
        <v>16.100000000000001</v>
      </c>
      <c r="K539" s="9" t="s">
        <v>1687</v>
      </c>
      <c r="L539" s="9">
        <v>2.7788192719904172</v>
      </c>
      <c r="M539" s="9" t="s">
        <v>2583</v>
      </c>
      <c r="N539" s="9" t="s">
        <v>1616</v>
      </c>
      <c r="O539" s="9" t="s">
        <v>3402</v>
      </c>
      <c r="P539" s="9" t="s">
        <v>2710</v>
      </c>
      <c r="Q539" s="9" t="s">
        <v>2711</v>
      </c>
      <c r="R539" s="9" t="s">
        <v>2697</v>
      </c>
      <c r="S539" s="9" t="s">
        <v>3005</v>
      </c>
      <c r="T539" s="9" t="s">
        <v>3006</v>
      </c>
      <c r="U539" s="9" t="s">
        <v>3007</v>
      </c>
      <c r="V539" s="9">
        <v>176.2</v>
      </c>
      <c r="W539" s="9">
        <v>20</v>
      </c>
      <c r="X539" s="9">
        <v>76367</v>
      </c>
      <c r="Y539" s="9">
        <v>76.367000000000004</v>
      </c>
      <c r="Z539" s="9">
        <v>4.3355506656879683</v>
      </c>
      <c r="AA539" s="9">
        <v>1</v>
      </c>
      <c r="AB539" s="9">
        <f>VLOOKUP(O539, [5]WomensSoccer!$C$1:$E$26, 3, FALSE)</f>
        <v>1</v>
      </c>
    </row>
    <row r="540" spans="1:28" s="9" customFormat="1" x14ac:dyDescent="0.2">
      <c r="A540" s="9">
        <v>30</v>
      </c>
      <c r="B540" s="9" t="s">
        <v>2646</v>
      </c>
      <c r="C540" s="9" t="s">
        <v>1690</v>
      </c>
      <c r="D540" s="9" t="s">
        <v>1691</v>
      </c>
      <c r="E540" s="9" t="s">
        <v>17</v>
      </c>
      <c r="F540" s="9" t="s">
        <v>1507</v>
      </c>
      <c r="G540" s="9" t="s">
        <v>26</v>
      </c>
      <c r="H540" s="9">
        <v>3.7</v>
      </c>
      <c r="I540" s="9">
        <v>1.3083328196501789</v>
      </c>
      <c r="J540" s="9">
        <v>16.100000000000001</v>
      </c>
      <c r="K540" s="9" t="s">
        <v>1687</v>
      </c>
      <c r="L540" s="9">
        <v>2.7788192719904172</v>
      </c>
      <c r="M540" s="9" t="s">
        <v>2563</v>
      </c>
      <c r="N540" s="9" t="s">
        <v>1616</v>
      </c>
      <c r="O540" s="9" t="s">
        <v>3409</v>
      </c>
      <c r="P540" s="9" t="s">
        <v>2658</v>
      </c>
      <c r="Q540" s="9" t="s">
        <v>2659</v>
      </c>
      <c r="R540" s="9" t="s">
        <v>2660</v>
      </c>
      <c r="S540" s="9" t="s">
        <v>3027</v>
      </c>
      <c r="T540" s="9" t="s">
        <v>3012</v>
      </c>
      <c r="U540" s="9" t="s">
        <v>3028</v>
      </c>
      <c r="V540" s="9">
        <v>84.5</v>
      </c>
      <c r="W540" s="9">
        <v>115</v>
      </c>
      <c r="X540" s="9">
        <v>48791</v>
      </c>
      <c r="Y540" s="9">
        <v>48.790999999999997</v>
      </c>
      <c r="Z540" s="9">
        <v>3.8875458696209848</v>
      </c>
      <c r="AA540" s="9">
        <v>12</v>
      </c>
      <c r="AB540" s="9">
        <f>VLOOKUP(O540, [5]WomensSoccer!$C$1:$E$26, 3, FALSE)</f>
        <v>12</v>
      </c>
    </row>
    <row r="541" spans="1:28" s="9" customFormat="1" x14ac:dyDescent="0.2">
      <c r="A541" s="9">
        <v>31</v>
      </c>
      <c r="B541" s="9" t="s">
        <v>2646</v>
      </c>
      <c r="C541" s="9" t="s">
        <v>1692</v>
      </c>
      <c r="D541" s="9" t="s">
        <v>1693</v>
      </c>
      <c r="E541" s="9" t="s">
        <v>17</v>
      </c>
      <c r="F541" s="9" t="s">
        <v>1507</v>
      </c>
      <c r="G541" s="9" t="s">
        <v>26</v>
      </c>
      <c r="H541" s="9">
        <v>13.4</v>
      </c>
      <c r="I541" s="9">
        <v>2.5952547069568657</v>
      </c>
      <c r="J541" s="9">
        <v>16.100000000000001</v>
      </c>
      <c r="K541" s="9" t="s">
        <v>1687</v>
      </c>
      <c r="L541" s="9">
        <v>2.7788192719904172</v>
      </c>
      <c r="M541" s="9" t="s">
        <v>2626</v>
      </c>
      <c r="N541" s="9" t="s">
        <v>1616</v>
      </c>
      <c r="O541" s="9" t="s">
        <v>3410</v>
      </c>
      <c r="P541" s="9" t="s">
        <v>2808</v>
      </c>
      <c r="Q541" s="9" t="s">
        <v>2809</v>
      </c>
      <c r="R541" s="9" t="s">
        <v>2685</v>
      </c>
      <c r="S541" s="9" t="s">
        <v>3011</v>
      </c>
      <c r="T541" s="9" t="s">
        <v>3012</v>
      </c>
      <c r="U541" s="9" t="s">
        <v>3061</v>
      </c>
      <c r="V541" s="9">
        <v>97.5</v>
      </c>
      <c r="W541" s="9">
        <v>10</v>
      </c>
      <c r="X541" s="9">
        <v>107000</v>
      </c>
      <c r="Y541" s="9">
        <v>107</v>
      </c>
      <c r="Z541" s="9">
        <v>4.6728288344619058</v>
      </c>
      <c r="AA541" s="9">
        <v>5</v>
      </c>
      <c r="AB541" s="9">
        <f>VLOOKUP(O541, [5]WomensSoccer!$C$1:$E$26, 3, FALSE)</f>
        <v>5</v>
      </c>
    </row>
    <row r="542" spans="1:28" s="9" customFormat="1" x14ac:dyDescent="0.2">
      <c r="A542" s="9">
        <v>32</v>
      </c>
      <c r="B542" s="9" t="s">
        <v>2646</v>
      </c>
      <c r="C542" s="9" t="s">
        <v>1695</v>
      </c>
      <c r="D542" s="9" t="s">
        <v>1696</v>
      </c>
      <c r="E542" s="9" t="s">
        <v>17</v>
      </c>
      <c r="F542" s="9" t="s">
        <v>1515</v>
      </c>
      <c r="G542" s="9" t="s">
        <v>38</v>
      </c>
      <c r="H542" s="9">
        <v>13.8</v>
      </c>
      <c r="I542" s="9">
        <v>2.6246685921631592</v>
      </c>
      <c r="J542" s="9">
        <v>16</v>
      </c>
      <c r="K542" s="9" t="s">
        <v>769</v>
      </c>
      <c r="L542" s="9">
        <v>2.7725887222397811</v>
      </c>
      <c r="M542" s="9" t="s">
        <v>2630</v>
      </c>
      <c r="N542" s="9" t="s">
        <v>1616</v>
      </c>
      <c r="O542" s="9" t="s">
        <v>3411</v>
      </c>
      <c r="P542" s="9" t="s">
        <v>2817</v>
      </c>
      <c r="Q542" s="9" t="s">
        <v>2818</v>
      </c>
      <c r="R542" s="9" t="s">
        <v>2722</v>
      </c>
      <c r="S542" s="9" t="s">
        <v>3042</v>
      </c>
      <c r="T542" s="9" t="s">
        <v>3012</v>
      </c>
      <c r="U542" s="9" t="s">
        <v>3169</v>
      </c>
      <c r="V542" s="9">
        <v>82.9</v>
      </c>
      <c r="W542" s="9">
        <v>0</v>
      </c>
      <c r="X542" s="9">
        <v>44780</v>
      </c>
      <c r="Y542" s="9">
        <v>44.78</v>
      </c>
      <c r="Z542" s="9">
        <v>3.8017616111706087</v>
      </c>
      <c r="AA542" s="9">
        <v>74</v>
      </c>
      <c r="AB542" s="9">
        <f>VLOOKUP(O542, [5]WomensSoccer!$C$1:$E$26, 3, FALSE)</f>
        <v>74</v>
      </c>
    </row>
    <row r="543" spans="1:28" s="9" customFormat="1" x14ac:dyDescent="0.2">
      <c r="A543" s="9">
        <v>33</v>
      </c>
      <c r="B543" s="9" t="s">
        <v>2646</v>
      </c>
      <c r="C543" s="9" t="s">
        <v>1697</v>
      </c>
      <c r="D543" s="9" t="s">
        <v>1698</v>
      </c>
      <c r="E543" s="9" t="s">
        <v>17</v>
      </c>
      <c r="F543" s="9" t="s">
        <v>1507</v>
      </c>
      <c r="G543" s="9" t="s">
        <v>38</v>
      </c>
      <c r="H543" s="9">
        <v>5.7</v>
      </c>
      <c r="I543" s="9">
        <v>1.7404661748405046</v>
      </c>
      <c r="J543" s="9">
        <v>15.8</v>
      </c>
      <c r="K543" s="9" t="s">
        <v>1231</v>
      </c>
      <c r="L543" s="9">
        <v>2.760009940032921</v>
      </c>
      <c r="M543" s="9" t="s">
        <v>2621</v>
      </c>
      <c r="N543" s="9" t="s">
        <v>1616</v>
      </c>
      <c r="O543" s="9" t="s">
        <v>3412</v>
      </c>
      <c r="P543" s="9" t="s">
        <v>2795</v>
      </c>
      <c r="Q543" s="9" t="s">
        <v>2796</v>
      </c>
      <c r="R543" s="9" t="s">
        <v>2728</v>
      </c>
      <c r="S543" s="9" t="s">
        <v>3135</v>
      </c>
      <c r="T543" s="9" t="s">
        <v>3012</v>
      </c>
      <c r="U543" s="9" t="s">
        <v>3136</v>
      </c>
      <c r="V543" s="9">
        <v>107.3</v>
      </c>
      <c r="W543" s="9">
        <v>25</v>
      </c>
      <c r="X543" s="9">
        <v>63470</v>
      </c>
      <c r="Y543" s="9">
        <v>63.47</v>
      </c>
      <c r="Z543" s="9">
        <v>4.1505673533183787</v>
      </c>
      <c r="AA543" s="9">
        <v>8</v>
      </c>
      <c r="AB543" s="9">
        <f>VLOOKUP(O543, [5]WomensSoccer!$C$1:$E$26, 3, FALSE)</f>
        <v>8</v>
      </c>
    </row>
    <row r="544" spans="1:28" s="9" customFormat="1" x14ac:dyDescent="0.2">
      <c r="A544" s="9">
        <v>34</v>
      </c>
      <c r="B544" s="9" t="s">
        <v>2646</v>
      </c>
      <c r="C544" s="9" t="s">
        <v>1700</v>
      </c>
      <c r="D544" s="9" t="s">
        <v>1701</v>
      </c>
      <c r="E544" s="9" t="s">
        <v>17</v>
      </c>
      <c r="F544" s="9" t="s">
        <v>1507</v>
      </c>
      <c r="G544" s="9" t="s">
        <v>38</v>
      </c>
      <c r="H544" s="9">
        <v>4.9000000000000004</v>
      </c>
      <c r="I544" s="9">
        <v>1.589235205116581</v>
      </c>
      <c r="J544" s="9">
        <v>15.8</v>
      </c>
      <c r="K544" s="9" t="s">
        <v>1231</v>
      </c>
      <c r="L544" s="9">
        <v>2.760009940032921</v>
      </c>
      <c r="M544" s="9" t="s">
        <v>2566</v>
      </c>
      <c r="N544" s="9" t="s">
        <v>1616</v>
      </c>
      <c r="O544" s="9" t="s">
        <v>3413</v>
      </c>
      <c r="P544" s="9" t="s">
        <v>2666</v>
      </c>
      <c r="Q544" s="9" t="s">
        <v>2667</v>
      </c>
      <c r="R544" s="9" t="s">
        <v>2668</v>
      </c>
      <c r="S544" s="9" t="s">
        <v>3044</v>
      </c>
      <c r="T544" s="9" t="s">
        <v>3012</v>
      </c>
      <c r="U544" s="9" t="s">
        <v>3045</v>
      </c>
      <c r="V544" s="9">
        <v>91.8</v>
      </c>
      <c r="W544" s="9">
        <v>176</v>
      </c>
      <c r="X544" s="9">
        <v>52111</v>
      </c>
      <c r="Y544" s="9">
        <v>52.110999999999997</v>
      </c>
      <c r="Z544" s="9">
        <v>3.9533760589116249</v>
      </c>
      <c r="AA544" s="9">
        <v>11</v>
      </c>
      <c r="AB544" s="9">
        <f>VLOOKUP(O544, [5]WomensSoccer!$C$1:$E$26, 3, FALSE)</f>
        <v>11</v>
      </c>
    </row>
    <row r="545" spans="1:28" s="9" customFormat="1" x14ac:dyDescent="0.2">
      <c r="A545" s="9">
        <v>35</v>
      </c>
      <c r="B545" s="9" t="s">
        <v>2646</v>
      </c>
      <c r="C545" s="9" t="s">
        <v>1702</v>
      </c>
      <c r="D545" s="9" t="s">
        <v>1703</v>
      </c>
      <c r="E545" s="9" t="s">
        <v>17</v>
      </c>
      <c r="F545" s="9" t="s">
        <v>1515</v>
      </c>
      <c r="G545" s="9" t="s">
        <v>20</v>
      </c>
      <c r="H545" s="9">
        <v>2.4</v>
      </c>
      <c r="I545" s="9">
        <v>0.87546873735389985</v>
      </c>
      <c r="J545" s="9">
        <v>15.7</v>
      </c>
      <c r="K545" s="9" t="s">
        <v>1704</v>
      </c>
      <c r="L545" s="9">
        <v>2.7536607123542622</v>
      </c>
      <c r="M545" s="9" t="s">
        <v>2563</v>
      </c>
      <c r="N545" s="9" t="s">
        <v>1616</v>
      </c>
      <c r="O545" s="9" t="s">
        <v>3409</v>
      </c>
      <c r="P545" s="9" t="s">
        <v>2658</v>
      </c>
      <c r="Q545" s="9" t="s">
        <v>2659</v>
      </c>
      <c r="R545" s="9" t="s">
        <v>2660</v>
      </c>
      <c r="S545" s="9" t="s">
        <v>3027</v>
      </c>
      <c r="T545" s="9" t="s">
        <v>3012</v>
      </c>
      <c r="U545" s="9" t="s">
        <v>3028</v>
      </c>
      <c r="V545" s="9">
        <v>84.5</v>
      </c>
      <c r="W545" s="9">
        <v>115</v>
      </c>
      <c r="X545" s="9">
        <v>48791</v>
      </c>
      <c r="Y545" s="9">
        <v>48.790999999999997</v>
      </c>
      <c r="Z545" s="9">
        <v>3.8875458696209848</v>
      </c>
      <c r="AA545" s="9">
        <v>12</v>
      </c>
      <c r="AB545" s="9">
        <f>VLOOKUP(O545, [5]WomensSoccer!$C$1:$E$26, 3, FALSE)</f>
        <v>12</v>
      </c>
    </row>
    <row r="546" spans="1:28" s="9" customFormat="1" x14ac:dyDescent="0.2">
      <c r="A546" s="9">
        <v>36</v>
      </c>
      <c r="B546" s="9" t="s">
        <v>2646</v>
      </c>
      <c r="C546" s="9" t="s">
        <v>1705</v>
      </c>
      <c r="D546" s="9" t="s">
        <v>1706</v>
      </c>
      <c r="E546" s="9" t="s">
        <v>17</v>
      </c>
      <c r="F546" s="9" t="s">
        <v>1515</v>
      </c>
      <c r="G546" s="9" t="s">
        <v>20</v>
      </c>
      <c r="H546" s="9">
        <v>3.1</v>
      </c>
      <c r="I546" s="9">
        <v>1.1314021114911006</v>
      </c>
      <c r="J546" s="9">
        <v>15.4</v>
      </c>
      <c r="K546" s="9" t="s">
        <v>773</v>
      </c>
      <c r="L546" s="9">
        <v>2.7343675094195836</v>
      </c>
      <c r="M546" s="9" t="s">
        <v>2568</v>
      </c>
      <c r="N546" s="9" t="s">
        <v>1616</v>
      </c>
      <c r="O546" s="9" t="s">
        <v>3414</v>
      </c>
      <c r="P546" s="9" t="s">
        <v>2672</v>
      </c>
      <c r="Q546" s="9" t="s">
        <v>2673</v>
      </c>
      <c r="R546" s="9" t="s">
        <v>2660</v>
      </c>
      <c r="S546" s="9" t="s">
        <v>3027</v>
      </c>
      <c r="T546" s="9" t="s">
        <v>3012</v>
      </c>
      <c r="U546" s="9" t="s">
        <v>3076</v>
      </c>
      <c r="V546" s="9">
        <v>93.9</v>
      </c>
      <c r="W546" s="9">
        <v>77</v>
      </c>
      <c r="X546" s="9">
        <v>48335</v>
      </c>
      <c r="Y546" s="9">
        <v>48.335000000000001</v>
      </c>
      <c r="Z546" s="9">
        <v>3.8781559359165687</v>
      </c>
      <c r="AA546" s="9">
        <v>24</v>
      </c>
      <c r="AB546" s="9">
        <f>VLOOKUP(O546, [5]WomensSoccer!$C$1:$E$26, 3, FALSE)</f>
        <v>24</v>
      </c>
    </row>
    <row r="547" spans="1:28" s="9" customFormat="1" x14ac:dyDescent="0.2">
      <c r="A547" s="9">
        <v>37</v>
      </c>
      <c r="B547" s="9" t="s">
        <v>2646</v>
      </c>
      <c r="C547" s="9" t="s">
        <v>1707</v>
      </c>
      <c r="D547" s="9" t="s">
        <v>1708</v>
      </c>
      <c r="E547" s="9" t="s">
        <v>17</v>
      </c>
      <c r="F547" s="9" t="s">
        <v>1515</v>
      </c>
      <c r="G547" s="9" t="s">
        <v>38</v>
      </c>
      <c r="H547" s="9">
        <v>2.1</v>
      </c>
      <c r="I547" s="9">
        <v>0.74193734472937733</v>
      </c>
      <c r="J547" s="9">
        <v>15.3</v>
      </c>
      <c r="K547" s="9" t="s">
        <v>1466</v>
      </c>
      <c r="L547" s="9">
        <v>2.7278528283983898</v>
      </c>
      <c r="M547" s="9" t="s">
        <v>2563</v>
      </c>
      <c r="N547" s="9" t="s">
        <v>1616</v>
      </c>
      <c r="O547" s="9" t="s">
        <v>3409</v>
      </c>
      <c r="P547" s="9" t="s">
        <v>2658</v>
      </c>
      <c r="Q547" s="9" t="s">
        <v>2659</v>
      </c>
      <c r="R547" s="9" t="s">
        <v>2660</v>
      </c>
      <c r="S547" s="9" t="s">
        <v>3027</v>
      </c>
      <c r="T547" s="9" t="s">
        <v>3012</v>
      </c>
      <c r="U547" s="9" t="s">
        <v>3028</v>
      </c>
      <c r="V547" s="9">
        <v>84.5</v>
      </c>
      <c r="W547" s="9">
        <v>115</v>
      </c>
      <c r="X547" s="9">
        <v>48791</v>
      </c>
      <c r="Y547" s="9">
        <v>48.790999999999997</v>
      </c>
      <c r="Z547" s="9">
        <v>3.8875458696209848</v>
      </c>
      <c r="AA547" s="9">
        <v>12</v>
      </c>
      <c r="AB547" s="9">
        <f>VLOOKUP(O547, [5]WomensSoccer!$C$1:$E$26, 3, FALSE)</f>
        <v>12</v>
      </c>
    </row>
    <row r="548" spans="1:28" s="9" customFormat="1" x14ac:dyDescent="0.2">
      <c r="A548" s="9">
        <v>38</v>
      </c>
      <c r="B548" s="9" t="s">
        <v>2646</v>
      </c>
      <c r="C548" s="9" t="s">
        <v>1709</v>
      </c>
      <c r="D548" s="9" t="s">
        <v>1710</v>
      </c>
      <c r="E548" s="9" t="s">
        <v>17</v>
      </c>
      <c r="F548" s="9" t="s">
        <v>1507</v>
      </c>
      <c r="G548" s="9" t="s">
        <v>14</v>
      </c>
      <c r="H548" s="9">
        <v>0.78200000000000003</v>
      </c>
      <c r="I548" s="9">
        <v>-0.24590053843682594</v>
      </c>
      <c r="J548" s="9">
        <v>15.2</v>
      </c>
      <c r="K548" s="9" t="s">
        <v>777</v>
      </c>
      <c r="L548" s="9">
        <v>2.7212954278522306</v>
      </c>
      <c r="M548" s="9" t="s">
        <v>2616</v>
      </c>
      <c r="N548" s="9" t="s">
        <v>1616</v>
      </c>
      <c r="O548" s="9" t="s">
        <v>3404</v>
      </c>
      <c r="P548" s="9" t="s">
        <v>2783</v>
      </c>
      <c r="Q548" s="9" t="s">
        <v>2784</v>
      </c>
      <c r="R548" s="9" t="s">
        <v>2671</v>
      </c>
      <c r="S548" s="9" t="s">
        <v>3021</v>
      </c>
      <c r="T548" s="9" t="s">
        <v>3012</v>
      </c>
      <c r="U548" s="9" t="s">
        <v>3081</v>
      </c>
      <c r="V548" s="9">
        <v>90</v>
      </c>
      <c r="W548" s="9">
        <v>29</v>
      </c>
      <c r="X548" s="9">
        <v>40937</v>
      </c>
      <c r="Y548" s="9">
        <v>40.936999999999998</v>
      </c>
      <c r="Z548" s="9">
        <v>3.7120342995804241</v>
      </c>
      <c r="AA548" s="9">
        <v>215</v>
      </c>
      <c r="AB548" s="9">
        <f>VLOOKUP(O548, [5]WomensSoccer!$C$1:$E$26, 3, FALSE)</f>
        <v>215</v>
      </c>
    </row>
    <row r="549" spans="1:28" s="9" customFormat="1" x14ac:dyDescent="0.2">
      <c r="A549" s="9">
        <v>39</v>
      </c>
      <c r="B549" s="9" t="s">
        <v>2646</v>
      </c>
      <c r="C549" s="9" t="s">
        <v>1711</v>
      </c>
      <c r="D549" s="9" t="s">
        <v>1021</v>
      </c>
      <c r="E549" s="9" t="s">
        <v>17</v>
      </c>
      <c r="F549" s="9" t="s">
        <v>1515</v>
      </c>
      <c r="G549" s="9" t="s">
        <v>20</v>
      </c>
      <c r="H549" s="9">
        <v>0.19600000000000001</v>
      </c>
      <c r="I549" s="9">
        <v>-1.6296406197516198</v>
      </c>
      <c r="J549" s="9">
        <v>15.2</v>
      </c>
      <c r="K549" s="9" t="s">
        <v>777</v>
      </c>
      <c r="L549" s="9">
        <v>2.7212954278522306</v>
      </c>
      <c r="M549" s="9" t="s">
        <v>2616</v>
      </c>
      <c r="N549" s="9" t="s">
        <v>1616</v>
      </c>
      <c r="O549" s="9" t="s">
        <v>3404</v>
      </c>
      <c r="P549" s="9" t="s">
        <v>2783</v>
      </c>
      <c r="Q549" s="9" t="s">
        <v>2784</v>
      </c>
      <c r="R549" s="9" t="s">
        <v>2671</v>
      </c>
      <c r="S549" s="9" t="s">
        <v>3021</v>
      </c>
      <c r="T549" s="9" t="s">
        <v>3012</v>
      </c>
      <c r="U549" s="9" t="s">
        <v>3081</v>
      </c>
      <c r="V549" s="9">
        <v>90</v>
      </c>
      <c r="W549" s="9">
        <v>29</v>
      </c>
      <c r="X549" s="9">
        <v>40937</v>
      </c>
      <c r="Y549" s="9">
        <v>40.936999999999998</v>
      </c>
      <c r="Z549" s="9">
        <v>3.7120342995804241</v>
      </c>
      <c r="AA549" s="9">
        <v>215</v>
      </c>
      <c r="AB549" s="9">
        <f>VLOOKUP(O549, [5]WomensSoccer!$C$1:$E$26, 3, FALSE)</f>
        <v>215</v>
      </c>
    </row>
    <row r="550" spans="1:28" s="9" customFormat="1" x14ac:dyDescent="0.2">
      <c r="A550" s="9">
        <v>40</v>
      </c>
      <c r="B550" s="9" t="s">
        <v>2646</v>
      </c>
      <c r="C550" s="9" t="s">
        <v>1712</v>
      </c>
      <c r="D550" s="9" t="s">
        <v>1713</v>
      </c>
      <c r="E550" s="9" t="s">
        <v>17</v>
      </c>
      <c r="F550" s="9" t="s">
        <v>1565</v>
      </c>
      <c r="G550" s="9" t="s">
        <v>26</v>
      </c>
      <c r="H550" s="9">
        <v>9.4</v>
      </c>
      <c r="I550" s="9">
        <v>2.2407096892759584</v>
      </c>
      <c r="J550" s="9">
        <v>15.1</v>
      </c>
      <c r="K550" s="9" t="s">
        <v>1714</v>
      </c>
      <c r="L550" s="9">
        <v>2.7146947438208788</v>
      </c>
      <c r="N550" s="9" t="s">
        <v>1616</v>
      </c>
      <c r="AB550" s="9" t="e">
        <f>VLOOKUP(O550, [5]WomensSoccer!$C$1:$E$26, 3, FALSE)</f>
        <v>#N/A</v>
      </c>
    </row>
    <row r="551" spans="1:28" s="9" customFormat="1" x14ac:dyDescent="0.2">
      <c r="A551" s="9">
        <v>41</v>
      </c>
      <c r="B551" s="9" t="s">
        <v>2646</v>
      </c>
      <c r="C551" s="9" t="s">
        <v>1715</v>
      </c>
      <c r="D551" s="9" t="s">
        <v>1716</v>
      </c>
      <c r="E551" s="9" t="s">
        <v>17</v>
      </c>
      <c r="F551" s="9" t="s">
        <v>1515</v>
      </c>
      <c r="G551" s="9" t="s">
        <v>26</v>
      </c>
      <c r="H551" s="9">
        <v>1.4</v>
      </c>
      <c r="I551" s="9">
        <v>0.33647223662121289</v>
      </c>
      <c r="J551" s="9">
        <v>15</v>
      </c>
      <c r="K551" s="9" t="s">
        <v>1717</v>
      </c>
      <c r="L551" s="9">
        <v>2.7080502011022101</v>
      </c>
      <c r="M551" s="9" t="s">
        <v>2563</v>
      </c>
      <c r="N551" s="9" t="s">
        <v>1616</v>
      </c>
      <c r="O551" s="9" t="s">
        <v>3409</v>
      </c>
      <c r="P551" s="9" t="s">
        <v>2658</v>
      </c>
      <c r="Q551" s="9" t="s">
        <v>2659</v>
      </c>
      <c r="R551" s="9" t="s">
        <v>2660</v>
      </c>
      <c r="S551" s="9" t="s">
        <v>3027</v>
      </c>
      <c r="T551" s="9" t="s">
        <v>3012</v>
      </c>
      <c r="U551" s="9" t="s">
        <v>3028</v>
      </c>
      <c r="V551" s="9">
        <v>84.5</v>
      </c>
      <c r="W551" s="9">
        <v>115</v>
      </c>
      <c r="X551" s="9">
        <v>48791</v>
      </c>
      <c r="Y551" s="9">
        <v>48.790999999999997</v>
      </c>
      <c r="Z551" s="9">
        <v>3.8875458696209848</v>
      </c>
      <c r="AA551" s="9">
        <v>12</v>
      </c>
      <c r="AB551" s="9">
        <f>VLOOKUP(O551, [5]WomensSoccer!$C$1:$E$26, 3, FALSE)</f>
        <v>12</v>
      </c>
    </row>
    <row r="552" spans="1:28" s="9" customFormat="1" x14ac:dyDescent="0.2">
      <c r="A552" s="9">
        <v>42</v>
      </c>
      <c r="B552" s="9" t="s">
        <v>2646</v>
      </c>
      <c r="C552" s="9" t="s">
        <v>1718</v>
      </c>
      <c r="D552" s="9" t="s">
        <v>1719</v>
      </c>
      <c r="E552" s="9" t="s">
        <v>17</v>
      </c>
      <c r="F552" s="9" t="s">
        <v>1515</v>
      </c>
      <c r="G552" s="9" t="s">
        <v>38</v>
      </c>
      <c r="H552" s="9">
        <v>6.6</v>
      </c>
      <c r="I552" s="9">
        <v>1.8870696490323797</v>
      </c>
      <c r="J552" s="9">
        <v>15</v>
      </c>
      <c r="K552" s="9" t="s">
        <v>1717</v>
      </c>
      <c r="L552" s="9">
        <v>2.7080502011022101</v>
      </c>
      <c r="M552" s="9" t="s">
        <v>2583</v>
      </c>
      <c r="N552" s="9" t="s">
        <v>1616</v>
      </c>
      <c r="O552" s="9" t="s">
        <v>3402</v>
      </c>
      <c r="P552" s="9" t="s">
        <v>2710</v>
      </c>
      <c r="Q552" s="9" t="s">
        <v>2711</v>
      </c>
      <c r="R552" s="9" t="s">
        <v>2697</v>
      </c>
      <c r="S552" s="9" t="s">
        <v>3005</v>
      </c>
      <c r="T552" s="9" t="s">
        <v>3006</v>
      </c>
      <c r="U552" s="9" t="s">
        <v>3007</v>
      </c>
      <c r="V552" s="9">
        <v>176.2</v>
      </c>
      <c r="W552" s="9">
        <v>20</v>
      </c>
      <c r="X552" s="9">
        <v>76367</v>
      </c>
      <c r="Y552" s="9">
        <v>76.367000000000004</v>
      </c>
      <c r="Z552" s="9">
        <v>4.3355506656879683</v>
      </c>
      <c r="AA552" s="9">
        <v>1</v>
      </c>
      <c r="AB552" s="9">
        <f>VLOOKUP(O552, [5]WomensSoccer!$C$1:$E$26, 3, FALSE)</f>
        <v>1</v>
      </c>
    </row>
    <row r="553" spans="1:28" s="9" customFormat="1" x14ac:dyDescent="0.2">
      <c r="A553" s="9">
        <v>43</v>
      </c>
      <c r="B553" s="9" t="s">
        <v>2646</v>
      </c>
      <c r="C553" s="9" t="s">
        <v>1720</v>
      </c>
      <c r="D553" s="9" t="s">
        <v>1721</v>
      </c>
      <c r="E553" s="9" t="s">
        <v>17</v>
      </c>
      <c r="F553" s="9" t="s">
        <v>1515</v>
      </c>
      <c r="G553" s="9" t="s">
        <v>26</v>
      </c>
      <c r="H553" s="9">
        <v>4.3</v>
      </c>
      <c r="I553" s="9">
        <v>1.4586150226995167</v>
      </c>
      <c r="J553" s="9">
        <v>15</v>
      </c>
      <c r="K553" s="9" t="s">
        <v>1717</v>
      </c>
      <c r="L553" s="9">
        <v>2.7080502011022101</v>
      </c>
      <c r="M553" s="9" t="s">
        <v>2583</v>
      </c>
      <c r="N553" s="9" t="s">
        <v>1616</v>
      </c>
      <c r="O553" s="9" t="s">
        <v>3402</v>
      </c>
      <c r="P553" s="9" t="s">
        <v>2710</v>
      </c>
      <c r="Q553" s="9" t="s">
        <v>2711</v>
      </c>
      <c r="R553" s="9" t="s">
        <v>2697</v>
      </c>
      <c r="S553" s="9" t="s">
        <v>3005</v>
      </c>
      <c r="T553" s="9" t="s">
        <v>3006</v>
      </c>
      <c r="U553" s="9" t="s">
        <v>3007</v>
      </c>
      <c r="V553" s="9">
        <v>176.2</v>
      </c>
      <c r="W553" s="9">
        <v>20</v>
      </c>
      <c r="X553" s="9">
        <v>76367</v>
      </c>
      <c r="Y553" s="9">
        <v>76.367000000000004</v>
      </c>
      <c r="Z553" s="9">
        <v>4.3355506656879683</v>
      </c>
      <c r="AA553" s="9">
        <v>1</v>
      </c>
      <c r="AB553" s="9">
        <f>VLOOKUP(O553, [5]WomensSoccer!$C$1:$E$26, 3, FALSE)</f>
        <v>1</v>
      </c>
    </row>
    <row r="554" spans="1:28" s="9" customFormat="1" x14ac:dyDescent="0.2">
      <c r="A554" s="9">
        <v>44</v>
      </c>
      <c r="B554" s="9" t="s">
        <v>2646</v>
      </c>
      <c r="C554" s="9" t="s">
        <v>1723</v>
      </c>
      <c r="D554" s="9" t="s">
        <v>1724</v>
      </c>
      <c r="E554" s="9" t="s">
        <v>17</v>
      </c>
      <c r="F554" s="9" t="s">
        <v>1507</v>
      </c>
      <c r="G554" s="9" t="s">
        <v>26</v>
      </c>
      <c r="H554" s="9">
        <v>5.2</v>
      </c>
      <c r="I554" s="9">
        <v>1.6486586255873816</v>
      </c>
      <c r="J554" s="9">
        <v>14.7</v>
      </c>
      <c r="K554" s="9" t="s">
        <v>1726</v>
      </c>
      <c r="L554" s="9">
        <v>2.6878474937846906</v>
      </c>
      <c r="M554" s="9" t="s">
        <v>2583</v>
      </c>
      <c r="N554" s="9" t="s">
        <v>1616</v>
      </c>
      <c r="O554" s="9" t="s">
        <v>3402</v>
      </c>
      <c r="P554" s="9" t="s">
        <v>2710</v>
      </c>
      <c r="Q554" s="9" t="s">
        <v>2711</v>
      </c>
      <c r="R554" s="9" t="s">
        <v>2697</v>
      </c>
      <c r="S554" s="9" t="s">
        <v>3005</v>
      </c>
      <c r="T554" s="9" t="s">
        <v>3006</v>
      </c>
      <c r="U554" s="9" t="s">
        <v>3007</v>
      </c>
      <c r="V554" s="9">
        <v>176.2</v>
      </c>
      <c r="W554" s="9">
        <v>20</v>
      </c>
      <c r="X554" s="9">
        <v>76367</v>
      </c>
      <c r="Y554" s="9">
        <v>76.367000000000004</v>
      </c>
      <c r="Z554" s="9">
        <v>4.3355506656879683</v>
      </c>
      <c r="AA554" s="9">
        <v>1</v>
      </c>
      <c r="AB554" s="9">
        <f>VLOOKUP(O554, [5]WomensSoccer!$C$1:$E$26, 3, FALSE)</f>
        <v>1</v>
      </c>
    </row>
    <row r="555" spans="1:28" s="9" customFormat="1" x14ac:dyDescent="0.2">
      <c r="A555" s="9">
        <v>45</v>
      </c>
      <c r="B555" s="9" t="s">
        <v>2646</v>
      </c>
      <c r="C555" s="9" t="s">
        <v>1727</v>
      </c>
      <c r="D555" s="9" t="s">
        <v>1728</v>
      </c>
      <c r="E555" s="9" t="s">
        <v>17</v>
      </c>
      <c r="F555" s="9" t="s">
        <v>1507</v>
      </c>
      <c r="G555" s="9" t="s">
        <v>14</v>
      </c>
      <c r="H555" s="9">
        <v>3.8</v>
      </c>
      <c r="I555" s="9">
        <v>1.33500106673234</v>
      </c>
      <c r="J555" s="9">
        <v>14.5</v>
      </c>
      <c r="K555" s="9" t="s">
        <v>1240</v>
      </c>
      <c r="L555" s="9">
        <v>2.6741486494265287</v>
      </c>
      <c r="M555" s="9" t="s">
        <v>2578</v>
      </c>
      <c r="N555" s="9" t="s">
        <v>1616</v>
      </c>
      <c r="O555" s="9" t="s">
        <v>3406</v>
      </c>
      <c r="P555" s="9" t="s">
        <v>2698</v>
      </c>
      <c r="Q555" s="9" t="s">
        <v>2699</v>
      </c>
      <c r="R555" s="9" t="s">
        <v>2685</v>
      </c>
      <c r="S555" s="9" t="s">
        <v>3011</v>
      </c>
      <c r="T555" s="9" t="s">
        <v>3012</v>
      </c>
      <c r="U555" s="9" t="s">
        <v>3013</v>
      </c>
      <c r="V555" s="9">
        <v>116</v>
      </c>
      <c r="W555" s="9">
        <v>29</v>
      </c>
      <c r="X555" s="9">
        <v>77037</v>
      </c>
      <c r="Y555" s="9">
        <v>77.037000000000006</v>
      </c>
      <c r="Z555" s="9">
        <v>4.3442858259216885</v>
      </c>
      <c r="AA555" s="9">
        <v>3</v>
      </c>
      <c r="AB555" s="9">
        <f>VLOOKUP(O555, [5]WomensSoccer!$C$1:$E$26, 3, FALSE)</f>
        <v>3</v>
      </c>
    </row>
    <row r="556" spans="1:28" s="9" customFormat="1" x14ac:dyDescent="0.2">
      <c r="A556" s="9">
        <v>46</v>
      </c>
      <c r="B556" s="9" t="s">
        <v>2646</v>
      </c>
      <c r="C556" s="9" t="s">
        <v>1729</v>
      </c>
      <c r="D556" s="9" t="s">
        <v>1730</v>
      </c>
      <c r="E556" s="9" t="s">
        <v>17</v>
      </c>
      <c r="F556" s="9" t="s">
        <v>1507</v>
      </c>
      <c r="G556" s="9" t="s">
        <v>26</v>
      </c>
      <c r="H556" s="9">
        <v>27</v>
      </c>
      <c r="I556" s="9">
        <v>3.2958368660043291</v>
      </c>
      <c r="J556" s="9">
        <v>14.2</v>
      </c>
      <c r="K556" s="9" t="s">
        <v>1469</v>
      </c>
      <c r="L556" s="9">
        <v>2.653241964607215</v>
      </c>
      <c r="M556" s="9" t="s">
        <v>2597</v>
      </c>
      <c r="N556" s="9" t="s">
        <v>1616</v>
      </c>
      <c r="O556" s="9" t="s">
        <v>3415</v>
      </c>
      <c r="P556" s="9" t="s">
        <v>2743</v>
      </c>
      <c r="Q556" s="9" t="s">
        <v>2713</v>
      </c>
      <c r="R556" s="9" t="s">
        <v>2709</v>
      </c>
      <c r="S556" s="9" t="s">
        <v>3033</v>
      </c>
      <c r="T556" s="9" t="s">
        <v>3034</v>
      </c>
      <c r="U556" s="9" t="s">
        <v>3148</v>
      </c>
      <c r="V556" s="9">
        <v>91.9</v>
      </c>
      <c r="W556" s="9">
        <v>62</v>
      </c>
      <c r="X556" s="9">
        <v>54306</v>
      </c>
      <c r="Y556" s="9">
        <v>54.305999999999997</v>
      </c>
      <c r="Z556" s="9">
        <v>3.9946347180730886</v>
      </c>
      <c r="AA556" s="9">
        <v>9</v>
      </c>
      <c r="AB556" s="9">
        <f>VLOOKUP(O556, [5]WomensSoccer!$C$1:$E$26, 3, FALSE)</f>
        <v>9</v>
      </c>
    </row>
    <row r="557" spans="1:28" s="9" customFormat="1" x14ac:dyDescent="0.2">
      <c r="A557" s="9">
        <v>47</v>
      </c>
      <c r="B557" s="9" t="s">
        <v>2646</v>
      </c>
      <c r="C557" s="9" t="s">
        <v>1731</v>
      </c>
      <c r="D557" s="9" t="s">
        <v>1732</v>
      </c>
      <c r="E557" s="9" t="s">
        <v>17</v>
      </c>
      <c r="F557" s="9" t="s">
        <v>1521</v>
      </c>
      <c r="G557" s="9" t="s">
        <v>26</v>
      </c>
      <c r="H557" s="9">
        <v>2.5</v>
      </c>
      <c r="I557" s="9">
        <v>0.91629073187415511</v>
      </c>
      <c r="J557" s="9">
        <v>14.1</v>
      </c>
      <c r="K557" s="9" t="s">
        <v>1524</v>
      </c>
      <c r="L557" s="9">
        <v>2.6461747973841225</v>
      </c>
      <c r="M557" s="9" t="s">
        <v>2578</v>
      </c>
      <c r="N557" s="9" t="s">
        <v>1616</v>
      </c>
      <c r="O557" s="9" t="s">
        <v>3406</v>
      </c>
      <c r="P557" s="9" t="s">
        <v>2698</v>
      </c>
      <c r="Q557" s="9" t="s">
        <v>2699</v>
      </c>
      <c r="R557" s="9" t="s">
        <v>2685</v>
      </c>
      <c r="S557" s="9" t="s">
        <v>3011</v>
      </c>
      <c r="T557" s="9" t="s">
        <v>3012</v>
      </c>
      <c r="U557" s="9" t="s">
        <v>3013</v>
      </c>
      <c r="V557" s="9">
        <v>116</v>
      </c>
      <c r="W557" s="9">
        <v>29</v>
      </c>
      <c r="X557" s="9">
        <v>77037</v>
      </c>
      <c r="Y557" s="9">
        <v>77.037000000000006</v>
      </c>
      <c r="Z557" s="9">
        <v>4.3442858259216885</v>
      </c>
      <c r="AA557" s="9">
        <v>3</v>
      </c>
      <c r="AB557" s="9">
        <f>VLOOKUP(O557, [5]WomensSoccer!$C$1:$E$26, 3, FALSE)</f>
        <v>3</v>
      </c>
    </row>
    <row r="558" spans="1:28" s="9" customFormat="1" x14ac:dyDescent="0.2">
      <c r="A558" s="9">
        <v>48</v>
      </c>
      <c r="B558" s="9" t="s">
        <v>2646</v>
      </c>
      <c r="C558" s="9" t="s">
        <v>1733</v>
      </c>
      <c r="D558" s="9" t="s">
        <v>1734</v>
      </c>
      <c r="E558" s="9" t="s">
        <v>17</v>
      </c>
      <c r="F558" s="9" t="s">
        <v>1515</v>
      </c>
      <c r="G558" s="9" t="s">
        <v>26</v>
      </c>
      <c r="H558" s="9">
        <v>3.9</v>
      </c>
      <c r="I558" s="9">
        <v>1.3609765531356006</v>
      </c>
      <c r="J558" s="9">
        <v>14.1</v>
      </c>
      <c r="K558" s="9" t="s">
        <v>1524</v>
      </c>
      <c r="L558" s="9">
        <v>2.6461747973841225</v>
      </c>
      <c r="M558" s="9" t="s">
        <v>2583</v>
      </c>
      <c r="N558" s="9" t="s">
        <v>1616</v>
      </c>
      <c r="O558" s="9" t="s">
        <v>3402</v>
      </c>
      <c r="P558" s="9" t="s">
        <v>2710</v>
      </c>
      <c r="Q558" s="9" t="s">
        <v>2711</v>
      </c>
      <c r="R558" s="9" t="s">
        <v>2697</v>
      </c>
      <c r="S558" s="9" t="s">
        <v>3005</v>
      </c>
      <c r="T558" s="9" t="s">
        <v>3006</v>
      </c>
      <c r="U558" s="9" t="s">
        <v>3007</v>
      </c>
      <c r="V558" s="9">
        <v>176.2</v>
      </c>
      <c r="W558" s="9">
        <v>20</v>
      </c>
      <c r="X558" s="9">
        <v>76367</v>
      </c>
      <c r="Y558" s="9">
        <v>76.367000000000004</v>
      </c>
      <c r="Z558" s="9">
        <v>4.3355506656879683</v>
      </c>
      <c r="AA558" s="9">
        <v>1</v>
      </c>
      <c r="AB558" s="9">
        <f>VLOOKUP(O558, [5]WomensSoccer!$C$1:$E$26, 3, FALSE)</f>
        <v>1</v>
      </c>
    </row>
    <row r="559" spans="1:28" s="9" customFormat="1" x14ac:dyDescent="0.2">
      <c r="A559" s="9">
        <v>49</v>
      </c>
      <c r="B559" s="9" t="s">
        <v>2646</v>
      </c>
      <c r="C559" s="9" t="s">
        <v>1735</v>
      </c>
      <c r="D559" s="9" t="s">
        <v>1736</v>
      </c>
      <c r="E559" s="9" t="s">
        <v>17</v>
      </c>
      <c r="F559" s="9" t="s">
        <v>1515</v>
      </c>
      <c r="G559" s="9" t="s">
        <v>38</v>
      </c>
      <c r="H559" s="9">
        <v>3.2</v>
      </c>
      <c r="I559" s="9">
        <v>1.1631508098056809</v>
      </c>
      <c r="J559" s="9">
        <v>14</v>
      </c>
      <c r="K559" s="9" t="s">
        <v>1472</v>
      </c>
      <c r="L559" s="9">
        <v>2.6390573296152584</v>
      </c>
      <c r="M559" s="9" t="s">
        <v>2631</v>
      </c>
      <c r="N559" s="9" t="s">
        <v>1616</v>
      </c>
      <c r="O559" s="9" t="s">
        <v>3416</v>
      </c>
      <c r="P559" s="9" t="s">
        <v>2819</v>
      </c>
      <c r="Q559" s="9" t="s">
        <v>2820</v>
      </c>
      <c r="R559" s="9" t="s">
        <v>2821</v>
      </c>
      <c r="S559" s="9" t="s">
        <v>3096</v>
      </c>
      <c r="T559" s="9" t="s">
        <v>3012</v>
      </c>
      <c r="U559" s="9" t="s">
        <v>3097</v>
      </c>
      <c r="V559" s="9">
        <v>90.3</v>
      </c>
      <c r="W559" s="9">
        <v>234</v>
      </c>
      <c r="X559" s="9">
        <v>36991</v>
      </c>
      <c r="Y559" s="9">
        <v>36.991</v>
      </c>
      <c r="Z559" s="9">
        <v>3.6106746398125451</v>
      </c>
      <c r="AA559" s="9">
        <v>32</v>
      </c>
      <c r="AB559" s="9">
        <f>VLOOKUP(O559, [5]WomensSoccer!$C$1:$E$26, 3, FALSE)</f>
        <v>32</v>
      </c>
    </row>
    <row r="560" spans="1:28" s="9" customFormat="1" x14ac:dyDescent="0.2">
      <c r="A560" s="9">
        <v>50</v>
      </c>
      <c r="B560" s="9" t="s">
        <v>2646</v>
      </c>
      <c r="C560" s="9" t="s">
        <v>1737</v>
      </c>
      <c r="D560" s="9" t="s">
        <v>1738</v>
      </c>
      <c r="E560" s="9" t="s">
        <v>17</v>
      </c>
      <c r="F560" s="9" t="s">
        <v>1565</v>
      </c>
      <c r="G560" s="9" t="s">
        <v>20</v>
      </c>
      <c r="H560" s="9">
        <v>2</v>
      </c>
      <c r="I560" s="9">
        <v>0.69314718055994529</v>
      </c>
      <c r="J560" s="9">
        <v>13.8</v>
      </c>
      <c r="K560" s="9" t="s">
        <v>1739</v>
      </c>
      <c r="L560" s="9">
        <v>2.6246685921631592</v>
      </c>
      <c r="M560" s="9" t="s">
        <v>2594</v>
      </c>
      <c r="N560" s="9" t="s">
        <v>1616</v>
      </c>
      <c r="O560" s="9" t="s">
        <v>3417</v>
      </c>
      <c r="P560" s="9" t="s">
        <v>2735</v>
      </c>
      <c r="Q560" s="9" t="s">
        <v>2736</v>
      </c>
      <c r="R560" s="9" t="s">
        <v>2680</v>
      </c>
      <c r="S560" s="9" t="s">
        <v>3029</v>
      </c>
      <c r="T560" s="9" t="s">
        <v>3012</v>
      </c>
      <c r="U560" s="9" t="s">
        <v>3153</v>
      </c>
      <c r="V560" s="9">
        <v>82</v>
      </c>
      <c r="W560" s="9">
        <v>194</v>
      </c>
      <c r="X560" s="9">
        <v>34392</v>
      </c>
      <c r="Y560" s="9">
        <v>34.392000000000003</v>
      </c>
      <c r="Z560" s="9">
        <v>3.5378239791939805</v>
      </c>
      <c r="AA560" s="9">
        <v>33</v>
      </c>
      <c r="AB560" s="9">
        <f>VLOOKUP(O560, [5]WomensSoccer!$C$1:$E$26, 3, FALSE)</f>
        <v>33</v>
      </c>
    </row>
    <row r="561" spans="1:28" s="9" customFormat="1" x14ac:dyDescent="0.2">
      <c r="A561" s="9">
        <v>51</v>
      </c>
      <c r="B561" s="9" t="s">
        <v>2646</v>
      </c>
      <c r="C561" s="9" t="s">
        <v>1740</v>
      </c>
      <c r="D561" s="9" t="s">
        <v>1741</v>
      </c>
      <c r="E561" s="9" t="s">
        <v>17</v>
      </c>
      <c r="F561" s="9" t="s">
        <v>1507</v>
      </c>
      <c r="G561" s="9" t="s">
        <v>14</v>
      </c>
      <c r="H561" s="9">
        <v>1.7</v>
      </c>
      <c r="I561" s="9">
        <v>0.53062825106217038</v>
      </c>
      <c r="J561" s="9">
        <v>13.6</v>
      </c>
      <c r="K561" s="9" t="s">
        <v>1531</v>
      </c>
      <c r="L561" s="9">
        <v>2.6100697927420065</v>
      </c>
      <c r="M561" s="9" t="s">
        <v>2607</v>
      </c>
      <c r="N561" s="9" t="s">
        <v>1616</v>
      </c>
      <c r="O561" s="9" t="s">
        <v>3418</v>
      </c>
      <c r="P561" s="9" t="s">
        <v>2765</v>
      </c>
      <c r="Q561" s="9" t="s">
        <v>2766</v>
      </c>
      <c r="R561" s="9" t="s">
        <v>2704</v>
      </c>
      <c r="S561" s="9" t="s">
        <v>3023</v>
      </c>
      <c r="T561" s="9" t="s">
        <v>3017</v>
      </c>
      <c r="U561" s="9" t="s">
        <v>3157</v>
      </c>
      <c r="V561" s="9">
        <v>90.4</v>
      </c>
      <c r="W561" s="9">
        <v>202</v>
      </c>
      <c r="X561" s="9">
        <v>28744</v>
      </c>
      <c r="Y561" s="9">
        <v>28.744</v>
      </c>
      <c r="Z561" s="9">
        <v>3.3584290498112175</v>
      </c>
      <c r="AA561" s="9">
        <v>186</v>
      </c>
      <c r="AB561" s="9">
        <f>VLOOKUP(O561, [5]WomensSoccer!$C$1:$E$26, 3, FALSE)</f>
        <v>186</v>
      </c>
    </row>
    <row r="562" spans="1:28" s="9" customFormat="1" x14ac:dyDescent="0.2">
      <c r="A562" s="9">
        <v>52</v>
      </c>
      <c r="B562" s="9" t="s">
        <v>2646</v>
      </c>
      <c r="C562" s="9" t="s">
        <v>1742</v>
      </c>
      <c r="D562" s="9" t="s">
        <v>1743</v>
      </c>
      <c r="E562" s="9" t="s">
        <v>17</v>
      </c>
      <c r="F562" s="9" t="s">
        <v>1515</v>
      </c>
      <c r="G562" s="9" t="s">
        <v>38</v>
      </c>
      <c r="H562" s="9">
        <v>8.1</v>
      </c>
      <c r="I562" s="9">
        <v>2.0918640616783932</v>
      </c>
      <c r="J562" s="9">
        <v>12.9</v>
      </c>
      <c r="K562" s="9" t="s">
        <v>1744</v>
      </c>
      <c r="L562" s="9">
        <v>2.5572273113676265</v>
      </c>
      <c r="M562" s="9" t="s">
        <v>2632</v>
      </c>
      <c r="N562" s="9" t="s">
        <v>1616</v>
      </c>
      <c r="O562" s="9" t="s">
        <v>3419</v>
      </c>
      <c r="P562" s="9" t="s">
        <v>2822</v>
      </c>
      <c r="Q562" s="9" t="s">
        <v>2823</v>
      </c>
      <c r="R562" s="9" t="s">
        <v>2697</v>
      </c>
      <c r="S562" s="9" t="s">
        <v>3005</v>
      </c>
      <c r="T562" s="9" t="s">
        <v>3006</v>
      </c>
      <c r="U562" s="9" t="s">
        <v>3170</v>
      </c>
      <c r="V562" s="9">
        <v>471.6</v>
      </c>
      <c r="W562" s="9">
        <v>55</v>
      </c>
      <c r="X562" s="9">
        <v>178594</v>
      </c>
      <c r="Y562" s="9">
        <v>178.59399999999999</v>
      </c>
      <c r="Z562" s="9">
        <v>5.1851150732532263</v>
      </c>
      <c r="AA562" s="9">
        <v>54</v>
      </c>
      <c r="AB562" s="9">
        <f>VLOOKUP(O562, [5]WomensSoccer!$C$1:$E$26, 3, FALSE)</f>
        <v>54</v>
      </c>
    </row>
    <row r="563" spans="1:28" s="9" customFormat="1" x14ac:dyDescent="0.2">
      <c r="A563" s="9">
        <v>53</v>
      </c>
      <c r="B563" s="9" t="s">
        <v>2646</v>
      </c>
      <c r="C563" s="9" t="s">
        <v>1745</v>
      </c>
      <c r="D563" s="9" t="s">
        <v>1746</v>
      </c>
      <c r="E563" s="9" t="s">
        <v>17</v>
      </c>
      <c r="F563" s="9" t="s">
        <v>1521</v>
      </c>
      <c r="H563" s="9">
        <v>9.5</v>
      </c>
      <c r="I563" s="9">
        <v>2.2512917986064953</v>
      </c>
      <c r="J563" s="9">
        <v>12</v>
      </c>
      <c r="K563" s="9" t="s">
        <v>1747</v>
      </c>
      <c r="L563" s="9">
        <v>2.4849066497880004</v>
      </c>
      <c r="M563" s="9" t="s">
        <v>2602</v>
      </c>
      <c r="N563" s="9" t="s">
        <v>1616</v>
      </c>
      <c r="O563" s="9" t="s">
        <v>3420</v>
      </c>
      <c r="P563" s="9" t="s">
        <v>2754</v>
      </c>
      <c r="Q563" s="9" t="s">
        <v>2711</v>
      </c>
      <c r="R563" s="9" t="s">
        <v>2697</v>
      </c>
      <c r="S563" s="9" t="s">
        <v>3005</v>
      </c>
      <c r="T563" s="9" t="s">
        <v>3006</v>
      </c>
      <c r="U563" s="9" t="s">
        <v>3007</v>
      </c>
      <c r="V563" s="9">
        <v>176.2</v>
      </c>
      <c r="W563" s="9">
        <v>25</v>
      </c>
      <c r="X563" s="9">
        <v>69778</v>
      </c>
      <c r="Y563" s="9">
        <v>69.778000000000006</v>
      </c>
      <c r="Z563" s="9">
        <v>4.2453187738402836</v>
      </c>
      <c r="AA563" s="9">
        <v>21</v>
      </c>
      <c r="AB563" s="9">
        <f>VLOOKUP(O563, [5]WomensSoccer!$C$1:$E$26, 3, FALSE)</f>
        <v>21</v>
      </c>
    </row>
    <row r="564" spans="1:28" s="9" customFormat="1" x14ac:dyDescent="0.2">
      <c r="A564" s="9">
        <v>54</v>
      </c>
      <c r="B564" s="9" t="s">
        <v>2646</v>
      </c>
      <c r="C564" s="9" t="s">
        <v>1748</v>
      </c>
      <c r="D564" s="9" t="s">
        <v>1749</v>
      </c>
      <c r="E564" s="9" t="s">
        <v>17</v>
      </c>
      <c r="F564" s="9" t="s">
        <v>1507</v>
      </c>
      <c r="G564" s="9" t="s">
        <v>38</v>
      </c>
      <c r="H564" s="9">
        <v>13.2</v>
      </c>
      <c r="I564" s="9">
        <v>2.5802168295923251</v>
      </c>
      <c r="J564" s="9">
        <v>10.6</v>
      </c>
      <c r="K564" s="9" t="s">
        <v>1583</v>
      </c>
      <c r="L564" s="9">
        <v>2.3608540011180215</v>
      </c>
      <c r="M564" s="9" t="s">
        <v>2574</v>
      </c>
      <c r="N564" s="9" t="s">
        <v>1616</v>
      </c>
      <c r="O564" s="9" t="s">
        <v>3421</v>
      </c>
      <c r="P564" s="9" t="s">
        <v>2686</v>
      </c>
      <c r="Q564" s="9" t="s">
        <v>2687</v>
      </c>
      <c r="R564" s="9" t="s">
        <v>2688</v>
      </c>
      <c r="S564" s="9" t="s">
        <v>3002</v>
      </c>
      <c r="T564" s="9" t="s">
        <v>3003</v>
      </c>
      <c r="U564" s="9" t="s">
        <v>3112</v>
      </c>
      <c r="V564" s="9">
        <v>100.2</v>
      </c>
      <c r="W564" s="9">
        <v>89</v>
      </c>
      <c r="X564" s="9">
        <v>67927</v>
      </c>
      <c r="Y564" s="9">
        <v>67.927000000000007</v>
      </c>
      <c r="Z564" s="9">
        <v>4.2184335991189092</v>
      </c>
      <c r="AA564" s="9">
        <v>19</v>
      </c>
      <c r="AB564" s="9">
        <f>VLOOKUP(O564, [5]WomensSoccer!$C$1:$E$26, 3, FALSE)</f>
        <v>19</v>
      </c>
    </row>
    <row r="565" spans="1:28" s="9" customFormat="1" x14ac:dyDescent="0.2">
      <c r="A565" s="9">
        <v>55</v>
      </c>
      <c r="B565" s="9" t="s">
        <v>2646</v>
      </c>
      <c r="C565" s="9" t="s">
        <v>1750</v>
      </c>
      <c r="D565" s="9" t="s">
        <v>1751</v>
      </c>
      <c r="E565" s="9" t="s">
        <v>17</v>
      </c>
      <c r="F565" s="9" t="s">
        <v>1521</v>
      </c>
      <c r="G565" s="9" t="s">
        <v>38</v>
      </c>
      <c r="H565" s="9">
        <v>4.4000000000000004</v>
      </c>
      <c r="I565" s="9">
        <v>1.4816045409242156</v>
      </c>
      <c r="J565" s="9">
        <v>10.4</v>
      </c>
      <c r="K565" s="9" t="s">
        <v>1752</v>
      </c>
      <c r="L565" s="9">
        <v>2.341805806147327</v>
      </c>
      <c r="M565" s="9" t="s">
        <v>2626</v>
      </c>
      <c r="N565" s="9" t="s">
        <v>1616</v>
      </c>
      <c r="O565" s="9" t="s">
        <v>3410</v>
      </c>
      <c r="P565" s="9" t="s">
        <v>2808</v>
      </c>
      <c r="Q565" s="9" t="s">
        <v>2809</v>
      </c>
      <c r="R565" s="9" t="s">
        <v>2685</v>
      </c>
      <c r="S565" s="9" t="s">
        <v>3011</v>
      </c>
      <c r="T565" s="9" t="s">
        <v>3012</v>
      </c>
      <c r="U565" s="9" t="s">
        <v>3061</v>
      </c>
      <c r="V565" s="9">
        <v>97.5</v>
      </c>
      <c r="W565" s="9">
        <v>10</v>
      </c>
      <c r="X565" s="9">
        <v>107000</v>
      </c>
      <c r="Y565" s="9">
        <v>107</v>
      </c>
      <c r="Z565" s="9">
        <v>4.6728288344619058</v>
      </c>
      <c r="AA565" s="9">
        <v>5</v>
      </c>
      <c r="AB565" s="9">
        <f>VLOOKUP(O565, [5]WomensSoccer!$C$1:$E$26, 3, FALSE)</f>
        <v>5</v>
      </c>
    </row>
    <row r="566" spans="1:28" s="9" customFormat="1" x14ac:dyDescent="0.2">
      <c r="A566" s="9">
        <v>56</v>
      </c>
      <c r="B566" s="9" t="s">
        <v>2646</v>
      </c>
      <c r="C566" s="9" t="s">
        <v>1753</v>
      </c>
      <c r="D566" s="9" t="s">
        <v>1754</v>
      </c>
      <c r="E566" s="9" t="s">
        <v>17</v>
      </c>
      <c r="F566" s="9" t="s">
        <v>1507</v>
      </c>
      <c r="G566" s="9" t="s">
        <v>38</v>
      </c>
      <c r="H566" s="9">
        <v>13.9</v>
      </c>
      <c r="I566" s="9">
        <v>2.631888840136646</v>
      </c>
      <c r="J566" s="9">
        <v>10.1</v>
      </c>
      <c r="K566" s="9" t="s">
        <v>1755</v>
      </c>
      <c r="L566" s="9">
        <v>2.3125354238472138</v>
      </c>
      <c r="M566" s="9" t="s">
        <v>2633</v>
      </c>
      <c r="N566" s="9" t="s">
        <v>1616</v>
      </c>
      <c r="O566" s="9" t="s">
        <v>3422</v>
      </c>
      <c r="P566" s="9" t="s">
        <v>2824</v>
      </c>
      <c r="Q566" s="9" t="s">
        <v>2825</v>
      </c>
      <c r="R566" s="9" t="s">
        <v>2633</v>
      </c>
      <c r="S566" s="9" t="s">
        <v>3036</v>
      </c>
      <c r="T566" s="9" t="s">
        <v>3012</v>
      </c>
      <c r="U566" s="9" t="s">
        <v>3171</v>
      </c>
      <c r="V566" s="9">
        <v>88</v>
      </c>
      <c r="X566" s="9">
        <v>55329</v>
      </c>
      <c r="Y566" s="9">
        <v>55.329000000000001</v>
      </c>
      <c r="Z566" s="9">
        <v>4.0132971833687785</v>
      </c>
      <c r="AA566" s="9">
        <v>267</v>
      </c>
      <c r="AB566" s="9">
        <f>VLOOKUP(O566, [5]WomensSoccer!$C$1:$E$26, 3, FALSE)</f>
        <v>267</v>
      </c>
    </row>
    <row r="567" spans="1:28" s="9" customFormat="1" x14ac:dyDescent="0.2">
      <c r="A567" s="9">
        <v>57</v>
      </c>
      <c r="B567" s="9" t="s">
        <v>2646</v>
      </c>
      <c r="C567" s="9" t="s">
        <v>1756</v>
      </c>
      <c r="D567" s="9" t="s">
        <v>1757</v>
      </c>
      <c r="E567" s="9" t="s">
        <v>17</v>
      </c>
      <c r="F567" s="9" t="s">
        <v>1521</v>
      </c>
      <c r="G567" s="9" t="s">
        <v>38</v>
      </c>
      <c r="H567" s="9">
        <v>3.3</v>
      </c>
      <c r="I567" s="9">
        <v>1.1939224684724346</v>
      </c>
      <c r="J567" s="9">
        <v>9.5</v>
      </c>
      <c r="K567" s="9" t="s">
        <v>1758</v>
      </c>
      <c r="L567" s="9">
        <v>2.2512917986064953</v>
      </c>
      <c r="M567" s="9" t="s">
        <v>2579</v>
      </c>
      <c r="N567" s="9" t="s">
        <v>1616</v>
      </c>
      <c r="O567" s="9" t="s">
        <v>3423</v>
      </c>
      <c r="P567" s="9" t="s">
        <v>2700</v>
      </c>
      <c r="Q567" s="9" t="s">
        <v>2701</v>
      </c>
      <c r="R567" s="9" t="s">
        <v>2697</v>
      </c>
      <c r="S567" s="9" t="s">
        <v>3005</v>
      </c>
      <c r="T567" s="9" t="s">
        <v>3006</v>
      </c>
      <c r="U567" s="9" t="s">
        <v>3146</v>
      </c>
      <c r="V567" s="9">
        <v>432.8</v>
      </c>
      <c r="W567" s="9">
        <v>3</v>
      </c>
      <c r="X567" s="9">
        <v>194782</v>
      </c>
      <c r="Y567" s="9">
        <v>194.78200000000001</v>
      </c>
      <c r="Z567" s="9">
        <v>5.2718809844749988</v>
      </c>
      <c r="AA567" s="9">
        <v>13</v>
      </c>
      <c r="AB567" s="9">
        <f>VLOOKUP(O567, [5]WomensSoccer!$C$1:$E$26, 3, FALSE)</f>
        <v>13</v>
      </c>
    </row>
    <row r="568" spans="1:28" s="9" customFormat="1" x14ac:dyDescent="0.2">
      <c r="A568" s="9">
        <v>58</v>
      </c>
      <c r="B568" s="9" t="s">
        <v>2646</v>
      </c>
      <c r="C568" s="9" t="s">
        <v>1759</v>
      </c>
      <c r="D568" s="9" t="s">
        <v>1760</v>
      </c>
      <c r="E568" s="9" t="s">
        <v>17</v>
      </c>
      <c r="F568" s="9" t="s">
        <v>1565</v>
      </c>
      <c r="G568" s="9" t="s">
        <v>38</v>
      </c>
      <c r="H568" s="9">
        <v>2.8</v>
      </c>
      <c r="I568" s="9">
        <v>1.0296194171811581</v>
      </c>
      <c r="J568" s="9">
        <v>9.1999999999999993</v>
      </c>
      <c r="K568" s="9" t="s">
        <v>1761</v>
      </c>
      <c r="L568" s="9">
        <v>2.2192034840549946</v>
      </c>
      <c r="M568" s="9" t="s">
        <v>2626</v>
      </c>
      <c r="N568" s="9" t="s">
        <v>1616</v>
      </c>
      <c r="O568" s="9" t="s">
        <v>3410</v>
      </c>
      <c r="P568" s="9" t="s">
        <v>2808</v>
      </c>
      <c r="Q568" s="9" t="s">
        <v>2809</v>
      </c>
      <c r="R568" s="9" t="s">
        <v>2685</v>
      </c>
      <c r="S568" s="9" t="s">
        <v>3011</v>
      </c>
      <c r="T568" s="9" t="s">
        <v>3012</v>
      </c>
      <c r="U568" s="9" t="s">
        <v>3061</v>
      </c>
      <c r="V568" s="9">
        <v>97.5</v>
      </c>
      <c r="W568" s="9">
        <v>10</v>
      </c>
      <c r="X568" s="9">
        <v>107000</v>
      </c>
      <c r="Y568" s="9">
        <v>107</v>
      </c>
      <c r="Z568" s="9">
        <v>4.6728288344619058</v>
      </c>
      <c r="AA568" s="9">
        <v>5</v>
      </c>
      <c r="AB568" s="9">
        <f>VLOOKUP(O568, [5]WomensSoccer!$C$1:$E$26, 3, FALSE)</f>
        <v>5</v>
      </c>
    </row>
    <row r="569" spans="1:28" s="9" customFormat="1" x14ac:dyDescent="0.2">
      <c r="A569" s="9">
        <v>59</v>
      </c>
      <c r="B569" s="9" t="s">
        <v>2646</v>
      </c>
      <c r="C569" s="9" t="s">
        <v>1762</v>
      </c>
      <c r="D569" s="9" t="s">
        <v>1763</v>
      </c>
      <c r="E569" s="9" t="s">
        <v>17</v>
      </c>
      <c r="F569" s="9" t="s">
        <v>1507</v>
      </c>
      <c r="G569" s="9" t="s">
        <v>38</v>
      </c>
      <c r="H569" s="9">
        <v>2.4</v>
      </c>
      <c r="I569" s="9">
        <v>0.87546873735389985</v>
      </c>
      <c r="J569" s="9">
        <v>9</v>
      </c>
      <c r="K569" s="9" t="s">
        <v>801</v>
      </c>
      <c r="L569" s="9">
        <v>2.1972245773362196</v>
      </c>
      <c r="M569" s="9" t="s">
        <v>2567</v>
      </c>
      <c r="N569" s="9" t="s">
        <v>1616</v>
      </c>
      <c r="O569" s="9" t="s">
        <v>3405</v>
      </c>
      <c r="P569" s="9" t="s">
        <v>2669</v>
      </c>
      <c r="Q569" s="9" t="s">
        <v>2670</v>
      </c>
      <c r="R569" s="9" t="s">
        <v>2671</v>
      </c>
      <c r="S569" s="9" t="s">
        <v>3021</v>
      </c>
      <c r="T569" s="9" t="s">
        <v>3012</v>
      </c>
      <c r="U569" s="9" t="s">
        <v>3022</v>
      </c>
      <c r="V569" s="9">
        <v>90.6</v>
      </c>
      <c r="W569" s="9">
        <v>55</v>
      </c>
      <c r="X569" s="9">
        <v>49077</v>
      </c>
      <c r="Y569" s="9">
        <v>49.076999999999998</v>
      </c>
      <c r="Z569" s="9">
        <v>3.893390493280144</v>
      </c>
      <c r="AA569" s="9">
        <v>2</v>
      </c>
      <c r="AB569" s="9">
        <f>VLOOKUP(O569, [5]WomensSoccer!$C$1:$E$26, 3, FALSE)</f>
        <v>2</v>
      </c>
    </row>
    <row r="570" spans="1:28" s="9" customFormat="1" x14ac:dyDescent="0.2">
      <c r="A570" s="9">
        <v>60</v>
      </c>
      <c r="B570" s="9" t="s">
        <v>2646</v>
      </c>
      <c r="C570" s="9" t="s">
        <v>1764</v>
      </c>
      <c r="D570" s="9" t="s">
        <v>1765</v>
      </c>
      <c r="E570" s="9" t="s">
        <v>17</v>
      </c>
      <c r="F570" s="9" t="s">
        <v>1521</v>
      </c>
      <c r="G570" s="9" t="s">
        <v>38</v>
      </c>
      <c r="H570" s="9">
        <v>2.2999999999999998</v>
      </c>
      <c r="I570" s="9">
        <v>0.83290912293510388</v>
      </c>
      <c r="J570" s="9">
        <v>8.9</v>
      </c>
      <c r="K570" s="9" t="s">
        <v>1305</v>
      </c>
      <c r="L570" s="9">
        <v>2.1860512767380942</v>
      </c>
      <c r="M570" s="9" t="s">
        <v>2567</v>
      </c>
      <c r="N570" s="9" t="s">
        <v>1616</v>
      </c>
      <c r="O570" s="9" t="s">
        <v>3405</v>
      </c>
      <c r="P570" s="9" t="s">
        <v>2669</v>
      </c>
      <c r="Q570" s="9" t="s">
        <v>2670</v>
      </c>
      <c r="R570" s="9" t="s">
        <v>2671</v>
      </c>
      <c r="S570" s="9" t="s">
        <v>3021</v>
      </c>
      <c r="T570" s="9" t="s">
        <v>3012</v>
      </c>
      <c r="U570" s="9" t="s">
        <v>3022</v>
      </c>
      <c r="V570" s="9">
        <v>90.6</v>
      </c>
      <c r="W570" s="9">
        <v>55</v>
      </c>
      <c r="X570" s="9">
        <v>49077</v>
      </c>
      <c r="Y570" s="9">
        <v>49.076999999999998</v>
      </c>
      <c r="Z570" s="9">
        <v>3.893390493280144</v>
      </c>
      <c r="AA570" s="9">
        <v>2</v>
      </c>
      <c r="AB570" s="9">
        <f>VLOOKUP(O570, [5]WomensSoccer!$C$1:$E$26, 3, FALSE)</f>
        <v>2</v>
      </c>
    </row>
    <row r="571" spans="1:28" s="9" customFormat="1" x14ac:dyDescent="0.2">
      <c r="A571" s="9">
        <v>61</v>
      </c>
      <c r="B571" s="9" t="s">
        <v>2646</v>
      </c>
      <c r="C571" s="9" t="s">
        <v>1766</v>
      </c>
      <c r="D571" s="9" t="s">
        <v>1767</v>
      </c>
      <c r="E571" s="9" t="s">
        <v>17</v>
      </c>
      <c r="F571" s="9" t="s">
        <v>1507</v>
      </c>
      <c r="G571" s="9" t="s">
        <v>38</v>
      </c>
      <c r="H571" s="9">
        <v>2.1</v>
      </c>
      <c r="I571" s="9">
        <v>0.74193734472937733</v>
      </c>
      <c r="J571" s="9">
        <v>8.6999999999999993</v>
      </c>
      <c r="K571" s="9" t="s">
        <v>1307</v>
      </c>
      <c r="L571" s="9">
        <v>2.1633230256605378</v>
      </c>
      <c r="M571" s="9" t="s">
        <v>2632</v>
      </c>
      <c r="N571" s="9" t="s">
        <v>1616</v>
      </c>
      <c r="O571" s="9" t="s">
        <v>3419</v>
      </c>
      <c r="P571" s="9" t="s">
        <v>2822</v>
      </c>
      <c r="Q571" s="9" t="s">
        <v>2823</v>
      </c>
      <c r="R571" s="9" t="s">
        <v>2697</v>
      </c>
      <c r="S571" s="9" t="s">
        <v>3005</v>
      </c>
      <c r="T571" s="9" t="s">
        <v>3006</v>
      </c>
      <c r="U571" s="9" t="s">
        <v>3170</v>
      </c>
      <c r="V571" s="9">
        <v>471.6</v>
      </c>
      <c r="W571" s="9">
        <v>55</v>
      </c>
      <c r="X571" s="9">
        <v>178594</v>
      </c>
      <c r="Y571" s="9">
        <v>178.59399999999999</v>
      </c>
      <c r="Z571" s="9">
        <v>5.1851150732532263</v>
      </c>
      <c r="AA571" s="9">
        <v>54</v>
      </c>
      <c r="AB571" s="9">
        <f>VLOOKUP(O571, [5]WomensSoccer!$C$1:$E$26, 3, FALSE)</f>
        <v>54</v>
      </c>
    </row>
    <row r="572" spans="1:28" s="9" customFormat="1" x14ac:dyDescent="0.2">
      <c r="A572" s="9">
        <v>62</v>
      </c>
      <c r="B572" s="9" t="s">
        <v>2646</v>
      </c>
      <c r="C572" s="9" t="s">
        <v>1768</v>
      </c>
      <c r="D572" s="9" t="s">
        <v>1769</v>
      </c>
      <c r="E572" s="9" t="s">
        <v>17</v>
      </c>
      <c r="F572" s="9" t="s">
        <v>1565</v>
      </c>
      <c r="H572" s="9">
        <v>1.8</v>
      </c>
      <c r="I572" s="9">
        <v>0.58778666490211906</v>
      </c>
      <c r="J572" s="9">
        <v>8.6</v>
      </c>
      <c r="K572" s="9" t="s">
        <v>1316</v>
      </c>
      <c r="L572" s="9">
        <v>2.1517622032594619</v>
      </c>
      <c r="M572" s="9" t="s">
        <v>2634</v>
      </c>
      <c r="N572" s="9" t="s">
        <v>1616</v>
      </c>
      <c r="O572" s="9" t="s">
        <v>3424</v>
      </c>
      <c r="P572" s="9" t="s">
        <v>2826</v>
      </c>
      <c r="Q572" s="9" t="s">
        <v>2827</v>
      </c>
      <c r="R572" s="9" t="s">
        <v>2688</v>
      </c>
      <c r="S572" s="9" t="s">
        <v>3002</v>
      </c>
      <c r="T572" s="9" t="s">
        <v>3003</v>
      </c>
      <c r="U572" s="9" t="s">
        <v>3172</v>
      </c>
      <c r="V572" s="9">
        <v>89.8</v>
      </c>
      <c r="X572" s="9">
        <v>55084</v>
      </c>
      <c r="Y572" s="9">
        <v>55.084000000000003</v>
      </c>
      <c r="Z572" s="9">
        <v>4.0088592928648792</v>
      </c>
      <c r="AA572" s="9">
        <v>25</v>
      </c>
      <c r="AB572" s="9">
        <f>VLOOKUP(O572, [5]WomensSoccer!$C$1:$E$26, 3, FALSE)</f>
        <v>25</v>
      </c>
    </row>
    <row r="573" spans="1:28" s="9" customFormat="1" x14ac:dyDescent="0.2">
      <c r="A573" s="9">
        <v>63</v>
      </c>
      <c r="B573" s="9" t="s">
        <v>2646</v>
      </c>
      <c r="C573" s="9" t="s">
        <v>1770</v>
      </c>
      <c r="D573" s="9" t="s">
        <v>1771</v>
      </c>
      <c r="E573" s="9" t="s">
        <v>17</v>
      </c>
      <c r="F573" s="9" t="s">
        <v>1565</v>
      </c>
      <c r="H573" s="9">
        <v>2.1</v>
      </c>
      <c r="I573" s="9">
        <v>0.74193734472937733</v>
      </c>
      <c r="J573" s="9">
        <v>8.5</v>
      </c>
      <c r="K573" s="9" t="s">
        <v>805</v>
      </c>
      <c r="L573" s="9">
        <v>2.1400661634962708</v>
      </c>
      <c r="M573" s="9" t="s">
        <v>2571</v>
      </c>
      <c r="N573" s="9" t="s">
        <v>1616</v>
      </c>
      <c r="O573" s="9" t="s">
        <v>3425</v>
      </c>
      <c r="P573" s="9" t="s">
        <v>2678</v>
      </c>
      <c r="Q573" s="9" t="s">
        <v>2679</v>
      </c>
      <c r="R573" s="9" t="s">
        <v>2680</v>
      </c>
      <c r="S573" s="9" t="s">
        <v>3029</v>
      </c>
      <c r="T573" s="9" t="s">
        <v>3012</v>
      </c>
      <c r="U573" s="9" t="s">
        <v>3030</v>
      </c>
      <c r="V573" s="9">
        <v>82.7</v>
      </c>
      <c r="W573" s="9">
        <v>151</v>
      </c>
      <c r="X573" s="9">
        <v>84957</v>
      </c>
      <c r="Y573" s="9">
        <v>84.956999999999994</v>
      </c>
      <c r="Z573" s="9">
        <v>4.4421452461357269</v>
      </c>
      <c r="AA573" s="9">
        <v>62</v>
      </c>
      <c r="AB573" s="9">
        <f>VLOOKUP(O573, [5]WomensSoccer!$C$1:$E$26, 3, FALSE)</f>
        <v>62</v>
      </c>
    </row>
    <row r="574" spans="1:28" s="9" customFormat="1" x14ac:dyDescent="0.2">
      <c r="A574" s="9">
        <v>64</v>
      </c>
      <c r="B574" s="9" t="s">
        <v>2646</v>
      </c>
      <c r="C574" s="9" t="s">
        <v>1772</v>
      </c>
      <c r="D574" s="9" t="s">
        <v>1773</v>
      </c>
      <c r="E574" s="9" t="s">
        <v>17</v>
      </c>
      <c r="F574" s="9" t="s">
        <v>1507</v>
      </c>
      <c r="G574" s="9" t="s">
        <v>14</v>
      </c>
      <c r="H574" s="9">
        <v>1.2</v>
      </c>
      <c r="I574" s="9">
        <v>0.18232155679395459</v>
      </c>
      <c r="J574" s="9">
        <v>8.5</v>
      </c>
      <c r="K574" s="9" t="s">
        <v>805</v>
      </c>
      <c r="L574" s="9">
        <v>2.1400661634962708</v>
      </c>
      <c r="M574" s="9" t="s">
        <v>2588</v>
      </c>
      <c r="N574" s="9" t="s">
        <v>1616</v>
      </c>
      <c r="O574" s="9" t="s">
        <v>3403</v>
      </c>
      <c r="P574" s="9" t="s">
        <v>2720</v>
      </c>
      <c r="Q574" s="9" t="s">
        <v>2721</v>
      </c>
      <c r="R574" s="9" t="s">
        <v>2722</v>
      </c>
      <c r="S574" s="9" t="s">
        <v>3042</v>
      </c>
      <c r="T574" s="9" t="s">
        <v>3012</v>
      </c>
      <c r="U574" s="9" t="s">
        <v>3043</v>
      </c>
      <c r="V574" s="9">
        <v>87.5</v>
      </c>
      <c r="W574" s="9">
        <v>137</v>
      </c>
      <c r="X574" s="9">
        <v>44880</v>
      </c>
      <c r="Y574" s="9">
        <v>44.88</v>
      </c>
      <c r="Z574" s="9">
        <v>3.8039922612144408</v>
      </c>
      <c r="AA574" s="9">
        <v>4</v>
      </c>
      <c r="AB574" s="9">
        <f>VLOOKUP(O574, [5]WomensSoccer!$C$1:$E$26, 3, FALSE)</f>
        <v>4</v>
      </c>
    </row>
    <row r="575" spans="1:28" s="9" customFormat="1" x14ac:dyDescent="0.2">
      <c r="A575" s="9">
        <v>65</v>
      </c>
      <c r="B575" s="9" t="s">
        <v>2646</v>
      </c>
      <c r="C575" s="9" t="s">
        <v>1774</v>
      </c>
      <c r="D575" s="9" t="s">
        <v>1775</v>
      </c>
      <c r="E575" s="9" t="s">
        <v>17</v>
      </c>
      <c r="F575" s="9" t="s">
        <v>1515</v>
      </c>
      <c r="G575" s="9" t="s">
        <v>38</v>
      </c>
      <c r="H575" s="9">
        <v>1.7</v>
      </c>
      <c r="I575" s="9">
        <v>0.53062825106217038</v>
      </c>
      <c r="J575" s="9">
        <v>8.4</v>
      </c>
      <c r="K575" s="9" t="s">
        <v>809</v>
      </c>
      <c r="L575" s="9">
        <v>2.1282317058492679</v>
      </c>
      <c r="M575" s="9" t="s">
        <v>2602</v>
      </c>
      <c r="N575" s="9" t="s">
        <v>1616</v>
      </c>
      <c r="O575" s="9" t="s">
        <v>3420</v>
      </c>
      <c r="P575" s="9" t="s">
        <v>2754</v>
      </c>
      <c r="Q575" s="9" t="s">
        <v>2711</v>
      </c>
      <c r="R575" s="9" t="s">
        <v>2697</v>
      </c>
      <c r="S575" s="9" t="s">
        <v>3005</v>
      </c>
      <c r="T575" s="9" t="s">
        <v>3006</v>
      </c>
      <c r="U575" s="9" t="s">
        <v>3007</v>
      </c>
      <c r="V575" s="9">
        <v>176.2</v>
      </c>
      <c r="W575" s="9">
        <v>25</v>
      </c>
      <c r="X575" s="9">
        <v>69778</v>
      </c>
      <c r="Y575" s="9">
        <v>69.778000000000006</v>
      </c>
      <c r="Z575" s="9">
        <v>4.2453187738402836</v>
      </c>
      <c r="AA575" s="9">
        <v>21</v>
      </c>
      <c r="AB575" s="9">
        <f>VLOOKUP(O575, [5]WomensSoccer!$C$1:$E$26, 3, FALSE)</f>
        <v>21</v>
      </c>
    </row>
    <row r="576" spans="1:28" s="9" customFormat="1" x14ac:dyDescent="0.2">
      <c r="A576" s="9">
        <v>66</v>
      </c>
      <c r="B576" s="9" t="s">
        <v>2646</v>
      </c>
      <c r="C576" s="9" t="s">
        <v>1776</v>
      </c>
      <c r="D576" s="9" t="s">
        <v>1777</v>
      </c>
      <c r="E576" s="9" t="s">
        <v>17</v>
      </c>
      <c r="F576" s="9" t="s">
        <v>1507</v>
      </c>
      <c r="G576" s="9" t="s">
        <v>20</v>
      </c>
      <c r="H576" s="9">
        <v>1.1000000000000001</v>
      </c>
      <c r="I576" s="9">
        <v>9.5310179804324935E-2</v>
      </c>
      <c r="J576" s="9">
        <v>8.1</v>
      </c>
      <c r="K576" s="9" t="s">
        <v>813</v>
      </c>
      <c r="L576" s="9">
        <v>2.0918640616783932</v>
      </c>
      <c r="M576" s="9" t="s">
        <v>2602</v>
      </c>
      <c r="N576" s="9" t="s">
        <v>1616</v>
      </c>
      <c r="O576" s="9" t="s">
        <v>3420</v>
      </c>
      <c r="P576" s="9" t="s">
        <v>2754</v>
      </c>
      <c r="Q576" s="9" t="s">
        <v>2711</v>
      </c>
      <c r="R576" s="9" t="s">
        <v>2697</v>
      </c>
      <c r="S576" s="9" t="s">
        <v>3005</v>
      </c>
      <c r="T576" s="9" t="s">
        <v>3006</v>
      </c>
      <c r="U576" s="9" t="s">
        <v>3007</v>
      </c>
      <c r="V576" s="9">
        <v>176.2</v>
      </c>
      <c r="W576" s="9">
        <v>25</v>
      </c>
      <c r="X576" s="9">
        <v>69778</v>
      </c>
      <c r="Y576" s="9">
        <v>69.778000000000006</v>
      </c>
      <c r="Z576" s="9">
        <v>4.2453187738402836</v>
      </c>
      <c r="AA576" s="9">
        <v>21</v>
      </c>
      <c r="AB576" s="9">
        <f>VLOOKUP(O576, [5]WomensSoccer!$C$1:$E$26, 3, FALSE)</f>
        <v>21</v>
      </c>
    </row>
    <row r="577" spans="1:28" s="9" customFormat="1" x14ac:dyDescent="0.2">
      <c r="A577" s="9">
        <v>67</v>
      </c>
      <c r="B577" s="9" t="s">
        <v>2646</v>
      </c>
      <c r="C577" s="9" t="s">
        <v>1778</v>
      </c>
      <c r="D577" s="9" t="s">
        <v>1779</v>
      </c>
      <c r="E577" s="9" t="s">
        <v>17</v>
      </c>
      <c r="F577" s="9" t="s">
        <v>1507</v>
      </c>
      <c r="G577" s="9" t="s">
        <v>20</v>
      </c>
      <c r="H577" s="9">
        <v>2.7</v>
      </c>
      <c r="I577" s="9">
        <v>0.99325177301028345</v>
      </c>
      <c r="J577" s="9">
        <v>8.1</v>
      </c>
      <c r="K577" s="9" t="s">
        <v>813</v>
      </c>
      <c r="L577" s="9">
        <v>2.0918640616783932</v>
      </c>
      <c r="M577" s="9" t="s">
        <v>2578</v>
      </c>
      <c r="N577" s="9" t="s">
        <v>1616</v>
      </c>
      <c r="O577" s="9" t="s">
        <v>3406</v>
      </c>
      <c r="P577" s="9" t="s">
        <v>2698</v>
      </c>
      <c r="Q577" s="9" t="s">
        <v>2699</v>
      </c>
      <c r="R577" s="9" t="s">
        <v>2685</v>
      </c>
      <c r="S577" s="9" t="s">
        <v>3011</v>
      </c>
      <c r="T577" s="9" t="s">
        <v>3012</v>
      </c>
      <c r="U577" s="9" t="s">
        <v>3013</v>
      </c>
      <c r="V577" s="9">
        <v>116</v>
      </c>
      <c r="W577" s="9">
        <v>29</v>
      </c>
      <c r="X577" s="9">
        <v>77037</v>
      </c>
      <c r="Y577" s="9">
        <v>77.037000000000006</v>
      </c>
      <c r="Z577" s="9">
        <v>4.3442858259216885</v>
      </c>
      <c r="AA577" s="9">
        <v>3</v>
      </c>
      <c r="AB577" s="9">
        <f>VLOOKUP(O577, [5]WomensSoccer!$C$1:$E$26, 3, FALSE)</f>
        <v>3</v>
      </c>
    </row>
    <row r="578" spans="1:28" s="9" customFormat="1" x14ac:dyDescent="0.2">
      <c r="A578" s="9">
        <v>68</v>
      </c>
      <c r="B578" s="9" t="s">
        <v>2646</v>
      </c>
      <c r="C578" s="9" t="s">
        <v>1780</v>
      </c>
      <c r="D578" s="9" t="s">
        <v>1781</v>
      </c>
      <c r="E578" s="9" t="s">
        <v>17</v>
      </c>
      <c r="F578" s="9" t="s">
        <v>1521</v>
      </c>
      <c r="G578" s="9" t="s">
        <v>20</v>
      </c>
      <c r="H578" s="9">
        <v>0.39200000000000002</v>
      </c>
      <c r="I578" s="9">
        <v>-0.93649343919167449</v>
      </c>
      <c r="J578" s="9">
        <v>7.7</v>
      </c>
      <c r="K578" s="9" t="s">
        <v>1600</v>
      </c>
      <c r="L578" s="9">
        <v>2.0412203288596382</v>
      </c>
      <c r="M578" s="9" t="s">
        <v>2616</v>
      </c>
      <c r="N578" s="9" t="s">
        <v>1616</v>
      </c>
      <c r="O578" s="9" t="s">
        <v>3404</v>
      </c>
      <c r="P578" s="9" t="s">
        <v>2783</v>
      </c>
      <c r="Q578" s="9" t="s">
        <v>2784</v>
      </c>
      <c r="R578" s="9" t="s">
        <v>2671</v>
      </c>
      <c r="S578" s="9" t="s">
        <v>3021</v>
      </c>
      <c r="T578" s="9" t="s">
        <v>3012</v>
      </c>
      <c r="U578" s="9" t="s">
        <v>3081</v>
      </c>
      <c r="V578" s="9">
        <v>90</v>
      </c>
      <c r="W578" s="9">
        <v>29</v>
      </c>
      <c r="X578" s="9">
        <v>40937</v>
      </c>
      <c r="Y578" s="9">
        <v>40.936999999999998</v>
      </c>
      <c r="Z578" s="9">
        <v>3.7120342995804241</v>
      </c>
      <c r="AA578" s="9">
        <v>215</v>
      </c>
      <c r="AB578" s="9">
        <f>VLOOKUP(O578, [5]WomensSoccer!$C$1:$E$26, 3, FALSE)</f>
        <v>215</v>
      </c>
    </row>
    <row r="579" spans="1:28" s="9" customFormat="1" x14ac:dyDescent="0.2">
      <c r="A579" s="9">
        <v>69</v>
      </c>
      <c r="B579" s="9" t="s">
        <v>2646</v>
      </c>
      <c r="C579" s="9" t="s">
        <v>1782</v>
      </c>
      <c r="D579" s="9" t="s">
        <v>1783</v>
      </c>
      <c r="E579" s="9" t="s">
        <v>17</v>
      </c>
      <c r="F579" s="9" t="s">
        <v>1565</v>
      </c>
      <c r="G579" s="9" t="s">
        <v>20</v>
      </c>
      <c r="H579" s="9">
        <v>0.96</v>
      </c>
      <c r="I579" s="9">
        <v>-4.0821994520255166E-2</v>
      </c>
      <c r="J579" s="9">
        <v>7.4</v>
      </c>
      <c r="K579" s="9" t="s">
        <v>823</v>
      </c>
      <c r="L579" s="9">
        <v>2.0014800002101243</v>
      </c>
      <c r="M579" s="9" t="s">
        <v>2567</v>
      </c>
      <c r="N579" s="9" t="s">
        <v>1616</v>
      </c>
      <c r="O579" s="9" t="s">
        <v>3405</v>
      </c>
      <c r="P579" s="9" t="s">
        <v>2669</v>
      </c>
      <c r="Q579" s="9" t="s">
        <v>2670</v>
      </c>
      <c r="R579" s="9" t="s">
        <v>2671</v>
      </c>
      <c r="S579" s="9" t="s">
        <v>3021</v>
      </c>
      <c r="T579" s="9" t="s">
        <v>3012</v>
      </c>
      <c r="U579" s="9" t="s">
        <v>3022</v>
      </c>
      <c r="V579" s="9">
        <v>90.6</v>
      </c>
      <c r="W579" s="9">
        <v>55</v>
      </c>
      <c r="X579" s="9">
        <v>49077</v>
      </c>
      <c r="Y579" s="9">
        <v>49.076999999999998</v>
      </c>
      <c r="Z579" s="9">
        <v>3.893390493280144</v>
      </c>
      <c r="AA579" s="9">
        <v>2</v>
      </c>
      <c r="AB579" s="9">
        <f>VLOOKUP(O579, [5]WomensSoccer!$C$1:$E$26, 3, FALSE)</f>
        <v>2</v>
      </c>
    </row>
    <row r="580" spans="1:28" s="9" customFormat="1" x14ac:dyDescent="0.2">
      <c r="A580" s="9">
        <v>70</v>
      </c>
      <c r="B580" s="9" t="s">
        <v>2646</v>
      </c>
      <c r="C580" s="9" t="s">
        <v>1784</v>
      </c>
      <c r="D580" s="9" t="s">
        <v>1785</v>
      </c>
      <c r="E580" s="9" t="s">
        <v>17</v>
      </c>
      <c r="F580" s="9" t="s">
        <v>1521</v>
      </c>
      <c r="G580" s="9" t="s">
        <v>20</v>
      </c>
      <c r="H580" s="9">
        <v>1.6</v>
      </c>
      <c r="I580" s="9">
        <v>0.47000362924573563</v>
      </c>
      <c r="J580" s="9">
        <v>7.4</v>
      </c>
      <c r="K580" s="9" t="s">
        <v>823</v>
      </c>
      <c r="L580" s="9">
        <v>2.0014800002101243</v>
      </c>
      <c r="M580" s="9" t="s">
        <v>2621</v>
      </c>
      <c r="N580" s="9" t="s">
        <v>1616</v>
      </c>
      <c r="O580" s="9" t="s">
        <v>3412</v>
      </c>
      <c r="P580" s="9" t="s">
        <v>2795</v>
      </c>
      <c r="Q580" s="9" t="s">
        <v>2796</v>
      </c>
      <c r="R580" s="9" t="s">
        <v>2728</v>
      </c>
      <c r="S580" s="9" t="s">
        <v>3135</v>
      </c>
      <c r="T580" s="9" t="s">
        <v>3012</v>
      </c>
      <c r="U580" s="9" t="s">
        <v>3136</v>
      </c>
      <c r="V580" s="9">
        <v>107.3</v>
      </c>
      <c r="W580" s="9">
        <v>25</v>
      </c>
      <c r="X580" s="9">
        <v>63470</v>
      </c>
      <c r="Y580" s="9">
        <v>63.47</v>
      </c>
      <c r="Z580" s="9">
        <v>4.1505673533183787</v>
      </c>
      <c r="AA580" s="9">
        <v>8</v>
      </c>
      <c r="AB580" s="9">
        <f>VLOOKUP(O580, [5]WomensSoccer!$C$1:$E$26, 3, FALSE)</f>
        <v>8</v>
      </c>
    </row>
    <row r="581" spans="1:28" s="9" customFormat="1" x14ac:dyDescent="0.2">
      <c r="A581" s="9">
        <v>71</v>
      </c>
      <c r="B581" s="9" t="s">
        <v>2646</v>
      </c>
      <c r="C581" s="9" t="s">
        <v>1786</v>
      </c>
      <c r="D581" s="9" t="s">
        <v>1787</v>
      </c>
      <c r="E581" s="9" t="s">
        <v>17</v>
      </c>
      <c r="F581" s="9" t="s">
        <v>1521</v>
      </c>
      <c r="G581" s="9" t="s">
        <v>14</v>
      </c>
      <c r="H581" s="9">
        <v>4.7</v>
      </c>
      <c r="I581" s="9">
        <v>1.547562508716013</v>
      </c>
      <c r="J581" s="9">
        <v>7</v>
      </c>
      <c r="K581" s="9" t="s">
        <v>1788</v>
      </c>
      <c r="L581" s="9">
        <v>1.9459101490553132</v>
      </c>
      <c r="M581" s="9" t="s">
        <v>2635</v>
      </c>
      <c r="N581" s="9" t="s">
        <v>1616</v>
      </c>
      <c r="O581" s="9" t="s">
        <v>3426</v>
      </c>
      <c r="P581" s="9" t="s">
        <v>2828</v>
      </c>
      <c r="Q581" s="9" t="s">
        <v>2829</v>
      </c>
      <c r="R581" s="9" t="s">
        <v>2633</v>
      </c>
      <c r="S581" s="9" t="s">
        <v>3036</v>
      </c>
      <c r="T581" s="9" t="s">
        <v>3012</v>
      </c>
      <c r="U581" s="9" t="s">
        <v>3173</v>
      </c>
      <c r="V581" s="9">
        <v>87.8</v>
      </c>
      <c r="X581" s="9">
        <v>37302</v>
      </c>
      <c r="Y581" s="9">
        <v>37.302</v>
      </c>
      <c r="Z581" s="9">
        <v>3.6190469445152553</v>
      </c>
      <c r="AB581" s="9">
        <f>VLOOKUP(O581, [5]WomensSoccer!$C$1:$E$26, 3, FALSE)</f>
        <v>0</v>
      </c>
    </row>
    <row r="582" spans="1:28" s="11" customFormat="1" x14ac:dyDescent="0.2">
      <c r="A582" s="11">
        <v>1</v>
      </c>
      <c r="B582" s="11" t="s">
        <v>2646</v>
      </c>
      <c r="C582" s="11" t="s">
        <v>1790</v>
      </c>
      <c r="D582" s="11" t="s">
        <v>1791</v>
      </c>
      <c r="E582" s="11" t="s">
        <v>17</v>
      </c>
      <c r="F582" s="11" t="s">
        <v>764</v>
      </c>
      <c r="G582" s="11" t="s">
        <v>38</v>
      </c>
      <c r="H582" s="11">
        <v>379</v>
      </c>
      <c r="I582" s="11">
        <v>5.9375362050824263</v>
      </c>
      <c r="J582" s="11">
        <v>140</v>
      </c>
      <c r="K582" s="11" t="s">
        <v>1620</v>
      </c>
      <c r="L582" s="11">
        <v>4.9416424226093039</v>
      </c>
      <c r="M582" s="11" t="s">
        <v>2588</v>
      </c>
      <c r="N582" s="11" t="s">
        <v>1789</v>
      </c>
      <c r="O582" s="11" t="s">
        <v>3427</v>
      </c>
      <c r="P582" s="11" t="s">
        <v>2720</v>
      </c>
      <c r="Q582" s="11" t="s">
        <v>2721</v>
      </c>
      <c r="R582" s="11" t="s">
        <v>2722</v>
      </c>
      <c r="S582" s="11" t="s">
        <v>3042</v>
      </c>
      <c r="T582" s="11" t="s">
        <v>3012</v>
      </c>
      <c r="U582" s="11" t="s">
        <v>3043</v>
      </c>
      <c r="V582" s="11">
        <v>87.5</v>
      </c>
      <c r="W582" s="11">
        <v>137</v>
      </c>
      <c r="X582" s="11">
        <v>44880</v>
      </c>
      <c r="Y582" s="11">
        <v>44.88</v>
      </c>
      <c r="Z582" s="11">
        <v>3.8039922612144408</v>
      </c>
      <c r="AA582" s="11">
        <v>18</v>
      </c>
      <c r="AB582" s="11">
        <f>VLOOKUP(O582, [5]SoftBall!$C$1:$E$19,3,FALSE)</f>
        <v>18</v>
      </c>
    </row>
    <row r="583" spans="1:28" s="11" customFormat="1" x14ac:dyDescent="0.2">
      <c r="A583" s="11">
        <v>2</v>
      </c>
      <c r="B583" s="11" t="s">
        <v>2646</v>
      </c>
      <c r="C583" s="11" t="s">
        <v>1793</v>
      </c>
      <c r="D583" s="11" t="s">
        <v>1794</v>
      </c>
      <c r="E583" s="11" t="s">
        <v>17</v>
      </c>
      <c r="F583" s="11" t="s">
        <v>742</v>
      </c>
      <c r="G583" s="11" t="s">
        <v>20</v>
      </c>
      <c r="H583" s="11">
        <v>95</v>
      </c>
      <c r="I583" s="11">
        <v>4.5538768916005408</v>
      </c>
      <c r="J583" s="11">
        <v>74</v>
      </c>
      <c r="K583" s="11" t="s">
        <v>1795</v>
      </c>
      <c r="L583" s="11">
        <v>4.3040650932041702</v>
      </c>
      <c r="M583" s="11" t="s">
        <v>2583</v>
      </c>
      <c r="N583" s="11" t="s">
        <v>1789</v>
      </c>
      <c r="O583" s="11" t="s">
        <v>3428</v>
      </c>
      <c r="P583" s="11" t="s">
        <v>2710</v>
      </c>
      <c r="Q583" s="11" t="s">
        <v>2711</v>
      </c>
      <c r="R583" s="11" t="s">
        <v>2697</v>
      </c>
      <c r="S583" s="11" t="s">
        <v>3005</v>
      </c>
      <c r="T583" s="11" t="s">
        <v>3006</v>
      </c>
      <c r="U583" s="11" t="s">
        <v>3007</v>
      </c>
      <c r="V583" s="11">
        <v>176.2</v>
      </c>
      <c r="W583" s="11">
        <v>20</v>
      </c>
      <c r="X583" s="11">
        <v>76367</v>
      </c>
      <c r="Y583" s="11">
        <v>76.367000000000004</v>
      </c>
      <c r="Z583" s="11">
        <v>4.3355506656879683</v>
      </c>
      <c r="AA583" s="11">
        <v>4</v>
      </c>
      <c r="AB583" s="11">
        <f>VLOOKUP(O583, [5]SoftBall!$C$1:$E$19,3,FALSE)</f>
        <v>4</v>
      </c>
    </row>
    <row r="584" spans="1:28" s="11" customFormat="1" x14ac:dyDescent="0.2">
      <c r="A584" s="11">
        <v>3</v>
      </c>
      <c r="B584" s="11" t="s">
        <v>2646</v>
      </c>
      <c r="C584" s="11" t="s">
        <v>1796</v>
      </c>
      <c r="D584" s="11" t="s">
        <v>1299</v>
      </c>
      <c r="E584" s="11" t="s">
        <v>17</v>
      </c>
      <c r="F584" s="11" t="s">
        <v>764</v>
      </c>
      <c r="G584" s="11" t="s">
        <v>26</v>
      </c>
      <c r="H584" s="11">
        <v>91</v>
      </c>
      <c r="I584" s="11">
        <v>4.5108595065168497</v>
      </c>
      <c r="J584" s="11">
        <v>61</v>
      </c>
      <c r="K584" s="11" t="s">
        <v>1121</v>
      </c>
      <c r="L584" s="11">
        <v>4.1108738641733114</v>
      </c>
      <c r="M584" s="11" t="s">
        <v>2564</v>
      </c>
      <c r="N584" s="11" t="s">
        <v>1789</v>
      </c>
      <c r="O584" s="11" t="s">
        <v>3429</v>
      </c>
      <c r="P584" s="11" t="s">
        <v>2661</v>
      </c>
      <c r="Q584" s="11" t="s">
        <v>2662</v>
      </c>
      <c r="R584" s="11" t="s">
        <v>2663</v>
      </c>
      <c r="S584" s="11" t="s">
        <v>3039</v>
      </c>
      <c r="T584" s="11" t="s">
        <v>3003</v>
      </c>
      <c r="U584" s="11" t="s">
        <v>3040</v>
      </c>
      <c r="V584" s="11">
        <v>87</v>
      </c>
      <c r="W584" s="11">
        <v>127</v>
      </c>
      <c r="X584" s="11">
        <v>59866</v>
      </c>
      <c r="Y584" s="11">
        <v>59.866</v>
      </c>
      <c r="Z584" s="11">
        <v>4.0921087312805247</v>
      </c>
      <c r="AA584" s="11">
        <v>1</v>
      </c>
      <c r="AB584" s="11">
        <f>VLOOKUP(O584, [5]SoftBall!$C$1:$E$19,3,FALSE)</f>
        <v>1</v>
      </c>
    </row>
    <row r="585" spans="1:28" s="11" customFormat="1" x14ac:dyDescent="0.2">
      <c r="A585" s="11">
        <v>4</v>
      </c>
      <c r="B585" s="11" t="s">
        <v>2646</v>
      </c>
      <c r="C585" s="11" t="s">
        <v>1797</v>
      </c>
      <c r="D585" s="11" t="s">
        <v>1798</v>
      </c>
      <c r="E585" s="11" t="s">
        <v>17</v>
      </c>
      <c r="F585" s="11" t="s">
        <v>742</v>
      </c>
      <c r="G585" s="11" t="s">
        <v>38</v>
      </c>
      <c r="H585" s="11">
        <v>66</v>
      </c>
      <c r="I585" s="11">
        <v>4.1896547420264252</v>
      </c>
      <c r="J585" s="11">
        <v>55</v>
      </c>
      <c r="K585" s="11" t="s">
        <v>903</v>
      </c>
      <c r="L585" s="11">
        <v>4.0073331852324712</v>
      </c>
      <c r="M585" s="11" t="s">
        <v>2564</v>
      </c>
      <c r="N585" s="11" t="s">
        <v>1789</v>
      </c>
      <c r="O585" s="11" t="s">
        <v>3429</v>
      </c>
      <c r="P585" s="11" t="s">
        <v>2661</v>
      </c>
      <c r="Q585" s="11" t="s">
        <v>2662</v>
      </c>
      <c r="R585" s="11" t="s">
        <v>2663</v>
      </c>
      <c r="S585" s="11" t="s">
        <v>3039</v>
      </c>
      <c r="T585" s="11" t="s">
        <v>3003</v>
      </c>
      <c r="U585" s="11" t="s">
        <v>3040</v>
      </c>
      <c r="V585" s="11">
        <v>87</v>
      </c>
      <c r="W585" s="11">
        <v>127</v>
      </c>
      <c r="X585" s="11">
        <v>59866</v>
      </c>
      <c r="Y585" s="11">
        <v>59.866</v>
      </c>
      <c r="Z585" s="11">
        <v>4.0921087312805247</v>
      </c>
      <c r="AA585" s="11">
        <v>1</v>
      </c>
      <c r="AB585" s="11">
        <f>VLOOKUP(O585, [5]SoftBall!$C$1:$E$19,3,FALSE)</f>
        <v>1</v>
      </c>
    </row>
    <row r="586" spans="1:28" s="11" customFormat="1" x14ac:dyDescent="0.2">
      <c r="A586" s="11">
        <v>5</v>
      </c>
      <c r="B586" s="11" t="s">
        <v>2646</v>
      </c>
      <c r="C586" s="11" t="s">
        <v>1799</v>
      </c>
      <c r="D586" s="11" t="s">
        <v>1754</v>
      </c>
      <c r="E586" s="11" t="s">
        <v>17</v>
      </c>
      <c r="F586" s="11" t="s">
        <v>410</v>
      </c>
      <c r="G586" s="11" t="s">
        <v>20</v>
      </c>
      <c r="H586" s="11">
        <v>53</v>
      </c>
      <c r="I586" s="11">
        <v>3.970291913552122</v>
      </c>
      <c r="J586" s="11">
        <v>47</v>
      </c>
      <c r="K586" s="11" t="s">
        <v>1800</v>
      </c>
      <c r="L586" s="11">
        <v>3.8501476017100584</v>
      </c>
      <c r="M586" s="11" t="s">
        <v>2564</v>
      </c>
      <c r="N586" s="11" t="s">
        <v>1789</v>
      </c>
      <c r="O586" s="11" t="s">
        <v>3429</v>
      </c>
      <c r="P586" s="11" t="s">
        <v>2661</v>
      </c>
      <c r="Q586" s="11" t="s">
        <v>2662</v>
      </c>
      <c r="R586" s="11" t="s">
        <v>2663</v>
      </c>
      <c r="S586" s="11" t="s">
        <v>3039</v>
      </c>
      <c r="T586" s="11" t="s">
        <v>3003</v>
      </c>
      <c r="U586" s="11" t="s">
        <v>3040</v>
      </c>
      <c r="V586" s="11">
        <v>87</v>
      </c>
      <c r="W586" s="11">
        <v>127</v>
      </c>
      <c r="X586" s="11">
        <v>59866</v>
      </c>
      <c r="Y586" s="11">
        <v>59.866</v>
      </c>
      <c r="Z586" s="11">
        <v>4.0921087312805247</v>
      </c>
      <c r="AA586" s="11">
        <v>1</v>
      </c>
      <c r="AB586" s="11">
        <f>VLOOKUP(O586, [5]SoftBall!$C$1:$E$19,3,FALSE)</f>
        <v>1</v>
      </c>
    </row>
    <row r="587" spans="1:28" s="11" customFormat="1" x14ac:dyDescent="0.2">
      <c r="A587" s="11">
        <v>6</v>
      </c>
      <c r="B587" s="11" t="s">
        <v>2646</v>
      </c>
      <c r="C587" s="11" t="s">
        <v>1801</v>
      </c>
      <c r="D587" s="11" t="s">
        <v>1802</v>
      </c>
      <c r="E587" s="11" t="s">
        <v>17</v>
      </c>
      <c r="F587" s="11" t="s">
        <v>742</v>
      </c>
      <c r="G587" s="11" t="s">
        <v>38</v>
      </c>
      <c r="H587" s="11">
        <v>53</v>
      </c>
      <c r="I587" s="11">
        <v>3.970291913552122</v>
      </c>
      <c r="J587" s="11">
        <v>36</v>
      </c>
      <c r="K587" s="11" t="s">
        <v>935</v>
      </c>
      <c r="L587" s="11">
        <v>3.5835189384561099</v>
      </c>
      <c r="M587" s="11" t="s">
        <v>2636</v>
      </c>
      <c r="N587" s="11" t="s">
        <v>1789</v>
      </c>
      <c r="O587" s="11" t="s">
        <v>3430</v>
      </c>
      <c r="P587" s="11" t="s">
        <v>2830</v>
      </c>
      <c r="Q587" s="11" t="s">
        <v>2831</v>
      </c>
      <c r="R587" s="11" t="s">
        <v>2799</v>
      </c>
      <c r="S587" s="11" t="s">
        <v>3019</v>
      </c>
      <c r="T587" s="11" t="s">
        <v>3006</v>
      </c>
      <c r="U587" s="11" t="s">
        <v>3020</v>
      </c>
      <c r="V587" s="11">
        <v>167.8</v>
      </c>
      <c r="W587" s="11">
        <v>55</v>
      </c>
      <c r="X587" s="11">
        <v>105391</v>
      </c>
      <c r="Y587" s="11">
        <v>105.39100000000001</v>
      </c>
      <c r="Z587" s="11">
        <v>4.6576772434671065</v>
      </c>
      <c r="AA587" s="11">
        <v>20</v>
      </c>
      <c r="AB587" s="11">
        <f>VLOOKUP(O587, [5]SoftBall!$C$1:$E$19,3,FALSE)</f>
        <v>20</v>
      </c>
    </row>
    <row r="588" spans="1:28" s="11" customFormat="1" x14ac:dyDescent="0.2">
      <c r="A588" s="11">
        <v>7</v>
      </c>
      <c r="B588" s="11" t="s">
        <v>2646</v>
      </c>
      <c r="C588" s="11" t="s">
        <v>1803</v>
      </c>
      <c r="D588" s="11" t="s">
        <v>1804</v>
      </c>
      <c r="E588" s="11" t="s">
        <v>17</v>
      </c>
      <c r="F588" s="11" t="s">
        <v>737</v>
      </c>
      <c r="G588" s="11" t="s">
        <v>38</v>
      </c>
      <c r="H588" s="11">
        <v>33</v>
      </c>
      <c r="I588" s="11">
        <v>3.4965075614664802</v>
      </c>
      <c r="J588" s="11">
        <v>36</v>
      </c>
      <c r="K588" s="11" t="s">
        <v>935</v>
      </c>
      <c r="L588" s="11">
        <v>3.5835189384561099</v>
      </c>
      <c r="M588" s="11" t="s">
        <v>2637</v>
      </c>
      <c r="N588" s="11" t="s">
        <v>1789</v>
      </c>
      <c r="O588" s="11" t="s">
        <v>3431</v>
      </c>
      <c r="P588" s="11" t="s">
        <v>2832</v>
      </c>
      <c r="Q588" s="11" t="s">
        <v>2833</v>
      </c>
      <c r="R588" s="11" t="s">
        <v>2750</v>
      </c>
      <c r="S588" s="11" t="s">
        <v>3047</v>
      </c>
      <c r="T588" s="11" t="s">
        <v>3012</v>
      </c>
      <c r="U588" s="11" t="s">
        <v>3048</v>
      </c>
      <c r="V588" s="11">
        <v>88.1</v>
      </c>
      <c r="W588" s="11">
        <v>49</v>
      </c>
      <c r="X588" s="11">
        <v>43466</v>
      </c>
      <c r="Y588" s="11">
        <v>43.466000000000001</v>
      </c>
      <c r="Z588" s="11">
        <v>3.7719790232835106</v>
      </c>
      <c r="AA588" s="11">
        <v>25</v>
      </c>
      <c r="AB588" s="11">
        <f>VLOOKUP(O588, [5]SoftBall!$C$1:$E$19,3,FALSE)</f>
        <v>25</v>
      </c>
    </row>
    <row r="589" spans="1:28" s="11" customFormat="1" x14ac:dyDescent="0.2">
      <c r="A589" s="11">
        <v>8</v>
      </c>
      <c r="B589" s="11" t="s">
        <v>2646</v>
      </c>
      <c r="C589" s="11" t="s">
        <v>1805</v>
      </c>
      <c r="D589" s="11" t="s">
        <v>1806</v>
      </c>
      <c r="E589" s="11" t="s">
        <v>17</v>
      </c>
      <c r="F589" s="11" t="s">
        <v>742</v>
      </c>
      <c r="G589" s="11" t="s">
        <v>14</v>
      </c>
      <c r="H589" s="11">
        <v>43</v>
      </c>
      <c r="I589" s="11">
        <v>3.7612001156935624</v>
      </c>
      <c r="J589" s="11">
        <v>36</v>
      </c>
      <c r="K589" s="11" t="s">
        <v>935</v>
      </c>
      <c r="L589" s="11">
        <v>3.5835189384561099</v>
      </c>
      <c r="M589" s="11" t="s">
        <v>2564</v>
      </c>
      <c r="N589" s="11" t="s">
        <v>1789</v>
      </c>
      <c r="O589" s="11" t="s">
        <v>3429</v>
      </c>
      <c r="P589" s="11" t="s">
        <v>2661</v>
      </c>
      <c r="Q589" s="11" t="s">
        <v>2662</v>
      </c>
      <c r="R589" s="11" t="s">
        <v>2663</v>
      </c>
      <c r="S589" s="11" t="s">
        <v>3039</v>
      </c>
      <c r="T589" s="11" t="s">
        <v>3003</v>
      </c>
      <c r="U589" s="11" t="s">
        <v>3040</v>
      </c>
      <c r="V589" s="11">
        <v>87</v>
      </c>
      <c r="W589" s="11">
        <v>127</v>
      </c>
      <c r="X589" s="11">
        <v>59866</v>
      </c>
      <c r="Y589" s="11">
        <v>59.866</v>
      </c>
      <c r="Z589" s="11">
        <v>4.0921087312805247</v>
      </c>
      <c r="AA589" s="11">
        <v>1</v>
      </c>
      <c r="AB589" s="11">
        <f>VLOOKUP(O589, [5]SoftBall!$C$1:$E$19,3,FALSE)</f>
        <v>1</v>
      </c>
    </row>
    <row r="590" spans="1:28" s="11" customFormat="1" x14ac:dyDescent="0.2">
      <c r="A590" s="11">
        <v>9</v>
      </c>
      <c r="B590" s="11" t="s">
        <v>2646</v>
      </c>
      <c r="C590" s="11" t="s">
        <v>1807</v>
      </c>
      <c r="D590" s="11" t="s">
        <v>1808</v>
      </c>
      <c r="E590" s="11" t="s">
        <v>17</v>
      </c>
      <c r="F590" s="11" t="s">
        <v>410</v>
      </c>
      <c r="G590" s="11" t="s">
        <v>14</v>
      </c>
      <c r="H590" s="11">
        <v>95</v>
      </c>
      <c r="I590" s="11">
        <v>4.5538768916005408</v>
      </c>
      <c r="J590" s="11">
        <v>32</v>
      </c>
      <c r="K590" s="11" t="s">
        <v>952</v>
      </c>
      <c r="L590" s="11">
        <v>3.4657359027997265</v>
      </c>
      <c r="M590" s="11" t="s">
        <v>2567</v>
      </c>
      <c r="N590" s="11" t="s">
        <v>1789</v>
      </c>
      <c r="O590" s="11" t="s">
        <v>3432</v>
      </c>
      <c r="P590" s="11" t="s">
        <v>2669</v>
      </c>
      <c r="Q590" s="11" t="s">
        <v>2670</v>
      </c>
      <c r="R590" s="11" t="s">
        <v>2671</v>
      </c>
      <c r="S590" s="11" t="s">
        <v>3021</v>
      </c>
      <c r="T590" s="11" t="s">
        <v>3012</v>
      </c>
      <c r="U590" s="11" t="s">
        <v>3022</v>
      </c>
      <c r="V590" s="11">
        <v>90.6</v>
      </c>
      <c r="W590" s="11">
        <v>55</v>
      </c>
      <c r="X590" s="11">
        <v>49077</v>
      </c>
      <c r="Y590" s="11">
        <v>49.076999999999998</v>
      </c>
      <c r="Z590" s="11">
        <v>3.893390493280144</v>
      </c>
      <c r="AA590" s="11">
        <v>17</v>
      </c>
      <c r="AB590" s="11">
        <f>VLOOKUP(O590, [5]SoftBall!$C$1:$E$19,3,FALSE)</f>
        <v>17</v>
      </c>
    </row>
    <row r="591" spans="1:28" s="11" customFormat="1" x14ac:dyDescent="0.2">
      <c r="A591" s="11">
        <v>10</v>
      </c>
      <c r="B591" s="11" t="s">
        <v>2646</v>
      </c>
      <c r="C591" s="11" t="s">
        <v>1809</v>
      </c>
      <c r="D591" s="11" t="s">
        <v>1810</v>
      </c>
      <c r="E591" s="11" t="s">
        <v>17</v>
      </c>
      <c r="F591" s="11" t="s">
        <v>764</v>
      </c>
      <c r="G591" s="11" t="s">
        <v>26</v>
      </c>
      <c r="H591" s="11">
        <v>35</v>
      </c>
      <c r="I591" s="11">
        <v>3.5553480614894135</v>
      </c>
      <c r="J591" s="11">
        <v>30</v>
      </c>
      <c r="K591" s="11" t="s">
        <v>1166</v>
      </c>
      <c r="L591" s="11">
        <v>3.4011973816621555</v>
      </c>
      <c r="M591" s="11" t="s">
        <v>2564</v>
      </c>
      <c r="N591" s="11" t="s">
        <v>1789</v>
      </c>
      <c r="O591" s="11" t="s">
        <v>3429</v>
      </c>
      <c r="P591" s="11" t="s">
        <v>2661</v>
      </c>
      <c r="Q591" s="11" t="s">
        <v>2662</v>
      </c>
      <c r="R591" s="11" t="s">
        <v>2663</v>
      </c>
      <c r="S591" s="11" t="s">
        <v>3039</v>
      </c>
      <c r="T591" s="11" t="s">
        <v>3003</v>
      </c>
      <c r="U591" s="11" t="s">
        <v>3040</v>
      </c>
      <c r="V591" s="11">
        <v>87</v>
      </c>
      <c r="W591" s="11">
        <v>127</v>
      </c>
      <c r="X591" s="11">
        <v>59866</v>
      </c>
      <c r="Y591" s="11">
        <v>59.866</v>
      </c>
      <c r="Z591" s="11">
        <v>4.0921087312805247</v>
      </c>
      <c r="AA591" s="11">
        <v>1</v>
      </c>
      <c r="AB591" s="11">
        <f>VLOOKUP(O591, [5]SoftBall!$C$1:$E$19,3,FALSE)</f>
        <v>1</v>
      </c>
    </row>
    <row r="592" spans="1:28" s="11" customFormat="1" x14ac:dyDescent="0.2">
      <c r="A592" s="11">
        <v>11</v>
      </c>
      <c r="B592" s="11" t="s">
        <v>2646</v>
      </c>
      <c r="C592" s="11" t="s">
        <v>1811</v>
      </c>
      <c r="D592" s="11" t="s">
        <v>1812</v>
      </c>
      <c r="E592" s="11" t="s">
        <v>17</v>
      </c>
      <c r="F592" s="11" t="s">
        <v>764</v>
      </c>
      <c r="G592" s="11" t="s">
        <v>38</v>
      </c>
      <c r="H592" s="11">
        <v>35</v>
      </c>
      <c r="I592" s="11">
        <v>3.5553480614894135</v>
      </c>
      <c r="J592" s="11">
        <v>29</v>
      </c>
      <c r="K592" s="11" t="s">
        <v>968</v>
      </c>
      <c r="L592" s="11">
        <v>3.3672958299864741</v>
      </c>
      <c r="M592" s="11" t="s">
        <v>2583</v>
      </c>
      <c r="N592" s="11" t="s">
        <v>1789</v>
      </c>
      <c r="O592" s="11" t="s">
        <v>3428</v>
      </c>
      <c r="P592" s="11" t="s">
        <v>2710</v>
      </c>
      <c r="Q592" s="11" t="s">
        <v>2711</v>
      </c>
      <c r="R592" s="11" t="s">
        <v>2697</v>
      </c>
      <c r="S592" s="11" t="s">
        <v>3005</v>
      </c>
      <c r="T592" s="11" t="s">
        <v>3006</v>
      </c>
      <c r="U592" s="11" t="s">
        <v>3007</v>
      </c>
      <c r="V592" s="11">
        <v>176.2</v>
      </c>
      <c r="W592" s="11">
        <v>20</v>
      </c>
      <c r="X592" s="11">
        <v>76367</v>
      </c>
      <c r="Y592" s="11">
        <v>76.367000000000004</v>
      </c>
      <c r="Z592" s="11">
        <v>4.3355506656879683</v>
      </c>
      <c r="AA592" s="11">
        <v>4</v>
      </c>
      <c r="AB592" s="11">
        <f>VLOOKUP(O592, [5]SoftBall!$C$1:$E$19,3,FALSE)</f>
        <v>4</v>
      </c>
    </row>
    <row r="593" spans="1:28" s="11" customFormat="1" x14ac:dyDescent="0.2">
      <c r="A593" s="11">
        <v>12</v>
      </c>
      <c r="B593" s="11" t="s">
        <v>2646</v>
      </c>
      <c r="C593" s="11" t="s">
        <v>1813</v>
      </c>
      <c r="D593" s="11" t="s">
        <v>1814</v>
      </c>
      <c r="E593" s="11" t="s">
        <v>17</v>
      </c>
      <c r="F593" s="11" t="s">
        <v>764</v>
      </c>
      <c r="G593" s="11" t="s">
        <v>38</v>
      </c>
      <c r="H593" s="11">
        <v>17</v>
      </c>
      <c r="I593" s="11">
        <v>2.8332133440562162</v>
      </c>
      <c r="J593" s="11">
        <v>25</v>
      </c>
      <c r="K593" s="11" t="s">
        <v>999</v>
      </c>
      <c r="L593" s="11">
        <v>3.2188758248682006</v>
      </c>
      <c r="M593" s="11" t="s">
        <v>2567</v>
      </c>
      <c r="N593" s="11" t="s">
        <v>1789</v>
      </c>
      <c r="O593" s="11" t="s">
        <v>3432</v>
      </c>
      <c r="P593" s="11" t="s">
        <v>2669</v>
      </c>
      <c r="Q593" s="11" t="s">
        <v>2670</v>
      </c>
      <c r="R593" s="11" t="s">
        <v>2671</v>
      </c>
      <c r="S593" s="11" t="s">
        <v>3021</v>
      </c>
      <c r="T593" s="11" t="s">
        <v>3012</v>
      </c>
      <c r="U593" s="11" t="s">
        <v>3022</v>
      </c>
      <c r="V593" s="11">
        <v>90.6</v>
      </c>
      <c r="W593" s="11">
        <v>55</v>
      </c>
      <c r="X593" s="11">
        <v>49077</v>
      </c>
      <c r="Y593" s="11">
        <v>49.076999999999998</v>
      </c>
      <c r="Z593" s="11">
        <v>3.893390493280144</v>
      </c>
      <c r="AA593" s="11">
        <v>17</v>
      </c>
      <c r="AB593" s="11">
        <f>VLOOKUP(O593, [5]SoftBall!$C$1:$E$19,3,FALSE)</f>
        <v>17</v>
      </c>
    </row>
    <row r="594" spans="1:28" s="11" customFormat="1" x14ac:dyDescent="0.2">
      <c r="A594" s="11">
        <v>13</v>
      </c>
      <c r="B594" s="11" t="s">
        <v>2646</v>
      </c>
      <c r="C594" s="11" t="s">
        <v>1815</v>
      </c>
      <c r="D594" s="11" t="s">
        <v>1816</v>
      </c>
      <c r="E594" s="11" t="s">
        <v>17</v>
      </c>
      <c r="F594" s="11" t="s">
        <v>742</v>
      </c>
      <c r="G594" s="11" t="s">
        <v>38</v>
      </c>
      <c r="H594" s="11">
        <v>23</v>
      </c>
      <c r="I594" s="11">
        <v>3.1354942159291497</v>
      </c>
      <c r="J594" s="11">
        <v>22</v>
      </c>
      <c r="K594" s="11" t="s">
        <v>1031</v>
      </c>
      <c r="L594" s="11">
        <v>3.0910424533583161</v>
      </c>
      <c r="M594" s="11" t="s">
        <v>2564</v>
      </c>
      <c r="N594" s="11" t="s">
        <v>1789</v>
      </c>
      <c r="O594" s="11" t="s">
        <v>3429</v>
      </c>
      <c r="P594" s="11" t="s">
        <v>2661</v>
      </c>
      <c r="Q594" s="11" t="s">
        <v>2662</v>
      </c>
      <c r="R594" s="11" t="s">
        <v>2663</v>
      </c>
      <c r="S594" s="11" t="s">
        <v>3039</v>
      </c>
      <c r="T594" s="11" t="s">
        <v>3003</v>
      </c>
      <c r="U594" s="11" t="s">
        <v>3040</v>
      </c>
      <c r="V594" s="11">
        <v>87</v>
      </c>
      <c r="W594" s="11">
        <v>127</v>
      </c>
      <c r="X594" s="11">
        <v>59866</v>
      </c>
      <c r="Y594" s="11">
        <v>59.866</v>
      </c>
      <c r="Z594" s="11">
        <v>4.0921087312805247</v>
      </c>
      <c r="AA594" s="11">
        <v>1</v>
      </c>
      <c r="AB594" s="11">
        <f>VLOOKUP(O594, [5]SoftBall!$C$1:$E$19,3,FALSE)</f>
        <v>1</v>
      </c>
    </row>
    <row r="595" spans="1:28" s="11" customFormat="1" x14ac:dyDescent="0.2">
      <c r="A595" s="11">
        <v>14</v>
      </c>
      <c r="B595" s="11" t="s">
        <v>2646</v>
      </c>
      <c r="C595" s="11" t="s">
        <v>1817</v>
      </c>
      <c r="D595" s="11" t="s">
        <v>1818</v>
      </c>
      <c r="E595" s="11" t="s">
        <v>17</v>
      </c>
      <c r="F595" s="11" t="s">
        <v>737</v>
      </c>
      <c r="G595" s="11" t="s">
        <v>38</v>
      </c>
      <c r="H595" s="11">
        <v>11.8</v>
      </c>
      <c r="I595" s="11">
        <v>2.4680995314716192</v>
      </c>
      <c r="J595" s="11">
        <v>22</v>
      </c>
      <c r="K595" s="11" t="s">
        <v>1031</v>
      </c>
      <c r="L595" s="11">
        <v>3.0910424533583161</v>
      </c>
      <c r="M595" s="11" t="s">
        <v>2567</v>
      </c>
      <c r="N595" s="11" t="s">
        <v>1789</v>
      </c>
      <c r="O595" s="11" t="s">
        <v>3432</v>
      </c>
      <c r="P595" s="11" t="s">
        <v>2669</v>
      </c>
      <c r="Q595" s="11" t="s">
        <v>2670</v>
      </c>
      <c r="R595" s="11" t="s">
        <v>2671</v>
      </c>
      <c r="S595" s="11" t="s">
        <v>3021</v>
      </c>
      <c r="T595" s="11" t="s">
        <v>3012</v>
      </c>
      <c r="U595" s="11" t="s">
        <v>3022</v>
      </c>
      <c r="V595" s="11">
        <v>90.6</v>
      </c>
      <c r="W595" s="11">
        <v>55</v>
      </c>
      <c r="X595" s="11">
        <v>49077</v>
      </c>
      <c r="Y595" s="11">
        <v>49.076999999999998</v>
      </c>
      <c r="Z595" s="11">
        <v>3.893390493280144</v>
      </c>
      <c r="AA595" s="11">
        <v>17</v>
      </c>
      <c r="AB595" s="11">
        <f>VLOOKUP(O595, [5]SoftBall!$C$1:$E$19,3,FALSE)</f>
        <v>17</v>
      </c>
    </row>
    <row r="596" spans="1:28" s="11" customFormat="1" x14ac:dyDescent="0.2">
      <c r="A596" s="11">
        <v>15</v>
      </c>
      <c r="B596" s="11" t="s">
        <v>2646</v>
      </c>
      <c r="C596" s="11" t="s">
        <v>1819</v>
      </c>
      <c r="D596" s="11" t="s">
        <v>1820</v>
      </c>
      <c r="E596" s="11" t="s">
        <v>17</v>
      </c>
      <c r="F596" s="11" t="s">
        <v>410</v>
      </c>
      <c r="G596" s="11" t="s">
        <v>26</v>
      </c>
      <c r="H596" s="11">
        <v>2.8</v>
      </c>
      <c r="I596" s="11">
        <v>1.0296194171811581</v>
      </c>
      <c r="J596" s="11">
        <v>19.600000000000001</v>
      </c>
      <c r="K596" s="11" t="s">
        <v>1821</v>
      </c>
      <c r="L596" s="11">
        <v>2.9755295662364718</v>
      </c>
      <c r="M596" s="11" t="s">
        <v>2593</v>
      </c>
      <c r="N596" s="11" t="s">
        <v>1789</v>
      </c>
      <c r="O596" s="11" t="s">
        <v>3433</v>
      </c>
      <c r="P596" s="11" t="s">
        <v>2733</v>
      </c>
      <c r="Q596" s="11" t="s">
        <v>2734</v>
      </c>
      <c r="R596" s="11" t="s">
        <v>1117</v>
      </c>
      <c r="S596" s="11" t="s">
        <v>3016</v>
      </c>
      <c r="T596" s="11" t="s">
        <v>3017</v>
      </c>
      <c r="U596" s="11" t="s">
        <v>3018</v>
      </c>
      <c r="V596" s="11">
        <v>86.4</v>
      </c>
      <c r="W596" s="11">
        <v>49</v>
      </c>
      <c r="X596" s="11">
        <v>58575</v>
      </c>
      <c r="Y596" s="11">
        <v>58.575000000000003</v>
      </c>
      <c r="Z596" s="11">
        <v>4.0703079843938594</v>
      </c>
      <c r="AA596" s="11">
        <v>24</v>
      </c>
      <c r="AB596" s="11">
        <f>VLOOKUP(O596, [5]SoftBall!$C$1:$E$19,3,FALSE)</f>
        <v>24</v>
      </c>
    </row>
    <row r="597" spans="1:28" s="11" customFormat="1" x14ac:dyDescent="0.2">
      <c r="A597" s="11">
        <v>16</v>
      </c>
      <c r="B597" s="11" t="s">
        <v>2646</v>
      </c>
      <c r="C597" s="11" t="s">
        <v>1822</v>
      </c>
      <c r="D597" s="11" t="s">
        <v>1823</v>
      </c>
      <c r="E597" s="11" t="s">
        <v>17</v>
      </c>
      <c r="F597" s="11" t="s">
        <v>742</v>
      </c>
      <c r="G597" s="11" t="s">
        <v>38</v>
      </c>
      <c r="H597" s="11">
        <v>36</v>
      </c>
      <c r="I597" s="11">
        <v>3.5835189384561099</v>
      </c>
      <c r="J597" s="11">
        <v>19</v>
      </c>
      <c r="K597" s="11" t="s">
        <v>1205</v>
      </c>
      <c r="L597" s="11">
        <v>2.9444389791664403</v>
      </c>
      <c r="M597" s="11" t="s">
        <v>2638</v>
      </c>
      <c r="N597" s="11" t="s">
        <v>1789</v>
      </c>
      <c r="O597" s="11" t="s">
        <v>3434</v>
      </c>
      <c r="P597" s="11" t="s">
        <v>2834</v>
      </c>
      <c r="Q597" s="11" t="s">
        <v>2835</v>
      </c>
      <c r="R597" s="11" t="s">
        <v>2663</v>
      </c>
      <c r="S597" s="11" t="s">
        <v>3039</v>
      </c>
      <c r="T597" s="11" t="s">
        <v>3003</v>
      </c>
      <c r="U597" s="11" t="s">
        <v>3174</v>
      </c>
      <c r="V597" s="11">
        <v>84.4</v>
      </c>
      <c r="W597" s="11">
        <v>182</v>
      </c>
      <c r="X597" s="11">
        <v>59679</v>
      </c>
      <c r="Y597" s="11">
        <v>59.679000000000002</v>
      </c>
      <c r="Z597" s="11">
        <v>4.0889801997229496</v>
      </c>
      <c r="AA597" s="11">
        <v>3</v>
      </c>
      <c r="AB597" s="11">
        <f>VLOOKUP(O597, [5]SoftBall!$C$1:$E$19,3,FALSE)</f>
        <v>3</v>
      </c>
    </row>
    <row r="598" spans="1:28" s="11" customFormat="1" x14ac:dyDescent="0.2">
      <c r="A598" s="11">
        <v>17</v>
      </c>
      <c r="B598" s="11" t="s">
        <v>2646</v>
      </c>
      <c r="C598" s="11" t="s">
        <v>1824</v>
      </c>
      <c r="D598" s="11" t="s">
        <v>1825</v>
      </c>
      <c r="E598" s="11" t="s">
        <v>17</v>
      </c>
      <c r="F598" s="11" t="s">
        <v>764</v>
      </c>
      <c r="H598" s="11">
        <v>11.7</v>
      </c>
      <c r="I598" s="11">
        <v>2.4595888418037104</v>
      </c>
      <c r="J598" s="11">
        <v>18.899999999999999</v>
      </c>
      <c r="K598" s="11" t="s">
        <v>1641</v>
      </c>
      <c r="L598" s="11">
        <v>2.9391619220655967</v>
      </c>
      <c r="M598" s="11" t="s">
        <v>2638</v>
      </c>
      <c r="N598" s="11" t="s">
        <v>1789</v>
      </c>
      <c r="O598" s="11" t="s">
        <v>3434</v>
      </c>
      <c r="P598" s="11" t="s">
        <v>2834</v>
      </c>
      <c r="Q598" s="11" t="s">
        <v>2835</v>
      </c>
      <c r="R598" s="11" t="s">
        <v>2663</v>
      </c>
      <c r="S598" s="11" t="s">
        <v>3039</v>
      </c>
      <c r="T598" s="11" t="s">
        <v>3003</v>
      </c>
      <c r="U598" s="11" t="s">
        <v>3174</v>
      </c>
      <c r="V598" s="11">
        <v>84.4</v>
      </c>
      <c r="W598" s="11">
        <v>182</v>
      </c>
      <c r="X598" s="11">
        <v>59679</v>
      </c>
      <c r="Y598" s="11">
        <v>59.679000000000002</v>
      </c>
      <c r="Z598" s="11">
        <v>4.0889801997229496</v>
      </c>
      <c r="AA598" s="11">
        <v>3</v>
      </c>
      <c r="AB598" s="11">
        <f>VLOOKUP(O598, [5]SoftBall!$C$1:$E$19,3,FALSE)</f>
        <v>3</v>
      </c>
    </row>
    <row r="599" spans="1:28" s="11" customFormat="1" x14ac:dyDescent="0.2">
      <c r="A599" s="11">
        <v>18</v>
      </c>
      <c r="B599" s="11" t="s">
        <v>2646</v>
      </c>
      <c r="C599" s="11" t="s">
        <v>1827</v>
      </c>
      <c r="D599" s="11" t="s">
        <v>1828</v>
      </c>
      <c r="E599" s="11" t="s">
        <v>17</v>
      </c>
      <c r="F599" s="11" t="s">
        <v>742</v>
      </c>
      <c r="G599" s="11" t="s">
        <v>26</v>
      </c>
      <c r="H599" s="11">
        <v>3.9</v>
      </c>
      <c r="I599" s="11">
        <v>1.3609765531356006</v>
      </c>
      <c r="J599" s="11">
        <v>17.2</v>
      </c>
      <c r="K599" s="11" t="s">
        <v>1440</v>
      </c>
      <c r="L599" s="11">
        <v>2.8449093838194073</v>
      </c>
      <c r="M599" s="11" t="s">
        <v>2564</v>
      </c>
      <c r="N599" s="11" t="s">
        <v>1789</v>
      </c>
      <c r="O599" s="11" t="s">
        <v>3429</v>
      </c>
      <c r="P599" s="11" t="s">
        <v>2661</v>
      </c>
      <c r="Q599" s="11" t="s">
        <v>2662</v>
      </c>
      <c r="R599" s="11" t="s">
        <v>2663</v>
      </c>
      <c r="S599" s="11" t="s">
        <v>3039</v>
      </c>
      <c r="T599" s="11" t="s">
        <v>3003</v>
      </c>
      <c r="U599" s="11" t="s">
        <v>3040</v>
      </c>
      <c r="V599" s="11">
        <v>87</v>
      </c>
      <c r="W599" s="11">
        <v>127</v>
      </c>
      <c r="X599" s="11">
        <v>59866</v>
      </c>
      <c r="Y599" s="11">
        <v>59.866</v>
      </c>
      <c r="Z599" s="11">
        <v>4.0921087312805247</v>
      </c>
      <c r="AA599" s="11">
        <v>1</v>
      </c>
      <c r="AB599" s="11">
        <f>VLOOKUP(O599, [5]SoftBall!$C$1:$E$19,3,FALSE)</f>
        <v>1</v>
      </c>
    </row>
    <row r="600" spans="1:28" s="11" customFormat="1" x14ac:dyDescent="0.2">
      <c r="A600" s="11">
        <v>19</v>
      </c>
      <c r="B600" s="11" t="s">
        <v>2646</v>
      </c>
      <c r="C600" s="11" t="s">
        <v>1829</v>
      </c>
      <c r="D600" s="11" t="s">
        <v>1830</v>
      </c>
      <c r="E600" s="11" t="s">
        <v>17</v>
      </c>
      <c r="F600" s="11" t="s">
        <v>764</v>
      </c>
      <c r="G600" s="11" t="s">
        <v>14</v>
      </c>
      <c r="H600" s="11">
        <v>3.3</v>
      </c>
      <c r="I600" s="11">
        <v>1.1939224684724346</v>
      </c>
      <c r="J600" s="11">
        <v>16.8</v>
      </c>
      <c r="K600" s="11" t="s">
        <v>757</v>
      </c>
      <c r="L600" s="11">
        <v>2.8213788864092133</v>
      </c>
      <c r="M600" s="11" t="s">
        <v>2567</v>
      </c>
      <c r="N600" s="11" t="s">
        <v>1789</v>
      </c>
      <c r="O600" s="11" t="s">
        <v>3432</v>
      </c>
      <c r="P600" s="11" t="s">
        <v>2669</v>
      </c>
      <c r="Q600" s="11" t="s">
        <v>2670</v>
      </c>
      <c r="R600" s="11" t="s">
        <v>2671</v>
      </c>
      <c r="S600" s="11" t="s">
        <v>3021</v>
      </c>
      <c r="T600" s="11" t="s">
        <v>3012</v>
      </c>
      <c r="U600" s="11" t="s">
        <v>3022</v>
      </c>
      <c r="V600" s="11">
        <v>90.6</v>
      </c>
      <c r="W600" s="11">
        <v>55</v>
      </c>
      <c r="X600" s="11">
        <v>49077</v>
      </c>
      <c r="Y600" s="11">
        <v>49.076999999999998</v>
      </c>
      <c r="Z600" s="11">
        <v>3.893390493280144</v>
      </c>
      <c r="AA600" s="11">
        <v>17</v>
      </c>
      <c r="AB600" s="11">
        <f>VLOOKUP(O600, [5]SoftBall!$C$1:$E$19,3,FALSE)</f>
        <v>17</v>
      </c>
    </row>
    <row r="601" spans="1:28" s="11" customFormat="1" x14ac:dyDescent="0.2">
      <c r="A601" s="11">
        <v>20</v>
      </c>
      <c r="B601" s="11" t="s">
        <v>2646</v>
      </c>
      <c r="C601" s="11" t="s">
        <v>1831</v>
      </c>
      <c r="D601" s="11" t="s">
        <v>1832</v>
      </c>
      <c r="E601" s="11" t="s">
        <v>17</v>
      </c>
      <c r="F601" s="11" t="s">
        <v>742</v>
      </c>
      <c r="G601" s="11" t="s">
        <v>26</v>
      </c>
      <c r="H601" s="11">
        <v>4.0999999999999996</v>
      </c>
      <c r="I601" s="11">
        <v>1.410986973710262</v>
      </c>
      <c r="J601" s="11">
        <v>16.5</v>
      </c>
      <c r="K601" s="11" t="s">
        <v>1833</v>
      </c>
      <c r="L601" s="11">
        <v>2.8033603809065348</v>
      </c>
      <c r="M601" s="11" t="s">
        <v>2569</v>
      </c>
      <c r="N601" s="11" t="s">
        <v>1789</v>
      </c>
      <c r="O601" s="11" t="s">
        <v>3435</v>
      </c>
      <c r="P601" s="11" t="s">
        <v>2674</v>
      </c>
      <c r="Q601" s="11" t="s">
        <v>2675</v>
      </c>
      <c r="R601" s="11" t="s">
        <v>2655</v>
      </c>
      <c r="S601" s="11" t="s">
        <v>3062</v>
      </c>
      <c r="T601" s="11" t="s">
        <v>3012</v>
      </c>
      <c r="U601" s="11" t="s">
        <v>3063</v>
      </c>
      <c r="V601" s="11">
        <v>89.6</v>
      </c>
      <c r="W601" s="11">
        <v>115</v>
      </c>
      <c r="X601" s="11">
        <v>44308</v>
      </c>
      <c r="Y601" s="11">
        <v>44.308</v>
      </c>
      <c r="Z601" s="11">
        <v>3.7911652476546864</v>
      </c>
      <c r="AA601" s="11">
        <v>19</v>
      </c>
      <c r="AB601" s="11">
        <f>VLOOKUP(O601, [5]SoftBall!$C$1:$E$19,3,FALSE)</f>
        <v>19</v>
      </c>
    </row>
    <row r="602" spans="1:28" s="11" customFormat="1" x14ac:dyDescent="0.2">
      <c r="A602" s="11">
        <v>21</v>
      </c>
      <c r="B602" s="11" t="s">
        <v>2646</v>
      </c>
      <c r="C602" s="11" t="s">
        <v>1834</v>
      </c>
      <c r="D602" s="11" t="s">
        <v>1835</v>
      </c>
      <c r="E602" s="11" t="s">
        <v>17</v>
      </c>
      <c r="F602" s="11" t="s">
        <v>742</v>
      </c>
      <c r="G602" s="11" t="s">
        <v>26</v>
      </c>
      <c r="H602" s="11">
        <v>5.0999999999999996</v>
      </c>
      <c r="I602" s="11">
        <v>1.62924053973028</v>
      </c>
      <c r="J602" s="11">
        <v>15.2</v>
      </c>
      <c r="K602" s="11" t="s">
        <v>777</v>
      </c>
      <c r="L602" s="11">
        <v>2.7212954278522306</v>
      </c>
      <c r="M602" s="11" t="s">
        <v>2589</v>
      </c>
      <c r="N602" s="11" t="s">
        <v>1789</v>
      </c>
      <c r="O602" s="11" t="s">
        <v>3436</v>
      </c>
      <c r="P602" s="11" t="s">
        <v>2723</v>
      </c>
      <c r="Q602" s="11" t="s">
        <v>2724</v>
      </c>
      <c r="R602" s="11" t="s">
        <v>2725</v>
      </c>
      <c r="S602" s="11" t="s">
        <v>3054</v>
      </c>
      <c r="T602" s="11" t="s">
        <v>3003</v>
      </c>
      <c r="U602" s="11" t="s">
        <v>3055</v>
      </c>
      <c r="V602" s="11">
        <v>95.7</v>
      </c>
      <c r="W602" s="11">
        <v>105</v>
      </c>
      <c r="X602" s="11">
        <v>48058</v>
      </c>
      <c r="Y602" s="11">
        <v>48.058</v>
      </c>
      <c r="Z602" s="11">
        <v>3.8724086147940531</v>
      </c>
      <c r="AA602" s="11">
        <v>6</v>
      </c>
      <c r="AB602" s="11">
        <f>VLOOKUP(O602, [5]SoftBall!$C$1:$E$19,3,FALSE)</f>
        <v>6</v>
      </c>
    </row>
    <row r="603" spans="1:28" s="11" customFormat="1" x14ac:dyDescent="0.2">
      <c r="A603" s="11">
        <v>22</v>
      </c>
      <c r="B603" s="11" t="s">
        <v>2646</v>
      </c>
      <c r="C603" s="11" t="s">
        <v>1837</v>
      </c>
      <c r="D603" s="11" t="s">
        <v>1838</v>
      </c>
      <c r="E603" s="11" t="s">
        <v>17</v>
      </c>
      <c r="F603" s="11" t="s">
        <v>764</v>
      </c>
      <c r="G603" s="11" t="s">
        <v>14</v>
      </c>
      <c r="H603" s="11">
        <v>4.0999999999999996</v>
      </c>
      <c r="I603" s="11">
        <v>1.410986973710262</v>
      </c>
      <c r="J603" s="11">
        <v>14.1</v>
      </c>
      <c r="K603" s="11" t="s">
        <v>1524</v>
      </c>
      <c r="L603" s="11">
        <v>2.6461747973841225</v>
      </c>
      <c r="M603" s="11" t="s">
        <v>2590</v>
      </c>
      <c r="N603" s="11" t="s">
        <v>1789</v>
      </c>
      <c r="O603" s="11" t="s">
        <v>3437</v>
      </c>
      <c r="P603" s="11" t="s">
        <v>2726</v>
      </c>
      <c r="Q603" s="11" t="s">
        <v>2727</v>
      </c>
      <c r="R603" s="11" t="s">
        <v>2728</v>
      </c>
      <c r="S603" s="11" t="s">
        <v>3135</v>
      </c>
      <c r="T603" s="11" t="s">
        <v>3012</v>
      </c>
      <c r="U603" s="11" t="s">
        <v>3152</v>
      </c>
      <c r="V603" s="11">
        <v>95.5</v>
      </c>
      <c r="W603" s="11">
        <v>62</v>
      </c>
      <c r="X603" s="11">
        <v>43804</v>
      </c>
      <c r="Y603" s="11">
        <v>43.804000000000002</v>
      </c>
      <c r="Z603" s="11">
        <v>3.7797251374135126</v>
      </c>
      <c r="AA603" s="11">
        <v>9</v>
      </c>
      <c r="AB603" s="11">
        <f>VLOOKUP(O603, [5]SoftBall!$C$1:$E$19,3,FALSE)</f>
        <v>9</v>
      </c>
    </row>
    <row r="604" spans="1:28" s="11" customFormat="1" x14ac:dyDescent="0.2">
      <c r="A604" s="11">
        <v>23</v>
      </c>
      <c r="B604" s="11" t="s">
        <v>2646</v>
      </c>
      <c r="C604" s="11" t="s">
        <v>1839</v>
      </c>
      <c r="D604" s="11" t="s">
        <v>1840</v>
      </c>
      <c r="E604" s="11" t="s">
        <v>17</v>
      </c>
      <c r="F604" s="11" t="s">
        <v>742</v>
      </c>
      <c r="G604" s="11" t="s">
        <v>14</v>
      </c>
      <c r="H604" s="11">
        <v>8.6999999999999993</v>
      </c>
      <c r="I604" s="11">
        <v>2.1633230256605378</v>
      </c>
      <c r="J604" s="11">
        <v>13.6</v>
      </c>
      <c r="K604" s="11" t="s">
        <v>1531</v>
      </c>
      <c r="L604" s="11">
        <v>2.6100697927420065</v>
      </c>
      <c r="N604" s="11" t="s">
        <v>1789</v>
      </c>
      <c r="AB604" s="11" t="e">
        <f>VLOOKUP(O604, [5]SoftBall!$C$1:$E$19,3,FALSE)</f>
        <v>#N/A</v>
      </c>
    </row>
    <row r="605" spans="1:28" s="11" customFormat="1" x14ac:dyDescent="0.2">
      <c r="A605" s="11">
        <v>24</v>
      </c>
      <c r="B605" s="11" t="s">
        <v>2646</v>
      </c>
      <c r="C605" s="11" t="s">
        <v>1841</v>
      </c>
      <c r="D605" s="11" t="s">
        <v>1842</v>
      </c>
      <c r="E605" s="11" t="s">
        <v>17</v>
      </c>
      <c r="F605" s="11" t="s">
        <v>742</v>
      </c>
      <c r="G605" s="11" t="s">
        <v>20</v>
      </c>
      <c r="H605" s="11">
        <v>2.5</v>
      </c>
      <c r="I605" s="11">
        <v>0.91629073187415511</v>
      </c>
      <c r="J605" s="11">
        <v>13.2</v>
      </c>
      <c r="K605" s="11" t="s">
        <v>1843</v>
      </c>
      <c r="L605" s="11">
        <v>2.5802168295923251</v>
      </c>
      <c r="M605" s="11" t="s">
        <v>2590</v>
      </c>
      <c r="N605" s="11" t="s">
        <v>1789</v>
      </c>
      <c r="O605" s="11" t="s">
        <v>3437</v>
      </c>
      <c r="P605" s="11" t="s">
        <v>2726</v>
      </c>
      <c r="Q605" s="11" t="s">
        <v>2727</v>
      </c>
      <c r="R605" s="11" t="s">
        <v>2728</v>
      </c>
      <c r="S605" s="11" t="s">
        <v>3135</v>
      </c>
      <c r="T605" s="11" t="s">
        <v>3012</v>
      </c>
      <c r="U605" s="11" t="s">
        <v>3152</v>
      </c>
      <c r="V605" s="11">
        <v>95.5</v>
      </c>
      <c r="W605" s="11">
        <v>62</v>
      </c>
      <c r="X605" s="11">
        <v>43804</v>
      </c>
      <c r="Y605" s="11">
        <v>43.804000000000002</v>
      </c>
      <c r="Z605" s="11">
        <v>3.7797251374135126</v>
      </c>
      <c r="AA605" s="11">
        <v>9</v>
      </c>
      <c r="AB605" s="11">
        <f>VLOOKUP(O605, [5]SoftBall!$C$1:$E$19,3,FALSE)</f>
        <v>9</v>
      </c>
    </row>
    <row r="606" spans="1:28" s="11" customFormat="1" x14ac:dyDescent="0.2">
      <c r="A606" s="11">
        <v>25</v>
      </c>
      <c r="B606" s="11" t="s">
        <v>2646</v>
      </c>
      <c r="C606" s="11" t="s">
        <v>1844</v>
      </c>
      <c r="D606" s="11" t="s">
        <v>1845</v>
      </c>
      <c r="E606" s="11" t="s">
        <v>17</v>
      </c>
      <c r="F606" s="11" t="s">
        <v>764</v>
      </c>
      <c r="G606" s="11" t="s">
        <v>14</v>
      </c>
      <c r="H606" s="11">
        <v>2.2000000000000002</v>
      </c>
      <c r="I606" s="11">
        <v>0.78845736036427028</v>
      </c>
      <c r="J606" s="11">
        <v>13.2</v>
      </c>
      <c r="K606" s="11" t="s">
        <v>1843</v>
      </c>
      <c r="L606" s="11">
        <v>2.5802168295923251</v>
      </c>
      <c r="M606" s="11" t="s">
        <v>2590</v>
      </c>
      <c r="N606" s="11" t="s">
        <v>1789</v>
      </c>
      <c r="O606" s="11" t="s">
        <v>3437</v>
      </c>
      <c r="P606" s="11" t="s">
        <v>2726</v>
      </c>
      <c r="Q606" s="11" t="s">
        <v>2727</v>
      </c>
      <c r="R606" s="11" t="s">
        <v>2728</v>
      </c>
      <c r="S606" s="11" t="s">
        <v>3135</v>
      </c>
      <c r="T606" s="11" t="s">
        <v>3012</v>
      </c>
      <c r="U606" s="11" t="s">
        <v>3152</v>
      </c>
      <c r="V606" s="11">
        <v>95.5</v>
      </c>
      <c r="W606" s="11">
        <v>62</v>
      </c>
      <c r="X606" s="11">
        <v>43804</v>
      </c>
      <c r="Y606" s="11">
        <v>43.804000000000002</v>
      </c>
      <c r="Z606" s="11">
        <v>3.7797251374135126</v>
      </c>
      <c r="AA606" s="11">
        <v>9</v>
      </c>
      <c r="AB606" s="11">
        <f>VLOOKUP(O606, [5]SoftBall!$C$1:$E$19,3,FALSE)</f>
        <v>9</v>
      </c>
    </row>
    <row r="607" spans="1:28" s="11" customFormat="1" x14ac:dyDescent="0.2">
      <c r="A607" s="11">
        <v>26</v>
      </c>
      <c r="B607" s="11" t="s">
        <v>2646</v>
      </c>
      <c r="C607" s="11" t="s">
        <v>1846</v>
      </c>
      <c r="D607" s="11" t="s">
        <v>1847</v>
      </c>
      <c r="E607" s="11" t="s">
        <v>17</v>
      </c>
      <c r="F607" s="11" t="s">
        <v>742</v>
      </c>
      <c r="G607" s="11" t="s">
        <v>26</v>
      </c>
      <c r="H607" s="11">
        <v>1.9</v>
      </c>
      <c r="I607" s="11">
        <v>0.64185388617239469</v>
      </c>
      <c r="J607" s="11">
        <v>11.9</v>
      </c>
      <c r="K607" s="11" t="s">
        <v>784</v>
      </c>
      <c r="L607" s="11">
        <v>2.4765384001174837</v>
      </c>
      <c r="M607" s="11" t="s">
        <v>2609</v>
      </c>
      <c r="N607" s="11" t="s">
        <v>1789</v>
      </c>
      <c r="O607" s="11" t="s">
        <v>3438</v>
      </c>
      <c r="P607" s="11" t="s">
        <v>2769</v>
      </c>
      <c r="Q607" s="11" t="s">
        <v>2770</v>
      </c>
      <c r="R607" s="11" t="s">
        <v>2688</v>
      </c>
      <c r="S607" s="11" t="s">
        <v>3002</v>
      </c>
      <c r="T607" s="11" t="s">
        <v>3003</v>
      </c>
      <c r="U607" s="11" t="s">
        <v>3090</v>
      </c>
      <c r="V607" s="11">
        <v>95.5</v>
      </c>
      <c r="W607" s="11">
        <v>182</v>
      </c>
      <c r="X607" s="11">
        <v>56019</v>
      </c>
      <c r="Y607" s="11">
        <v>56.018999999999998</v>
      </c>
      <c r="Z607" s="11">
        <v>4.0256909189050525</v>
      </c>
      <c r="AB607" s="11">
        <f>VLOOKUP(O607, [5]SoftBall!$C$1:$E$19,3,FALSE)</f>
        <v>0</v>
      </c>
    </row>
    <row r="608" spans="1:28" s="11" customFormat="1" x14ac:dyDescent="0.2">
      <c r="A608" s="11">
        <v>27</v>
      </c>
      <c r="B608" s="11" t="s">
        <v>2646</v>
      </c>
      <c r="C608" s="11" t="s">
        <v>1848</v>
      </c>
      <c r="D608" s="11" t="s">
        <v>1849</v>
      </c>
      <c r="E608" s="11" t="s">
        <v>17</v>
      </c>
      <c r="F608" s="11" t="s">
        <v>742</v>
      </c>
      <c r="G608" s="11" t="s">
        <v>20</v>
      </c>
      <c r="H608" s="11">
        <v>5.3</v>
      </c>
      <c r="I608" s="11">
        <v>1.6677068205580761</v>
      </c>
      <c r="J608" s="11">
        <v>10.4</v>
      </c>
      <c r="K608" s="11" t="s">
        <v>1752</v>
      </c>
      <c r="L608" s="11">
        <v>2.341805806147327</v>
      </c>
      <c r="M608" s="11" t="s">
        <v>2597</v>
      </c>
      <c r="N608" s="11" t="s">
        <v>1789</v>
      </c>
      <c r="O608" s="11" t="s">
        <v>3439</v>
      </c>
      <c r="P608" s="11" t="s">
        <v>2743</v>
      </c>
      <c r="Q608" s="11" t="s">
        <v>2713</v>
      </c>
      <c r="R608" s="11" t="s">
        <v>2709</v>
      </c>
      <c r="S608" s="11" t="s">
        <v>3033</v>
      </c>
      <c r="T608" s="11" t="s">
        <v>3034</v>
      </c>
      <c r="U608" s="11" t="s">
        <v>3148</v>
      </c>
      <c r="V608" s="11">
        <v>91.9</v>
      </c>
      <c r="W608" s="11">
        <v>62</v>
      </c>
      <c r="X608" s="11">
        <v>54306</v>
      </c>
      <c r="Y608" s="11">
        <v>54.305999999999997</v>
      </c>
      <c r="Z608" s="11">
        <v>3.9946347180730886</v>
      </c>
      <c r="AB608" s="11">
        <f>VLOOKUP(O608, [5]SoftBall!$C$1:$E$19,3,FALSE)</f>
        <v>0</v>
      </c>
    </row>
    <row r="609" spans="1:28" s="11" customFormat="1" x14ac:dyDescent="0.2">
      <c r="A609" s="11">
        <v>28</v>
      </c>
      <c r="B609" s="11" t="s">
        <v>2646</v>
      </c>
      <c r="C609" s="11" t="s">
        <v>1850</v>
      </c>
      <c r="D609" s="11" t="s">
        <v>1851</v>
      </c>
      <c r="E609" s="11" t="s">
        <v>17</v>
      </c>
      <c r="F609" s="11" t="s">
        <v>742</v>
      </c>
      <c r="G609" s="11" t="s">
        <v>38</v>
      </c>
      <c r="H609" s="11">
        <v>3.2</v>
      </c>
      <c r="I609" s="11">
        <v>1.1631508098056809</v>
      </c>
      <c r="J609" s="11">
        <v>10</v>
      </c>
      <c r="K609" s="11" t="s">
        <v>1285</v>
      </c>
      <c r="L609" s="11">
        <v>2.3025850929940459</v>
      </c>
      <c r="M609" s="11" t="s">
        <v>2612</v>
      </c>
      <c r="N609" s="11" t="s">
        <v>1789</v>
      </c>
      <c r="O609" s="11" t="s">
        <v>3440</v>
      </c>
      <c r="P609" s="11" t="s">
        <v>2774</v>
      </c>
      <c r="Q609" s="11" t="s">
        <v>2775</v>
      </c>
      <c r="R609" s="11" t="s">
        <v>2762</v>
      </c>
      <c r="S609" s="11" t="s">
        <v>3074</v>
      </c>
      <c r="T609" s="11" t="s">
        <v>3017</v>
      </c>
      <c r="U609" s="11" t="s">
        <v>3159</v>
      </c>
      <c r="V609" s="11">
        <v>81.599999999999994</v>
      </c>
      <c r="X609" s="11">
        <v>56374</v>
      </c>
      <c r="Y609" s="11">
        <v>56.374000000000002</v>
      </c>
      <c r="Z609" s="11">
        <v>4.0320080593063139</v>
      </c>
      <c r="AB609" s="11">
        <f>VLOOKUP(O609, [5]SoftBall!$C$1:$E$19,3,FALSE)</f>
        <v>0</v>
      </c>
    </row>
    <row r="610" spans="1:28" s="11" customFormat="1" x14ac:dyDescent="0.2">
      <c r="A610" s="11">
        <v>29</v>
      </c>
      <c r="B610" s="11" t="s">
        <v>2646</v>
      </c>
      <c r="C610" s="11" t="s">
        <v>1852</v>
      </c>
      <c r="D610" s="11" t="s">
        <v>1853</v>
      </c>
      <c r="E610" s="11" t="s">
        <v>17</v>
      </c>
      <c r="F610" s="11" t="s">
        <v>737</v>
      </c>
      <c r="G610" s="11" t="s">
        <v>20</v>
      </c>
      <c r="H610" s="11">
        <v>2.9</v>
      </c>
      <c r="I610" s="11">
        <v>1.0647107369924282</v>
      </c>
      <c r="J610" s="11">
        <v>10</v>
      </c>
      <c r="K610" s="11" t="s">
        <v>1285</v>
      </c>
      <c r="L610" s="11">
        <v>2.3025850929940459</v>
      </c>
      <c r="M610" s="11" t="s">
        <v>2612</v>
      </c>
      <c r="N610" s="11" t="s">
        <v>1789</v>
      </c>
      <c r="O610" s="11" t="s">
        <v>3440</v>
      </c>
      <c r="P610" s="11" t="s">
        <v>2774</v>
      </c>
      <c r="Q610" s="11" t="s">
        <v>2775</v>
      </c>
      <c r="R610" s="11" t="s">
        <v>2762</v>
      </c>
      <c r="S610" s="11" t="s">
        <v>3074</v>
      </c>
      <c r="T610" s="11" t="s">
        <v>3017</v>
      </c>
      <c r="U610" s="11" t="s">
        <v>3159</v>
      </c>
      <c r="V610" s="11">
        <v>81.599999999999994</v>
      </c>
      <c r="X610" s="11">
        <v>56374</v>
      </c>
      <c r="Y610" s="11">
        <v>56.374000000000002</v>
      </c>
      <c r="Z610" s="11">
        <v>4.0320080593063139</v>
      </c>
      <c r="AB610" s="11">
        <f>VLOOKUP(O610, [5]SoftBall!$C$1:$E$19,3,FALSE)</f>
        <v>0</v>
      </c>
    </row>
    <row r="611" spans="1:28" s="11" customFormat="1" x14ac:dyDescent="0.2">
      <c r="A611" s="11">
        <v>30</v>
      </c>
      <c r="B611" s="11" t="s">
        <v>2646</v>
      </c>
      <c r="C611" s="11" t="s">
        <v>1854</v>
      </c>
      <c r="D611" s="11" t="s">
        <v>1855</v>
      </c>
      <c r="E611" s="11" t="s">
        <v>17</v>
      </c>
      <c r="F611" s="11" t="s">
        <v>764</v>
      </c>
      <c r="G611" s="11" t="s">
        <v>14</v>
      </c>
      <c r="H611" s="11">
        <v>2.5</v>
      </c>
      <c r="I611" s="11">
        <v>0.91629073187415511</v>
      </c>
      <c r="J611" s="11">
        <v>9.1999999999999993</v>
      </c>
      <c r="K611" s="11" t="s">
        <v>1761</v>
      </c>
      <c r="L611" s="11">
        <v>2.2192034840549946</v>
      </c>
      <c r="M611" s="11" t="s">
        <v>2612</v>
      </c>
      <c r="N611" s="11" t="s">
        <v>1789</v>
      </c>
      <c r="O611" s="11" t="s">
        <v>3440</v>
      </c>
      <c r="P611" s="11" t="s">
        <v>2774</v>
      </c>
      <c r="Q611" s="11" t="s">
        <v>2775</v>
      </c>
      <c r="R611" s="11" t="s">
        <v>2762</v>
      </c>
      <c r="S611" s="11" t="s">
        <v>3074</v>
      </c>
      <c r="T611" s="11" t="s">
        <v>3017</v>
      </c>
      <c r="U611" s="11" t="s">
        <v>3159</v>
      </c>
      <c r="V611" s="11">
        <v>81.599999999999994</v>
      </c>
      <c r="X611" s="11">
        <v>56374</v>
      </c>
      <c r="Y611" s="11">
        <v>56.374000000000002</v>
      </c>
      <c r="Z611" s="11">
        <v>4.0320080593063139</v>
      </c>
      <c r="AB611" s="11">
        <f>VLOOKUP(O611, [5]SoftBall!$C$1:$E$19,3,FALSE)</f>
        <v>0</v>
      </c>
    </row>
    <row r="612" spans="1:28" s="11" customFormat="1" x14ac:dyDescent="0.2">
      <c r="A612" s="11">
        <v>31</v>
      </c>
      <c r="B612" s="11" t="s">
        <v>2646</v>
      </c>
      <c r="C612" s="11" t="s">
        <v>1856</v>
      </c>
      <c r="D612" s="11" t="s">
        <v>1857</v>
      </c>
      <c r="E612" s="11" t="s">
        <v>17</v>
      </c>
      <c r="F612" s="11" t="s">
        <v>742</v>
      </c>
      <c r="G612" s="11" t="s">
        <v>26</v>
      </c>
      <c r="H612" s="11">
        <v>1.1000000000000001</v>
      </c>
      <c r="I612" s="11">
        <v>9.5310179804324935E-2</v>
      </c>
      <c r="J612" s="11">
        <v>8.9</v>
      </c>
      <c r="K612" s="11" t="s">
        <v>1305</v>
      </c>
      <c r="L612" s="11">
        <v>2.1860512767380942</v>
      </c>
      <c r="M612" s="11" t="s">
        <v>2612</v>
      </c>
      <c r="N612" s="11" t="s">
        <v>1789</v>
      </c>
      <c r="O612" s="11" t="s">
        <v>3440</v>
      </c>
      <c r="P612" s="11" t="s">
        <v>2774</v>
      </c>
      <c r="Q612" s="11" t="s">
        <v>2775</v>
      </c>
      <c r="R612" s="11" t="s">
        <v>2762</v>
      </c>
      <c r="S612" s="11" t="s">
        <v>3074</v>
      </c>
      <c r="T612" s="11" t="s">
        <v>3017</v>
      </c>
      <c r="U612" s="11" t="s">
        <v>3159</v>
      </c>
      <c r="V612" s="11">
        <v>81.599999999999994</v>
      </c>
      <c r="X612" s="11">
        <v>56374</v>
      </c>
      <c r="Y612" s="11">
        <v>56.374000000000002</v>
      </c>
      <c r="Z612" s="11">
        <v>4.0320080593063139</v>
      </c>
      <c r="AB612" s="11">
        <f>VLOOKUP(O612, [5]SoftBall!$C$1:$E$19,3,FALSE)</f>
        <v>0</v>
      </c>
    </row>
    <row r="613" spans="1:28" s="11" customFormat="1" x14ac:dyDescent="0.2">
      <c r="A613" s="11">
        <v>32</v>
      </c>
      <c r="B613" s="11" t="s">
        <v>2646</v>
      </c>
      <c r="C613" s="11" t="s">
        <v>1858</v>
      </c>
      <c r="D613" s="11" t="s">
        <v>1859</v>
      </c>
      <c r="E613" s="11" t="s">
        <v>17</v>
      </c>
      <c r="F613" s="11" t="s">
        <v>742</v>
      </c>
      <c r="G613" s="11" t="s">
        <v>14</v>
      </c>
      <c r="H613" s="11">
        <v>2.4</v>
      </c>
      <c r="I613" s="11">
        <v>0.87546873735389985</v>
      </c>
      <c r="J613" s="11">
        <v>8.8000000000000007</v>
      </c>
      <c r="K613" s="11" t="s">
        <v>1860</v>
      </c>
      <c r="L613" s="11">
        <v>2.174751721484161</v>
      </c>
      <c r="M613" s="11" t="s">
        <v>2639</v>
      </c>
      <c r="N613" s="11" t="s">
        <v>1789</v>
      </c>
      <c r="O613" s="11" t="s">
        <v>3441</v>
      </c>
      <c r="P613" s="11" t="s">
        <v>2836</v>
      </c>
      <c r="Q613" s="11" t="s">
        <v>2837</v>
      </c>
      <c r="R613" s="11" t="s">
        <v>2671</v>
      </c>
      <c r="S613" s="11" t="s">
        <v>3021</v>
      </c>
      <c r="T613" s="11" t="s">
        <v>3012</v>
      </c>
      <c r="U613" s="11" t="s">
        <v>3123</v>
      </c>
      <c r="V613" s="11">
        <v>103.3</v>
      </c>
      <c r="W613" s="11">
        <v>137</v>
      </c>
      <c r="X613" s="11">
        <v>58968</v>
      </c>
      <c r="Y613" s="11">
        <v>58.968000000000004</v>
      </c>
      <c r="Z613" s="11">
        <v>4.0769949238869874</v>
      </c>
      <c r="AA613" s="11">
        <v>14</v>
      </c>
      <c r="AB613" s="11">
        <f>VLOOKUP(O613, [5]SoftBall!$C$1:$E$19,3,FALSE)</f>
        <v>14</v>
      </c>
    </row>
    <row r="614" spans="1:28" s="11" customFormat="1" x14ac:dyDescent="0.2">
      <c r="A614" s="11">
        <v>33</v>
      </c>
      <c r="B614" s="11" t="s">
        <v>2646</v>
      </c>
      <c r="C614" s="11" t="s">
        <v>1861</v>
      </c>
      <c r="D614" s="11" t="s">
        <v>1862</v>
      </c>
      <c r="E614" s="11" t="s">
        <v>17</v>
      </c>
      <c r="F614" s="11" t="s">
        <v>742</v>
      </c>
      <c r="G614" s="11" t="s">
        <v>38</v>
      </c>
      <c r="H614" s="11">
        <v>1.9</v>
      </c>
      <c r="I614" s="11">
        <v>0.64185388617239469</v>
      </c>
      <c r="J614" s="11">
        <v>8.6</v>
      </c>
      <c r="K614" s="11" t="s">
        <v>1316</v>
      </c>
      <c r="L614" s="11">
        <v>2.1517622032594619</v>
      </c>
      <c r="M614" s="11" t="s">
        <v>2597</v>
      </c>
      <c r="N614" s="11" t="s">
        <v>1789</v>
      </c>
      <c r="O614" s="11" t="s">
        <v>3439</v>
      </c>
      <c r="P614" s="11" t="s">
        <v>2743</v>
      </c>
      <c r="Q614" s="11" t="s">
        <v>2713</v>
      </c>
      <c r="R614" s="11" t="s">
        <v>2709</v>
      </c>
      <c r="S614" s="11" t="s">
        <v>3033</v>
      </c>
      <c r="T614" s="11" t="s">
        <v>3034</v>
      </c>
      <c r="U614" s="11" t="s">
        <v>3148</v>
      </c>
      <c r="V614" s="11">
        <v>91.9</v>
      </c>
      <c r="W614" s="11">
        <v>62</v>
      </c>
      <c r="X614" s="11">
        <v>54306</v>
      </c>
      <c r="Y614" s="11">
        <v>54.305999999999997</v>
      </c>
      <c r="Z614" s="11">
        <v>3.9946347180730886</v>
      </c>
      <c r="AB614" s="11">
        <f>VLOOKUP(O614, [5]SoftBall!$C$1:$E$19,3,FALSE)</f>
        <v>0</v>
      </c>
    </row>
    <row r="615" spans="1:28" s="11" customFormat="1" x14ac:dyDescent="0.2">
      <c r="A615" s="11">
        <v>34</v>
      </c>
      <c r="B615" s="11" t="s">
        <v>2646</v>
      </c>
      <c r="C615" s="11" t="s">
        <v>1863</v>
      </c>
      <c r="D615" s="11" t="s">
        <v>1864</v>
      </c>
      <c r="E615" s="11" t="s">
        <v>17</v>
      </c>
      <c r="F615" s="11" t="s">
        <v>742</v>
      </c>
      <c r="G615" s="11" t="s">
        <v>20</v>
      </c>
      <c r="H615" s="11">
        <v>7.8</v>
      </c>
      <c r="I615" s="11">
        <v>2.0541237336955462</v>
      </c>
      <c r="J615" s="11">
        <v>8.3000000000000007</v>
      </c>
      <c r="K615" s="11" t="s">
        <v>1547</v>
      </c>
      <c r="L615" s="11">
        <v>2.1162555148025524</v>
      </c>
      <c r="M615" s="11" t="s">
        <v>2640</v>
      </c>
      <c r="N615" s="11" t="s">
        <v>1789</v>
      </c>
      <c r="O615" s="11" t="s">
        <v>3442</v>
      </c>
      <c r="P615" s="11" t="s">
        <v>2838</v>
      </c>
      <c r="Q615" s="11" t="s">
        <v>2839</v>
      </c>
      <c r="R615" s="11" t="s">
        <v>2840</v>
      </c>
      <c r="S615" s="11" t="s">
        <v>3079</v>
      </c>
      <c r="T615" s="11" t="s">
        <v>3034</v>
      </c>
      <c r="U615" s="11" t="s">
        <v>3175</v>
      </c>
      <c r="V615" s="11">
        <v>91.3</v>
      </c>
      <c r="W615" s="11">
        <v>317</v>
      </c>
      <c r="X615" s="11">
        <v>81846</v>
      </c>
      <c r="Y615" s="11">
        <v>81.846000000000004</v>
      </c>
      <c r="Z615" s="11">
        <v>4.4048394327390383</v>
      </c>
      <c r="AB615" s="11">
        <f>VLOOKUP(O615, [5]SoftBall!$C$1:$E$19,3,FALSE)</f>
        <v>0</v>
      </c>
    </row>
    <row r="616" spans="1:28" s="11" customFormat="1" x14ac:dyDescent="0.2">
      <c r="A616" s="11">
        <v>35</v>
      </c>
      <c r="B616" s="11" t="s">
        <v>2646</v>
      </c>
      <c r="C616" s="11" t="s">
        <v>1865</v>
      </c>
      <c r="D616" s="11" t="s">
        <v>1866</v>
      </c>
      <c r="E616" s="11" t="s">
        <v>17</v>
      </c>
      <c r="F616" s="11" t="s">
        <v>737</v>
      </c>
      <c r="G616" s="11" t="s">
        <v>26</v>
      </c>
      <c r="H616" s="11">
        <v>2</v>
      </c>
      <c r="I616" s="11">
        <v>0.69314718055994529</v>
      </c>
      <c r="J616" s="11">
        <v>7.3</v>
      </c>
      <c r="K616" s="11" t="s">
        <v>826</v>
      </c>
      <c r="L616" s="11">
        <v>1.9878743481543455</v>
      </c>
      <c r="M616" s="11" t="s">
        <v>2638</v>
      </c>
      <c r="N616" s="11" t="s">
        <v>1789</v>
      </c>
      <c r="O616" s="11" t="s">
        <v>3434</v>
      </c>
      <c r="P616" s="11" t="s">
        <v>2834</v>
      </c>
      <c r="Q616" s="11" t="s">
        <v>2835</v>
      </c>
      <c r="R616" s="11" t="s">
        <v>2663</v>
      </c>
      <c r="S616" s="11" t="s">
        <v>3039</v>
      </c>
      <c r="T616" s="11" t="s">
        <v>3003</v>
      </c>
      <c r="U616" s="11" t="s">
        <v>3174</v>
      </c>
      <c r="V616" s="11">
        <v>84.4</v>
      </c>
      <c r="W616" s="11">
        <v>182</v>
      </c>
      <c r="X616" s="11">
        <v>59679</v>
      </c>
      <c r="Y616" s="11">
        <v>59.679000000000002</v>
      </c>
      <c r="Z616" s="11">
        <v>4.0889801997229496</v>
      </c>
      <c r="AA616" s="11">
        <v>3</v>
      </c>
      <c r="AB616" s="11">
        <f>VLOOKUP(O616, [5]SoftBall!$C$1:$E$19,3,FALSE)</f>
        <v>3</v>
      </c>
    </row>
    <row r="617" spans="1:28" s="11" customFormat="1" x14ac:dyDescent="0.2">
      <c r="A617" s="11">
        <v>36</v>
      </c>
      <c r="B617" s="11" t="s">
        <v>2646</v>
      </c>
      <c r="C617" s="11" t="s">
        <v>1867</v>
      </c>
      <c r="D617" s="11" t="s">
        <v>1868</v>
      </c>
      <c r="E617" s="11" t="s">
        <v>17</v>
      </c>
      <c r="F617" s="11" t="s">
        <v>742</v>
      </c>
      <c r="G617" s="11" t="s">
        <v>26</v>
      </c>
      <c r="H617" s="11">
        <v>0.40799999999999997</v>
      </c>
      <c r="I617" s="11">
        <v>-0.89648810457797545</v>
      </c>
      <c r="J617" s="11">
        <v>6.4</v>
      </c>
      <c r="K617" s="11" t="s">
        <v>1869</v>
      </c>
      <c r="L617" s="11">
        <v>1.8562979903656263</v>
      </c>
      <c r="M617" s="11" t="s">
        <v>2607</v>
      </c>
      <c r="N617" s="11" t="s">
        <v>1789</v>
      </c>
      <c r="O617" s="11" t="s">
        <v>3443</v>
      </c>
      <c r="P617" s="11" t="s">
        <v>2765</v>
      </c>
      <c r="Q617" s="11" t="s">
        <v>2766</v>
      </c>
      <c r="R617" s="11" t="s">
        <v>2704</v>
      </c>
      <c r="S617" s="11" t="s">
        <v>3023</v>
      </c>
      <c r="T617" s="11" t="s">
        <v>3017</v>
      </c>
      <c r="U617" s="11" t="s">
        <v>3157</v>
      </c>
      <c r="V617" s="11">
        <v>90.4</v>
      </c>
      <c r="W617" s="11">
        <v>202</v>
      </c>
      <c r="X617" s="11">
        <v>28744</v>
      </c>
      <c r="Y617" s="11">
        <v>28.744</v>
      </c>
      <c r="Z617" s="11">
        <v>3.3584290498112175</v>
      </c>
      <c r="AB617" s="11">
        <f>VLOOKUP(O617, [5]SoftBall!$C$1:$E$19,3,FALSE)</f>
        <v>0</v>
      </c>
    </row>
    <row r="618" spans="1:28" s="11" customFormat="1" x14ac:dyDescent="0.2">
      <c r="A618" s="11">
        <v>37</v>
      </c>
      <c r="B618" s="11" t="s">
        <v>2646</v>
      </c>
      <c r="C618" s="11" t="s">
        <v>1870</v>
      </c>
      <c r="D618" s="11" t="s">
        <v>1871</v>
      </c>
      <c r="E618" s="11" t="s">
        <v>17</v>
      </c>
      <c r="F618" s="11" t="s">
        <v>737</v>
      </c>
      <c r="G618" s="11" t="s">
        <v>38</v>
      </c>
      <c r="H618" s="11">
        <v>0.17899999999999999</v>
      </c>
      <c r="I618" s="11">
        <v>-1.7203694731413821</v>
      </c>
      <c r="J618" s="11">
        <v>6</v>
      </c>
      <c r="K618" s="11" t="s">
        <v>1332</v>
      </c>
      <c r="L618" s="11">
        <v>1.791759469228055</v>
      </c>
      <c r="M618" s="11" t="s">
        <v>2638</v>
      </c>
      <c r="N618" s="11" t="s">
        <v>1789</v>
      </c>
      <c r="O618" s="11" t="s">
        <v>3434</v>
      </c>
      <c r="P618" s="11" t="s">
        <v>2834</v>
      </c>
      <c r="Q618" s="11" t="s">
        <v>2835</v>
      </c>
      <c r="R618" s="11" t="s">
        <v>2663</v>
      </c>
      <c r="S618" s="11" t="s">
        <v>3039</v>
      </c>
      <c r="T618" s="11" t="s">
        <v>3003</v>
      </c>
      <c r="U618" s="11" t="s">
        <v>3174</v>
      </c>
      <c r="V618" s="11">
        <v>84.4</v>
      </c>
      <c r="W618" s="11">
        <v>182</v>
      </c>
      <c r="X618" s="11">
        <v>59679</v>
      </c>
      <c r="Y618" s="11">
        <v>59.679000000000002</v>
      </c>
      <c r="Z618" s="11">
        <v>4.0889801997229496</v>
      </c>
      <c r="AA618" s="11">
        <v>3</v>
      </c>
      <c r="AB618" s="11">
        <f>VLOOKUP(O618, [5]SoftBall!$C$1:$E$19,3,FALSE)</f>
        <v>3</v>
      </c>
    </row>
    <row r="619" spans="1:28" s="11" customFormat="1" x14ac:dyDescent="0.2">
      <c r="A619" s="11">
        <v>38</v>
      </c>
      <c r="B619" s="11" t="s">
        <v>2646</v>
      </c>
      <c r="C619" s="11" t="s">
        <v>1872</v>
      </c>
      <c r="D619" s="11" t="s">
        <v>1873</v>
      </c>
      <c r="E619" s="11" t="s">
        <v>17</v>
      </c>
      <c r="F619" s="11" t="s">
        <v>764</v>
      </c>
      <c r="G619" s="11" t="s">
        <v>38</v>
      </c>
      <c r="H619" s="11">
        <v>2.1</v>
      </c>
      <c r="I619" s="11">
        <v>0.74193734472937733</v>
      </c>
      <c r="J619" s="11">
        <v>5.2</v>
      </c>
      <c r="K619" s="11" t="s">
        <v>1874</v>
      </c>
      <c r="L619" s="11">
        <v>1.6486586255873816</v>
      </c>
      <c r="M619" s="11" t="s">
        <v>2627</v>
      </c>
      <c r="N619" s="11" t="s">
        <v>1789</v>
      </c>
      <c r="O619" s="11" t="s">
        <v>3444</v>
      </c>
      <c r="P619" s="11" t="s">
        <v>2810</v>
      </c>
      <c r="Q619" s="11" t="s">
        <v>2811</v>
      </c>
      <c r="R619" s="11" t="s">
        <v>2812</v>
      </c>
      <c r="S619" s="11" t="s">
        <v>3065</v>
      </c>
      <c r="T619" s="11" t="s">
        <v>3017</v>
      </c>
      <c r="U619" s="11" t="s">
        <v>3166</v>
      </c>
      <c r="V619" s="11">
        <v>123.2</v>
      </c>
      <c r="W619" s="11">
        <v>10</v>
      </c>
      <c r="X619" s="11">
        <v>87345</v>
      </c>
      <c r="Y619" s="11">
        <v>87.344999999999999</v>
      </c>
      <c r="Z619" s="11">
        <v>4.4698657939571929</v>
      </c>
      <c r="AA619" s="11">
        <v>7</v>
      </c>
      <c r="AB619" s="11">
        <f>VLOOKUP(O619, [5]SoftBall!$C$1:$E$19,3,FALSE)</f>
        <v>7</v>
      </c>
    </row>
    <row r="620" spans="1:28" s="6" customFormat="1" x14ac:dyDescent="0.2">
      <c r="A620" s="6">
        <v>1</v>
      </c>
      <c r="B620" s="6" t="s">
        <v>2646</v>
      </c>
      <c r="C620" s="6" t="s">
        <v>1876</v>
      </c>
      <c r="D620" s="6" t="s">
        <v>1877</v>
      </c>
      <c r="E620" s="6" t="s">
        <v>17</v>
      </c>
      <c r="F620" s="6" t="s">
        <v>174</v>
      </c>
      <c r="G620" s="6" t="s">
        <v>20</v>
      </c>
      <c r="H620" s="6">
        <v>794</v>
      </c>
      <c r="I620" s="6">
        <v>6.6770834612471361</v>
      </c>
      <c r="J620" s="6">
        <v>188</v>
      </c>
      <c r="K620" s="6" t="s">
        <v>1879</v>
      </c>
      <c r="L620" s="6">
        <v>5.2364419628299492</v>
      </c>
      <c r="M620" s="6" t="s">
        <v>2638</v>
      </c>
      <c r="N620" s="6" t="s">
        <v>1875</v>
      </c>
      <c r="O620" s="6" t="s">
        <v>3445</v>
      </c>
      <c r="P620" s="6" t="s">
        <v>2834</v>
      </c>
      <c r="Q620" s="6" t="s">
        <v>2835</v>
      </c>
      <c r="R620" s="6" t="s">
        <v>2663</v>
      </c>
      <c r="S620" s="6" t="s">
        <v>3039</v>
      </c>
      <c r="T620" s="6" t="s">
        <v>3003</v>
      </c>
      <c r="U620" s="6" t="s">
        <v>3174</v>
      </c>
      <c r="V620" s="6">
        <v>84.4</v>
      </c>
      <c r="W620" s="6">
        <v>182</v>
      </c>
      <c r="X620" s="6">
        <v>59679</v>
      </c>
      <c r="Y620" s="6">
        <v>59.679000000000002</v>
      </c>
      <c r="Z620" s="6">
        <v>4.0889801997229496</v>
      </c>
      <c r="AB620" s="6">
        <f>VLOOKUP(O620, [5]WomensTrack!$C$1:$E$20, 3, FALSE)</f>
        <v>0</v>
      </c>
    </row>
    <row r="621" spans="1:28" s="6" customFormat="1" x14ac:dyDescent="0.2">
      <c r="A621" s="6">
        <v>2</v>
      </c>
      <c r="B621" s="6" t="s">
        <v>2646</v>
      </c>
      <c r="C621" s="6" t="s">
        <v>1880</v>
      </c>
      <c r="D621" s="6" t="s">
        <v>1881</v>
      </c>
      <c r="E621" s="6" t="s">
        <v>17</v>
      </c>
      <c r="F621" s="6" t="s">
        <v>1882</v>
      </c>
      <c r="G621" s="6" t="s">
        <v>14</v>
      </c>
      <c r="H621" s="6">
        <v>686</v>
      </c>
      <c r="I621" s="6">
        <v>6.5308776277258849</v>
      </c>
      <c r="J621" s="6">
        <v>151</v>
      </c>
      <c r="K621" s="6" t="s">
        <v>1884</v>
      </c>
      <c r="L621" s="6">
        <v>5.0172798368149243</v>
      </c>
      <c r="N621" s="6" t="s">
        <v>1875</v>
      </c>
      <c r="AB621" s="6" t="e">
        <f>VLOOKUP(O621, [5]WomensTrack!$C$1:$E$20, 3, FALSE)</f>
        <v>#N/A</v>
      </c>
    </row>
    <row r="622" spans="1:28" s="6" customFormat="1" x14ac:dyDescent="0.2">
      <c r="A622" s="6">
        <v>3</v>
      </c>
      <c r="B622" s="6" t="s">
        <v>2646</v>
      </c>
      <c r="C622" s="6" t="s">
        <v>1885</v>
      </c>
      <c r="D622" s="6" t="s">
        <v>1886</v>
      </c>
      <c r="E622" s="6" t="s">
        <v>17</v>
      </c>
      <c r="F622" s="6" t="s">
        <v>1887</v>
      </c>
      <c r="G622" s="6" t="s">
        <v>38</v>
      </c>
      <c r="H622" s="6">
        <v>444</v>
      </c>
      <c r="I622" s="6">
        <v>6.0958245624322247</v>
      </c>
      <c r="J622" s="6">
        <v>130</v>
      </c>
      <c r="K622" s="6" t="s">
        <v>618</v>
      </c>
      <c r="L622" s="6">
        <v>4.8675344504555822</v>
      </c>
      <c r="M622" s="6" t="s">
        <v>2626</v>
      </c>
      <c r="N622" s="6" t="s">
        <v>1875</v>
      </c>
      <c r="O622" s="6" t="s">
        <v>3446</v>
      </c>
      <c r="P622" s="6" t="s">
        <v>2808</v>
      </c>
      <c r="Q622" s="6" t="s">
        <v>2809</v>
      </c>
      <c r="R622" s="6" t="s">
        <v>2685</v>
      </c>
      <c r="S622" s="6" t="s">
        <v>3011</v>
      </c>
      <c r="T622" s="6" t="s">
        <v>3012</v>
      </c>
      <c r="U622" s="6" t="s">
        <v>3061</v>
      </c>
      <c r="V622" s="6">
        <v>97.5</v>
      </c>
      <c r="W622" s="6">
        <v>10</v>
      </c>
      <c r="X622" s="6">
        <v>107000</v>
      </c>
      <c r="Y622" s="6">
        <v>107</v>
      </c>
      <c r="Z622" s="6">
        <v>4.6728288344619058</v>
      </c>
      <c r="AA622" s="6">
        <v>23</v>
      </c>
      <c r="AB622" s="6">
        <f>VLOOKUP(O622, [5]WomensTrack!$C$1:$E$20, 3, FALSE)</f>
        <v>23</v>
      </c>
    </row>
    <row r="623" spans="1:28" s="6" customFormat="1" x14ac:dyDescent="0.2">
      <c r="A623" s="6">
        <v>4</v>
      </c>
      <c r="B623" s="6" t="s">
        <v>2646</v>
      </c>
      <c r="C623" s="6" t="s">
        <v>1888</v>
      </c>
      <c r="D623" s="6" t="s">
        <v>1889</v>
      </c>
      <c r="E623" s="6" t="s">
        <v>17</v>
      </c>
      <c r="F623" s="6" t="s">
        <v>1882</v>
      </c>
      <c r="G623" s="6" t="s">
        <v>14</v>
      </c>
      <c r="H623" s="6">
        <v>331</v>
      </c>
      <c r="I623" s="6">
        <v>5.8021183753770629</v>
      </c>
      <c r="J623" s="6">
        <v>121</v>
      </c>
      <c r="K623" s="6" t="s">
        <v>636</v>
      </c>
      <c r="L623" s="6">
        <v>4.7957905455967413</v>
      </c>
      <c r="M623" s="6" t="s">
        <v>2596</v>
      </c>
      <c r="N623" s="6" t="s">
        <v>1875</v>
      </c>
      <c r="O623" s="6" t="s">
        <v>3447</v>
      </c>
      <c r="P623" s="6" t="s">
        <v>2740</v>
      </c>
      <c r="Q623" s="6" t="s">
        <v>2741</v>
      </c>
      <c r="R623" s="6" t="s">
        <v>2742</v>
      </c>
      <c r="S623" s="6" t="s">
        <v>3132</v>
      </c>
      <c r="T623" s="6" t="s">
        <v>3017</v>
      </c>
      <c r="U623" s="6" t="s">
        <v>3154</v>
      </c>
      <c r="V623" s="6">
        <v>91.5</v>
      </c>
      <c r="W623" s="6">
        <v>151</v>
      </c>
      <c r="X623" s="6">
        <v>61309</v>
      </c>
      <c r="Y623" s="6">
        <v>61.308999999999997</v>
      </c>
      <c r="Z623" s="6">
        <v>4.1159266510886505</v>
      </c>
      <c r="AB623" s="6">
        <f>VLOOKUP(O623, [5]WomensTrack!$C$1:$E$20, 3, FALSE)</f>
        <v>0</v>
      </c>
    </row>
    <row r="624" spans="1:28" s="6" customFormat="1" x14ac:dyDescent="0.2">
      <c r="A624" s="6">
        <v>5</v>
      </c>
      <c r="B624" s="6" t="s">
        <v>2646</v>
      </c>
      <c r="C624" s="6" t="s">
        <v>1890</v>
      </c>
      <c r="D624" s="6" t="s">
        <v>1891</v>
      </c>
      <c r="E624" s="6" t="s">
        <v>17</v>
      </c>
      <c r="F624" s="6" t="s">
        <v>1892</v>
      </c>
      <c r="H624" s="6">
        <v>243</v>
      </c>
      <c r="I624" s="6">
        <v>5.4930614433405482</v>
      </c>
      <c r="J624" s="6">
        <v>93</v>
      </c>
      <c r="K624" s="6" t="s">
        <v>715</v>
      </c>
      <c r="L624" s="6">
        <v>4.5325994931532563</v>
      </c>
      <c r="M624" s="6" t="s">
        <v>2596</v>
      </c>
      <c r="N624" s="6" t="s">
        <v>1875</v>
      </c>
      <c r="O624" s="6" t="s">
        <v>3447</v>
      </c>
      <c r="P624" s="6" t="s">
        <v>2740</v>
      </c>
      <c r="Q624" s="6" t="s">
        <v>2741</v>
      </c>
      <c r="R624" s="6" t="s">
        <v>2742</v>
      </c>
      <c r="S624" s="6" t="s">
        <v>3132</v>
      </c>
      <c r="T624" s="6" t="s">
        <v>3017</v>
      </c>
      <c r="U624" s="6" t="s">
        <v>3154</v>
      </c>
      <c r="V624" s="6">
        <v>91.5</v>
      </c>
      <c r="W624" s="6">
        <v>151</v>
      </c>
      <c r="X624" s="6">
        <v>61309</v>
      </c>
      <c r="Y624" s="6">
        <v>61.308999999999997</v>
      </c>
      <c r="Z624" s="6">
        <v>4.1159266510886505</v>
      </c>
      <c r="AB624" s="6">
        <f>VLOOKUP(O624, [5]WomensTrack!$C$1:$E$20, 3, FALSE)</f>
        <v>0</v>
      </c>
    </row>
    <row r="625" spans="1:28" s="6" customFormat="1" x14ac:dyDescent="0.2">
      <c r="A625" s="6">
        <v>6</v>
      </c>
      <c r="B625" s="6" t="s">
        <v>2646</v>
      </c>
      <c r="C625" s="6" t="s">
        <v>1894</v>
      </c>
      <c r="D625" s="6" t="s">
        <v>1895</v>
      </c>
      <c r="E625" s="6" t="s">
        <v>17</v>
      </c>
      <c r="F625" s="6" t="s">
        <v>174</v>
      </c>
      <c r="G625" s="6" t="s">
        <v>20</v>
      </c>
      <c r="H625" s="6">
        <v>104</v>
      </c>
      <c r="I625" s="6">
        <v>4.6443908991413725</v>
      </c>
      <c r="J625" s="6">
        <v>86</v>
      </c>
      <c r="K625" s="6" t="s">
        <v>1896</v>
      </c>
      <c r="L625" s="6">
        <v>4.4543472962535073</v>
      </c>
      <c r="M625" s="6" t="s">
        <v>2617</v>
      </c>
      <c r="N625" s="6" t="s">
        <v>1875</v>
      </c>
      <c r="O625" s="6" t="s">
        <v>3448</v>
      </c>
      <c r="P625" s="6" t="s">
        <v>2785</v>
      </c>
      <c r="Q625" s="6" t="s">
        <v>2786</v>
      </c>
      <c r="R625" s="6" t="s">
        <v>2787</v>
      </c>
      <c r="S625" s="6" t="s">
        <v>3025</v>
      </c>
      <c r="T625" s="6" t="s">
        <v>3017</v>
      </c>
      <c r="U625" s="6" t="s">
        <v>3026</v>
      </c>
      <c r="V625" s="6">
        <v>110.7</v>
      </c>
      <c r="W625" s="6">
        <v>25</v>
      </c>
      <c r="X625" s="6">
        <v>73276</v>
      </c>
      <c r="Y625" s="6">
        <v>73.275999999999996</v>
      </c>
      <c r="Z625" s="6">
        <v>4.2942331337232122</v>
      </c>
      <c r="AB625" s="6">
        <f>VLOOKUP(O625, [5]WomensTrack!$C$1:$E$20, 3, FALSE)</f>
        <v>0</v>
      </c>
    </row>
    <row r="626" spans="1:28" s="6" customFormat="1" x14ac:dyDescent="0.2">
      <c r="A626" s="6">
        <v>7</v>
      </c>
      <c r="B626" s="6" t="s">
        <v>2646</v>
      </c>
      <c r="C626" s="6" t="s">
        <v>1897</v>
      </c>
      <c r="D626" s="6" t="s">
        <v>1898</v>
      </c>
      <c r="E626" s="6" t="s">
        <v>17</v>
      </c>
      <c r="F626" s="6" t="s">
        <v>1887</v>
      </c>
      <c r="G626" s="6" t="s">
        <v>20</v>
      </c>
      <c r="H626" s="6">
        <v>100</v>
      </c>
      <c r="I626" s="6">
        <v>4.6051701859880918</v>
      </c>
      <c r="J626" s="6">
        <v>73</v>
      </c>
      <c r="K626" s="6" t="s">
        <v>1899</v>
      </c>
      <c r="L626" s="6">
        <v>4.290459441148391</v>
      </c>
      <c r="M626" s="6" t="s">
        <v>2573</v>
      </c>
      <c r="N626" s="6" t="s">
        <v>1875</v>
      </c>
      <c r="O626" s="6" t="s">
        <v>3449</v>
      </c>
      <c r="P626" s="6" t="s">
        <v>2683</v>
      </c>
      <c r="Q626" s="6" t="s">
        <v>2684</v>
      </c>
      <c r="R626" s="6" t="s">
        <v>2685</v>
      </c>
      <c r="S626" s="6" t="s">
        <v>3011</v>
      </c>
      <c r="T626" s="6" t="s">
        <v>3012</v>
      </c>
      <c r="U626" s="6" t="s">
        <v>3125</v>
      </c>
      <c r="V626" s="6">
        <v>102.4</v>
      </c>
      <c r="W626" s="6">
        <v>72</v>
      </c>
      <c r="X626" s="6">
        <v>72966</v>
      </c>
      <c r="Y626" s="6">
        <v>72.965999999999994</v>
      </c>
      <c r="Z626" s="6">
        <v>4.289993579226917</v>
      </c>
      <c r="AA626" s="6">
        <v>13</v>
      </c>
      <c r="AB626" s="6">
        <f>VLOOKUP(O626, [5]WomensTrack!$C$1:$E$20, 3, FALSE)</f>
        <v>13</v>
      </c>
    </row>
    <row r="627" spans="1:28" s="6" customFormat="1" x14ac:dyDescent="0.2">
      <c r="A627" s="6">
        <v>8</v>
      </c>
      <c r="B627" s="6" t="s">
        <v>2646</v>
      </c>
      <c r="C627" s="6" t="s">
        <v>1900</v>
      </c>
      <c r="D627" s="6" t="s">
        <v>1901</v>
      </c>
      <c r="E627" s="6" t="s">
        <v>17</v>
      </c>
      <c r="F627" s="6" t="s">
        <v>174</v>
      </c>
      <c r="G627" s="6" t="s">
        <v>26</v>
      </c>
      <c r="H627" s="6">
        <v>52</v>
      </c>
      <c r="I627" s="6">
        <v>3.9512437185814275</v>
      </c>
      <c r="J627" s="6">
        <v>47</v>
      </c>
      <c r="K627" s="6" t="s">
        <v>1800</v>
      </c>
      <c r="L627" s="6">
        <v>3.8501476017100584</v>
      </c>
      <c r="M627" s="6" t="s">
        <v>2616</v>
      </c>
      <c r="N627" s="6" t="s">
        <v>1875</v>
      </c>
      <c r="O627" s="6" t="s">
        <v>3450</v>
      </c>
      <c r="P627" s="6" t="s">
        <v>2783</v>
      </c>
      <c r="Q627" s="6" t="s">
        <v>2784</v>
      </c>
      <c r="R627" s="6" t="s">
        <v>2671</v>
      </c>
      <c r="S627" s="6" t="s">
        <v>3021</v>
      </c>
      <c r="T627" s="6" t="s">
        <v>3012</v>
      </c>
      <c r="U627" s="6" t="s">
        <v>3081</v>
      </c>
      <c r="V627" s="6">
        <v>90</v>
      </c>
      <c r="W627" s="6">
        <v>29</v>
      </c>
      <c r="X627" s="6">
        <v>40937</v>
      </c>
      <c r="Y627" s="6">
        <v>40.936999999999998</v>
      </c>
      <c r="Z627" s="6">
        <v>3.7120342995804241</v>
      </c>
      <c r="AA627" s="6">
        <v>3</v>
      </c>
      <c r="AB627" s="6">
        <f>VLOOKUP(O627, [5]WomensTrack!$C$1:$E$20, 3, FALSE)</f>
        <v>3</v>
      </c>
    </row>
    <row r="628" spans="1:28" s="6" customFormat="1" x14ac:dyDescent="0.2">
      <c r="A628" s="6">
        <v>9</v>
      </c>
      <c r="B628" s="6" t="s">
        <v>2646</v>
      </c>
      <c r="C628" s="6" t="s">
        <v>1902</v>
      </c>
      <c r="D628" s="6" t="s">
        <v>1903</v>
      </c>
      <c r="E628" s="6" t="s">
        <v>17</v>
      </c>
      <c r="F628" s="6" t="s">
        <v>174</v>
      </c>
      <c r="G628" s="6" t="s">
        <v>38</v>
      </c>
      <c r="H628" s="6">
        <v>42</v>
      </c>
      <c r="I628" s="6">
        <v>3.7376696182833684</v>
      </c>
      <c r="J628" s="6">
        <v>41</v>
      </c>
      <c r="K628" s="6" t="s">
        <v>744</v>
      </c>
      <c r="L628" s="6">
        <v>3.713572066704308</v>
      </c>
      <c r="M628" s="6" t="s">
        <v>2562</v>
      </c>
      <c r="N628" s="6" t="s">
        <v>1875</v>
      </c>
      <c r="O628" s="6" t="s">
        <v>3451</v>
      </c>
      <c r="P628" s="6" t="s">
        <v>2656</v>
      </c>
      <c r="Q628" s="6" t="s">
        <v>2657</v>
      </c>
      <c r="R628" s="6" t="s">
        <v>2633</v>
      </c>
      <c r="S628" s="6" t="s">
        <v>3036</v>
      </c>
      <c r="T628" s="6" t="s">
        <v>3012</v>
      </c>
      <c r="U628" s="6" t="s">
        <v>3037</v>
      </c>
      <c r="V628" s="6">
        <v>91.7</v>
      </c>
      <c r="W628" s="6">
        <v>176</v>
      </c>
      <c r="X628" s="6">
        <v>46282</v>
      </c>
      <c r="Y628" s="6">
        <v>46.281999999999996</v>
      </c>
      <c r="Z628" s="6">
        <v>3.8347531166034798</v>
      </c>
      <c r="AA628" s="6">
        <v>4</v>
      </c>
      <c r="AB628" s="6">
        <f>VLOOKUP(O628, [5]WomensTrack!$C$1:$E$20, 3, FALSE)</f>
        <v>4</v>
      </c>
    </row>
    <row r="629" spans="1:28" s="6" customFormat="1" x14ac:dyDescent="0.2">
      <c r="A629" s="6">
        <v>10</v>
      </c>
      <c r="B629" s="6" t="s">
        <v>2646</v>
      </c>
      <c r="C629" s="6" t="s">
        <v>1904</v>
      </c>
      <c r="D629" s="6" t="s">
        <v>1905</v>
      </c>
      <c r="E629" s="6" t="s">
        <v>17</v>
      </c>
      <c r="F629" s="6" t="s">
        <v>1887</v>
      </c>
      <c r="G629" s="6" t="s">
        <v>26</v>
      </c>
      <c r="H629" s="6">
        <v>58</v>
      </c>
      <c r="I629" s="6">
        <v>4.0604430105464191</v>
      </c>
      <c r="J629" s="6">
        <v>37</v>
      </c>
      <c r="K629" s="6" t="s">
        <v>929</v>
      </c>
      <c r="L629" s="6">
        <v>3.6109179126442243</v>
      </c>
      <c r="M629" s="6" t="s">
        <v>2616</v>
      </c>
      <c r="N629" s="6" t="s">
        <v>1875</v>
      </c>
      <c r="O629" s="6" t="s">
        <v>3450</v>
      </c>
      <c r="P629" s="6" t="s">
        <v>2783</v>
      </c>
      <c r="Q629" s="6" t="s">
        <v>2784</v>
      </c>
      <c r="R629" s="6" t="s">
        <v>2671</v>
      </c>
      <c r="S629" s="6" t="s">
        <v>3021</v>
      </c>
      <c r="T629" s="6" t="s">
        <v>3012</v>
      </c>
      <c r="U629" s="6" t="s">
        <v>3081</v>
      </c>
      <c r="V629" s="6">
        <v>90</v>
      </c>
      <c r="W629" s="6">
        <v>29</v>
      </c>
      <c r="X629" s="6">
        <v>40937</v>
      </c>
      <c r="Y629" s="6">
        <v>40.936999999999998</v>
      </c>
      <c r="Z629" s="6">
        <v>3.7120342995804241</v>
      </c>
      <c r="AA629" s="6">
        <v>3</v>
      </c>
      <c r="AB629" s="6">
        <f>VLOOKUP(O629, [5]WomensTrack!$C$1:$E$20, 3, FALSE)</f>
        <v>3</v>
      </c>
    </row>
    <row r="630" spans="1:28" s="6" customFormat="1" x14ac:dyDescent="0.2">
      <c r="A630" s="6">
        <v>11</v>
      </c>
      <c r="B630" s="6" t="s">
        <v>2646</v>
      </c>
      <c r="C630" s="6" t="s">
        <v>1906</v>
      </c>
      <c r="D630" s="6" t="s">
        <v>1907</v>
      </c>
      <c r="E630" s="6" t="s">
        <v>17</v>
      </c>
      <c r="F630" s="6" t="s">
        <v>174</v>
      </c>
      <c r="G630" s="6" t="s">
        <v>20</v>
      </c>
      <c r="H630" s="6">
        <v>39</v>
      </c>
      <c r="I630" s="6">
        <v>3.6635616461296463</v>
      </c>
      <c r="J630" s="6">
        <v>34</v>
      </c>
      <c r="K630" s="6" t="s">
        <v>945</v>
      </c>
      <c r="L630" s="6">
        <v>3.5263605246161616</v>
      </c>
      <c r="M630" s="6" t="s">
        <v>2566</v>
      </c>
      <c r="N630" s="6" t="s">
        <v>1875</v>
      </c>
      <c r="O630" s="6" t="s">
        <v>3452</v>
      </c>
      <c r="P630" s="6" t="s">
        <v>2666</v>
      </c>
      <c r="Q630" s="6" t="s">
        <v>2667</v>
      </c>
      <c r="R630" s="6" t="s">
        <v>2668</v>
      </c>
      <c r="S630" s="6" t="s">
        <v>3044</v>
      </c>
      <c r="T630" s="6" t="s">
        <v>3012</v>
      </c>
      <c r="U630" s="6" t="s">
        <v>3045</v>
      </c>
      <c r="V630" s="6">
        <v>91.8</v>
      </c>
      <c r="W630" s="6">
        <v>176</v>
      </c>
      <c r="X630" s="6">
        <v>52111</v>
      </c>
      <c r="Y630" s="6">
        <v>52.110999999999997</v>
      </c>
      <c r="Z630" s="6">
        <v>3.9533760589116249</v>
      </c>
      <c r="AA630" s="6">
        <v>6</v>
      </c>
      <c r="AB630" s="6">
        <f>VLOOKUP(O630, [5]WomensTrack!$C$1:$E$20, 3, FALSE)</f>
        <v>6</v>
      </c>
    </row>
    <row r="631" spans="1:28" s="6" customFormat="1" x14ac:dyDescent="0.2">
      <c r="A631" s="6">
        <v>12</v>
      </c>
      <c r="B631" s="6" t="s">
        <v>2646</v>
      </c>
      <c r="C631" s="6" t="s">
        <v>1908</v>
      </c>
      <c r="D631" s="6" t="s">
        <v>1909</v>
      </c>
      <c r="E631" s="6" t="s">
        <v>17</v>
      </c>
      <c r="F631" s="6" t="s">
        <v>174</v>
      </c>
      <c r="G631" s="6" t="s">
        <v>14</v>
      </c>
      <c r="H631" s="6">
        <v>18.7</v>
      </c>
      <c r="I631" s="6">
        <v>2.9285235238605409</v>
      </c>
      <c r="J631" s="6">
        <v>27</v>
      </c>
      <c r="K631" s="6" t="s">
        <v>979</v>
      </c>
      <c r="L631" s="6">
        <v>3.2958368660043291</v>
      </c>
      <c r="M631" s="6" t="s">
        <v>2616</v>
      </c>
      <c r="N631" s="6" t="s">
        <v>1875</v>
      </c>
      <c r="O631" s="6" t="s">
        <v>3450</v>
      </c>
      <c r="P631" s="6" t="s">
        <v>2783</v>
      </c>
      <c r="Q631" s="6" t="s">
        <v>2784</v>
      </c>
      <c r="R631" s="6" t="s">
        <v>2671</v>
      </c>
      <c r="S631" s="6" t="s">
        <v>3021</v>
      </c>
      <c r="T631" s="6" t="s">
        <v>3012</v>
      </c>
      <c r="U631" s="6" t="s">
        <v>3081</v>
      </c>
      <c r="V631" s="6">
        <v>90</v>
      </c>
      <c r="W631" s="6">
        <v>29</v>
      </c>
      <c r="X631" s="6">
        <v>40937</v>
      </c>
      <c r="Y631" s="6">
        <v>40.936999999999998</v>
      </c>
      <c r="Z631" s="6">
        <v>3.7120342995804241</v>
      </c>
      <c r="AA631" s="6">
        <v>3</v>
      </c>
      <c r="AB631" s="6">
        <f>VLOOKUP(O631, [5]WomensTrack!$C$1:$E$20, 3, FALSE)</f>
        <v>3</v>
      </c>
    </row>
    <row r="632" spans="1:28" s="6" customFormat="1" x14ac:dyDescent="0.2">
      <c r="A632" s="6">
        <v>13</v>
      </c>
      <c r="B632" s="6" t="s">
        <v>2646</v>
      </c>
      <c r="C632" s="6" t="s">
        <v>1910</v>
      </c>
      <c r="D632" s="6" t="s">
        <v>1911</v>
      </c>
      <c r="E632" s="6" t="s">
        <v>17</v>
      </c>
      <c r="F632" s="6" t="s">
        <v>1892</v>
      </c>
      <c r="G632" s="6" t="s">
        <v>26</v>
      </c>
      <c r="H632" s="6">
        <v>12.4</v>
      </c>
      <c r="I632" s="6">
        <v>2.5176964726109912</v>
      </c>
      <c r="J632" s="6">
        <v>23</v>
      </c>
      <c r="K632" s="6" t="s">
        <v>1023</v>
      </c>
      <c r="L632" s="6">
        <v>3.1354942159291497</v>
      </c>
      <c r="M632" s="6" t="s">
        <v>2616</v>
      </c>
      <c r="N632" s="6" t="s">
        <v>1875</v>
      </c>
      <c r="O632" s="6" t="s">
        <v>3450</v>
      </c>
      <c r="P632" s="6" t="s">
        <v>2783</v>
      </c>
      <c r="Q632" s="6" t="s">
        <v>2784</v>
      </c>
      <c r="R632" s="6" t="s">
        <v>2671</v>
      </c>
      <c r="S632" s="6" t="s">
        <v>3021</v>
      </c>
      <c r="T632" s="6" t="s">
        <v>3012</v>
      </c>
      <c r="U632" s="6" t="s">
        <v>3081</v>
      </c>
      <c r="V632" s="6">
        <v>90</v>
      </c>
      <c r="W632" s="6">
        <v>29</v>
      </c>
      <c r="X632" s="6">
        <v>40937</v>
      </c>
      <c r="Y632" s="6">
        <v>40.936999999999998</v>
      </c>
      <c r="Z632" s="6">
        <v>3.7120342995804241</v>
      </c>
      <c r="AA632" s="6">
        <v>3</v>
      </c>
      <c r="AB632" s="6">
        <f>VLOOKUP(O632, [5]WomensTrack!$C$1:$E$20, 3, FALSE)</f>
        <v>3</v>
      </c>
    </row>
    <row r="633" spans="1:28" s="6" customFormat="1" x14ac:dyDescent="0.2">
      <c r="A633" s="6">
        <v>14</v>
      </c>
      <c r="B633" s="6" t="s">
        <v>2646</v>
      </c>
      <c r="C633" s="6" t="s">
        <v>1912</v>
      </c>
      <c r="D633" s="6" t="s">
        <v>1913</v>
      </c>
      <c r="E633" s="6" t="s">
        <v>17</v>
      </c>
      <c r="F633" s="6" t="s">
        <v>1892</v>
      </c>
      <c r="G633" s="6" t="s">
        <v>20</v>
      </c>
      <c r="H633" s="6">
        <v>6.1</v>
      </c>
      <c r="I633" s="6">
        <v>1.8082887711792655</v>
      </c>
      <c r="J633" s="6">
        <v>22</v>
      </c>
      <c r="K633" s="6" t="s">
        <v>1031</v>
      </c>
      <c r="L633" s="6">
        <v>3.0910424533583161</v>
      </c>
      <c r="M633" s="6" t="s">
        <v>2586</v>
      </c>
      <c r="N633" s="6" t="s">
        <v>1875</v>
      </c>
      <c r="O633" s="6" t="s">
        <v>3453</v>
      </c>
      <c r="P633" s="6" t="s">
        <v>2716</v>
      </c>
      <c r="Q633" s="6" t="s">
        <v>2717</v>
      </c>
      <c r="R633" s="6" t="s">
        <v>2688</v>
      </c>
      <c r="S633" s="6" t="s">
        <v>3002</v>
      </c>
      <c r="T633" s="6" t="s">
        <v>3003</v>
      </c>
      <c r="U633" s="6" t="s">
        <v>3150</v>
      </c>
      <c r="V633" s="6">
        <v>88.5</v>
      </c>
      <c r="W633" s="6">
        <v>67</v>
      </c>
      <c r="X633" s="6">
        <v>50089</v>
      </c>
      <c r="Y633" s="6">
        <v>50.088999999999999</v>
      </c>
      <c r="Z633" s="6">
        <v>3.9138014231055571</v>
      </c>
      <c r="AA633" s="6">
        <v>2</v>
      </c>
      <c r="AB633" s="6">
        <f>VLOOKUP(O633, [5]WomensTrack!$C$1:$E$20, 3, FALSE)</f>
        <v>2</v>
      </c>
    </row>
    <row r="634" spans="1:28" s="6" customFormat="1" x14ac:dyDescent="0.2">
      <c r="A634" s="6">
        <v>15</v>
      </c>
      <c r="B634" s="6" t="s">
        <v>2646</v>
      </c>
      <c r="C634" s="6" t="s">
        <v>1915</v>
      </c>
      <c r="D634" s="6" t="s">
        <v>1916</v>
      </c>
      <c r="E634" s="6" t="s">
        <v>17</v>
      </c>
      <c r="F634" s="6" t="s">
        <v>174</v>
      </c>
      <c r="G634" s="6" t="s">
        <v>38</v>
      </c>
      <c r="H634" s="6">
        <v>10.199999999999999</v>
      </c>
      <c r="I634" s="6">
        <v>2.3223877202902252</v>
      </c>
      <c r="J634" s="6">
        <v>20</v>
      </c>
      <c r="K634" s="6" t="s">
        <v>1072</v>
      </c>
      <c r="L634" s="6">
        <v>2.9957322735539909</v>
      </c>
      <c r="M634" s="6" t="s">
        <v>2593</v>
      </c>
      <c r="N634" s="6" t="s">
        <v>1875</v>
      </c>
      <c r="O634" s="6" t="s">
        <v>3454</v>
      </c>
      <c r="P634" s="6" t="s">
        <v>2733</v>
      </c>
      <c r="Q634" s="6" t="s">
        <v>2734</v>
      </c>
      <c r="R634" s="6" t="s">
        <v>1117</v>
      </c>
      <c r="S634" s="6" t="s">
        <v>3016</v>
      </c>
      <c r="T634" s="6" t="s">
        <v>3017</v>
      </c>
      <c r="U634" s="6" t="s">
        <v>3018</v>
      </c>
      <c r="V634" s="6">
        <v>86.4</v>
      </c>
      <c r="W634" s="6">
        <v>49</v>
      </c>
      <c r="X634" s="6">
        <v>58575</v>
      </c>
      <c r="Y634" s="6">
        <v>58.575000000000003</v>
      </c>
      <c r="Z634" s="6">
        <v>4.0703079843938594</v>
      </c>
      <c r="AA634" s="6">
        <v>10</v>
      </c>
      <c r="AB634" s="6">
        <f>VLOOKUP(O634, [5]WomensTrack!$C$1:$E$20, 3, FALSE)</f>
        <v>10</v>
      </c>
    </row>
    <row r="635" spans="1:28" s="6" customFormat="1" x14ac:dyDescent="0.2">
      <c r="A635" s="6">
        <v>16</v>
      </c>
      <c r="B635" s="6" t="s">
        <v>2646</v>
      </c>
      <c r="C635" s="6" t="s">
        <v>1917</v>
      </c>
      <c r="D635" s="6" t="s">
        <v>1918</v>
      </c>
      <c r="E635" s="6" t="s">
        <v>17</v>
      </c>
      <c r="F635" s="6" t="s">
        <v>1887</v>
      </c>
      <c r="G635" s="6" t="s">
        <v>38</v>
      </c>
      <c r="H635" s="6">
        <v>11.9</v>
      </c>
      <c r="I635" s="6">
        <v>2.4765384001174837</v>
      </c>
      <c r="J635" s="6">
        <v>18.5</v>
      </c>
      <c r="K635" s="6" t="s">
        <v>1422</v>
      </c>
      <c r="L635" s="6">
        <v>2.917770732084279</v>
      </c>
      <c r="M635" s="6" t="s">
        <v>2564</v>
      </c>
      <c r="N635" s="6" t="s">
        <v>1875</v>
      </c>
      <c r="O635" s="6" t="s">
        <v>3455</v>
      </c>
      <c r="P635" s="6" t="s">
        <v>2661</v>
      </c>
      <c r="Q635" s="6" t="s">
        <v>2662</v>
      </c>
      <c r="R635" s="6" t="s">
        <v>2663</v>
      </c>
      <c r="S635" s="6" t="s">
        <v>3039</v>
      </c>
      <c r="T635" s="6" t="s">
        <v>3003</v>
      </c>
      <c r="U635" s="6" t="s">
        <v>3040</v>
      </c>
      <c r="V635" s="6">
        <v>87</v>
      </c>
      <c r="W635" s="6">
        <v>127</v>
      </c>
      <c r="X635" s="6">
        <v>59866</v>
      </c>
      <c r="Y635" s="6">
        <v>59.866</v>
      </c>
      <c r="Z635" s="6">
        <v>4.0921087312805247</v>
      </c>
      <c r="AA635" s="6">
        <v>18</v>
      </c>
      <c r="AB635" s="6">
        <f>VLOOKUP(O635, [5]WomensTrack!$C$1:$E$20, 3, FALSE)</f>
        <v>18</v>
      </c>
    </row>
    <row r="636" spans="1:28" s="6" customFormat="1" x14ac:dyDescent="0.2">
      <c r="A636" s="6">
        <v>17</v>
      </c>
      <c r="B636" s="6" t="s">
        <v>2646</v>
      </c>
      <c r="C636" s="6" t="s">
        <v>1919</v>
      </c>
      <c r="D636" s="6" t="s">
        <v>1920</v>
      </c>
      <c r="E636" s="6" t="s">
        <v>17</v>
      </c>
      <c r="F636" s="6" t="s">
        <v>1887</v>
      </c>
      <c r="G636" s="6" t="s">
        <v>20</v>
      </c>
      <c r="H636" s="6">
        <v>62</v>
      </c>
      <c r="I636" s="6">
        <v>4.1271343850450917</v>
      </c>
      <c r="J636" s="6">
        <v>17.3</v>
      </c>
      <c r="K636" s="6" t="s">
        <v>1222</v>
      </c>
      <c r="L636" s="6">
        <v>2.8507065015037334</v>
      </c>
      <c r="M636" s="6" t="s">
        <v>2597</v>
      </c>
      <c r="N636" s="6" t="s">
        <v>1875</v>
      </c>
      <c r="O636" s="6" t="s">
        <v>3456</v>
      </c>
      <c r="P636" s="6" t="s">
        <v>2743</v>
      </c>
      <c r="Q636" s="6" t="s">
        <v>2713</v>
      </c>
      <c r="R636" s="6" t="s">
        <v>2709</v>
      </c>
      <c r="S636" s="6" t="s">
        <v>3033</v>
      </c>
      <c r="T636" s="6" t="s">
        <v>3034</v>
      </c>
      <c r="U636" s="6" t="s">
        <v>3148</v>
      </c>
      <c r="V636" s="6">
        <v>91.9</v>
      </c>
      <c r="W636" s="6">
        <v>62</v>
      </c>
      <c r="X636" s="6">
        <v>54306</v>
      </c>
      <c r="Y636" s="6">
        <v>54.305999999999997</v>
      </c>
      <c r="Z636" s="6">
        <v>3.9946347180730886</v>
      </c>
      <c r="AB636" s="6">
        <f>VLOOKUP(O636, [5]WomensTrack!$C$1:$E$20, 3, FALSE)</f>
        <v>0</v>
      </c>
    </row>
    <row r="637" spans="1:28" s="6" customFormat="1" x14ac:dyDescent="0.2">
      <c r="A637" s="6">
        <v>18</v>
      </c>
      <c r="B637" s="6" t="s">
        <v>2646</v>
      </c>
      <c r="C637" s="6" t="s">
        <v>1921</v>
      </c>
      <c r="D637" s="6" t="s">
        <v>1922</v>
      </c>
      <c r="E637" s="6" t="s">
        <v>17</v>
      </c>
      <c r="F637" s="6" t="s">
        <v>1887</v>
      </c>
      <c r="G637" s="6" t="s">
        <v>14</v>
      </c>
      <c r="H637" s="6">
        <v>5.2</v>
      </c>
      <c r="I637" s="6">
        <v>1.6486586255873816</v>
      </c>
      <c r="J637" s="6">
        <v>16.899999999999999</v>
      </c>
      <c r="K637" s="6" t="s">
        <v>1671</v>
      </c>
      <c r="L637" s="6">
        <v>2.8273136219290276</v>
      </c>
      <c r="M637" s="6" t="s">
        <v>2580</v>
      </c>
      <c r="N637" s="6" t="s">
        <v>1875</v>
      </c>
      <c r="O637" s="6" t="s">
        <v>3457</v>
      </c>
      <c r="P637" s="6" t="s">
        <v>2702</v>
      </c>
      <c r="Q637" s="6" t="s">
        <v>2703</v>
      </c>
      <c r="R637" s="6" t="s">
        <v>2704</v>
      </c>
      <c r="S637" s="6" t="s">
        <v>3023</v>
      </c>
      <c r="T637" s="6" t="s">
        <v>3017</v>
      </c>
      <c r="U637" s="6" t="s">
        <v>3093</v>
      </c>
      <c r="V637" s="6">
        <v>88</v>
      </c>
      <c r="W637" s="6">
        <v>72</v>
      </c>
      <c r="X637" s="6">
        <v>41995</v>
      </c>
      <c r="Y637" s="6">
        <v>41.994999999999997</v>
      </c>
      <c r="Z637" s="6">
        <v>3.7375505635775905</v>
      </c>
      <c r="AB637" s="6">
        <f>VLOOKUP(O637, [5]WomensTrack!$C$1:$E$20, 3, FALSE)</f>
        <v>0</v>
      </c>
    </row>
    <row r="638" spans="1:28" s="6" customFormat="1" x14ac:dyDescent="0.2">
      <c r="A638" s="6">
        <v>19</v>
      </c>
      <c r="B638" s="6" t="s">
        <v>2646</v>
      </c>
      <c r="C638" s="6" t="s">
        <v>1923</v>
      </c>
      <c r="D638" s="6" t="s">
        <v>1924</v>
      </c>
      <c r="E638" s="6" t="s">
        <v>17</v>
      </c>
      <c r="F638" s="6" t="s">
        <v>174</v>
      </c>
      <c r="G638" s="6" t="s">
        <v>26</v>
      </c>
      <c r="H638" s="6">
        <v>2.7</v>
      </c>
      <c r="I638" s="6">
        <v>0.99325177301028345</v>
      </c>
      <c r="J638" s="6">
        <v>15.3</v>
      </c>
      <c r="K638" s="6" t="s">
        <v>1466</v>
      </c>
      <c r="L638" s="6">
        <v>2.7278528283983898</v>
      </c>
      <c r="M638" s="6" t="s">
        <v>2568</v>
      </c>
      <c r="N638" s="6" t="s">
        <v>1875</v>
      </c>
      <c r="O638" s="6" t="s">
        <v>3458</v>
      </c>
      <c r="P638" s="6" t="s">
        <v>2672</v>
      </c>
      <c r="Q638" s="6" t="s">
        <v>2673</v>
      </c>
      <c r="R638" s="6" t="s">
        <v>2660</v>
      </c>
      <c r="S638" s="6" t="s">
        <v>3027</v>
      </c>
      <c r="T638" s="6" t="s">
        <v>3012</v>
      </c>
      <c r="U638" s="6" t="s">
        <v>3076</v>
      </c>
      <c r="V638" s="6">
        <v>93.9</v>
      </c>
      <c r="W638" s="6">
        <v>77</v>
      </c>
      <c r="X638" s="6">
        <v>48335</v>
      </c>
      <c r="Y638" s="6">
        <v>48.335000000000001</v>
      </c>
      <c r="Z638" s="6">
        <v>3.8781559359165687</v>
      </c>
      <c r="AB638" s="6">
        <f>VLOOKUP(O638, [5]WomensTrack!$C$1:$E$20, 3, FALSE)</f>
        <v>0</v>
      </c>
    </row>
    <row r="639" spans="1:28" s="6" customFormat="1" x14ac:dyDescent="0.2">
      <c r="A639" s="6">
        <v>20</v>
      </c>
      <c r="B639" s="6" t="s">
        <v>2646</v>
      </c>
      <c r="C639" s="6" t="s">
        <v>1925</v>
      </c>
      <c r="D639" s="6" t="s">
        <v>1926</v>
      </c>
      <c r="E639" s="6" t="s">
        <v>17</v>
      </c>
      <c r="F639" s="6" t="s">
        <v>174</v>
      </c>
      <c r="H639" s="6">
        <v>7.3</v>
      </c>
      <c r="I639" s="6">
        <v>1.9878743481543455</v>
      </c>
      <c r="J639" s="6">
        <v>14.3</v>
      </c>
      <c r="K639" s="6" t="s">
        <v>780</v>
      </c>
      <c r="L639" s="6">
        <v>2.6602595372658615</v>
      </c>
      <c r="M639" s="6" t="s">
        <v>2581</v>
      </c>
      <c r="N639" s="6" t="s">
        <v>1875</v>
      </c>
      <c r="O639" s="6" t="s">
        <v>3459</v>
      </c>
      <c r="P639" s="6" t="s">
        <v>2705</v>
      </c>
      <c r="Q639" s="6" t="s">
        <v>2706</v>
      </c>
      <c r="R639" s="6" t="s">
        <v>2688</v>
      </c>
      <c r="S639" s="6" t="s">
        <v>3002</v>
      </c>
      <c r="T639" s="6" t="s">
        <v>3003</v>
      </c>
      <c r="U639" s="6" t="s">
        <v>3004</v>
      </c>
      <c r="V639" s="6">
        <v>129</v>
      </c>
      <c r="W639" s="6">
        <v>38</v>
      </c>
      <c r="X639" s="6">
        <v>78965</v>
      </c>
      <c r="Y639" s="6">
        <v>78.965000000000003</v>
      </c>
      <c r="Z639" s="6">
        <v>4.369004716322018</v>
      </c>
      <c r="AA639" s="6">
        <v>1</v>
      </c>
      <c r="AB639" s="6">
        <f>VLOOKUP(O639, [5]WomensTrack!$C$1:$E$20, 3, FALSE)</f>
        <v>1</v>
      </c>
    </row>
    <row r="640" spans="1:28" s="6" customFormat="1" x14ac:dyDescent="0.2">
      <c r="A640" s="6">
        <v>21</v>
      </c>
      <c r="B640" s="6" t="s">
        <v>2646</v>
      </c>
      <c r="C640" s="6" t="s">
        <v>1927</v>
      </c>
      <c r="D640" s="6" t="s">
        <v>1928</v>
      </c>
      <c r="E640" s="6" t="s">
        <v>17</v>
      </c>
      <c r="F640" s="6" t="s">
        <v>1892</v>
      </c>
      <c r="H640" s="6">
        <v>9.1</v>
      </c>
      <c r="I640" s="6">
        <v>2.2082744135228043</v>
      </c>
      <c r="J640" s="6">
        <v>13.5</v>
      </c>
      <c r="K640" s="6" t="s">
        <v>1930</v>
      </c>
      <c r="L640" s="6">
        <v>2.6026896854443837</v>
      </c>
      <c r="M640" s="6" t="s">
        <v>2574</v>
      </c>
      <c r="N640" s="6" t="s">
        <v>1875</v>
      </c>
      <c r="O640" s="6" t="s">
        <v>3460</v>
      </c>
      <c r="P640" s="6" t="s">
        <v>2686</v>
      </c>
      <c r="Q640" s="6" t="s">
        <v>2687</v>
      </c>
      <c r="R640" s="6" t="s">
        <v>2688</v>
      </c>
      <c r="S640" s="6" t="s">
        <v>3002</v>
      </c>
      <c r="T640" s="6" t="s">
        <v>3003</v>
      </c>
      <c r="U640" s="6" t="s">
        <v>3112</v>
      </c>
      <c r="V640" s="6">
        <v>100.2</v>
      </c>
      <c r="W640" s="6">
        <v>89</v>
      </c>
      <c r="X640" s="6">
        <v>67927</v>
      </c>
      <c r="Y640" s="6">
        <v>67.927000000000007</v>
      </c>
      <c r="Z640" s="6">
        <v>4.2184335991189092</v>
      </c>
      <c r="AB640" s="6">
        <f>VLOOKUP(O640, [5]WomensTrack!$C$1:$E$20, 3, FALSE)</f>
        <v>0</v>
      </c>
    </row>
    <row r="641" spans="1:28" s="6" customFormat="1" x14ac:dyDescent="0.2">
      <c r="A641" s="6">
        <v>22</v>
      </c>
      <c r="B641" s="6" t="s">
        <v>2646</v>
      </c>
      <c r="C641" s="6" t="s">
        <v>1931</v>
      </c>
      <c r="D641" s="6" t="s">
        <v>1932</v>
      </c>
      <c r="E641" s="6" t="s">
        <v>17</v>
      </c>
      <c r="F641" s="6" t="s">
        <v>1933</v>
      </c>
      <c r="G641" s="6" t="s">
        <v>26</v>
      </c>
      <c r="H641" s="6">
        <v>10.3</v>
      </c>
      <c r="I641" s="6">
        <v>2.33214389523559</v>
      </c>
      <c r="J641" s="6">
        <v>12</v>
      </c>
      <c r="K641" s="6" t="s">
        <v>1747</v>
      </c>
      <c r="L641" s="6">
        <v>2.4849066497880004</v>
      </c>
      <c r="M641" s="6" t="s">
        <v>2612</v>
      </c>
      <c r="N641" s="6" t="s">
        <v>1875</v>
      </c>
      <c r="O641" s="6" t="s">
        <v>3461</v>
      </c>
      <c r="P641" s="6" t="s">
        <v>2774</v>
      </c>
      <c r="Q641" s="6" t="s">
        <v>2775</v>
      </c>
      <c r="R641" s="6" t="s">
        <v>2762</v>
      </c>
      <c r="S641" s="6" t="s">
        <v>3074</v>
      </c>
      <c r="T641" s="6" t="s">
        <v>3017</v>
      </c>
      <c r="U641" s="6" t="s">
        <v>3159</v>
      </c>
      <c r="V641" s="6">
        <v>81.599999999999994</v>
      </c>
      <c r="X641" s="6">
        <v>56374</v>
      </c>
      <c r="Y641" s="6">
        <v>56.374000000000002</v>
      </c>
      <c r="Z641" s="6">
        <v>4.0320080593063139</v>
      </c>
      <c r="AB641" s="6">
        <f>VLOOKUP(O641, [5]WomensTrack!$C$1:$E$20, 3, FALSE)</f>
        <v>0</v>
      </c>
    </row>
    <row r="642" spans="1:28" s="6" customFormat="1" x14ac:dyDescent="0.2">
      <c r="A642" s="6">
        <v>23</v>
      </c>
      <c r="B642" s="6" t="s">
        <v>2646</v>
      </c>
      <c r="C642" s="6" t="s">
        <v>1935</v>
      </c>
      <c r="D642" s="6" t="s">
        <v>1936</v>
      </c>
      <c r="E642" s="6" t="s">
        <v>17</v>
      </c>
      <c r="F642" s="6" t="s">
        <v>174</v>
      </c>
      <c r="G642" s="6" t="s">
        <v>14</v>
      </c>
      <c r="H642" s="6">
        <v>14.9</v>
      </c>
      <c r="I642" s="6">
        <v>2.7013612129514133</v>
      </c>
      <c r="J642" s="6">
        <v>12</v>
      </c>
      <c r="K642" s="6" t="s">
        <v>1747</v>
      </c>
      <c r="L642" s="6">
        <v>2.4849066497880004</v>
      </c>
      <c r="M642" s="6" t="s">
        <v>2597</v>
      </c>
      <c r="N642" s="6" t="s">
        <v>1875</v>
      </c>
      <c r="O642" s="6" t="s">
        <v>3456</v>
      </c>
      <c r="P642" s="6" t="s">
        <v>2743</v>
      </c>
      <c r="Q642" s="6" t="s">
        <v>2713</v>
      </c>
      <c r="R642" s="6" t="s">
        <v>2709</v>
      </c>
      <c r="S642" s="6" t="s">
        <v>3033</v>
      </c>
      <c r="T642" s="6" t="s">
        <v>3034</v>
      </c>
      <c r="U642" s="6" t="s">
        <v>3148</v>
      </c>
      <c r="V642" s="6">
        <v>91.9</v>
      </c>
      <c r="W642" s="6">
        <v>62</v>
      </c>
      <c r="X642" s="6">
        <v>54306</v>
      </c>
      <c r="Y642" s="6">
        <v>54.305999999999997</v>
      </c>
      <c r="Z642" s="6">
        <v>3.9946347180730886</v>
      </c>
      <c r="AB642" s="6">
        <f>VLOOKUP(O642, [5]WomensTrack!$C$1:$E$20, 3, FALSE)</f>
        <v>0</v>
      </c>
    </row>
    <row r="643" spans="1:28" s="6" customFormat="1" x14ac:dyDescent="0.2">
      <c r="A643" s="6">
        <v>24</v>
      </c>
      <c r="B643" s="6" t="s">
        <v>2646</v>
      </c>
      <c r="C643" s="6" t="s">
        <v>1937</v>
      </c>
      <c r="D643" s="6" t="s">
        <v>1938</v>
      </c>
      <c r="E643" s="6" t="s">
        <v>17</v>
      </c>
      <c r="F643" s="6" t="s">
        <v>174</v>
      </c>
      <c r="G643" s="6" t="s">
        <v>38</v>
      </c>
      <c r="H643" s="6">
        <v>6.6</v>
      </c>
      <c r="I643" s="6">
        <v>1.8870696490323797</v>
      </c>
      <c r="J643" s="6">
        <v>11.4</v>
      </c>
      <c r="K643" s="6" t="s">
        <v>1939</v>
      </c>
      <c r="L643" s="6">
        <v>2.4336133554004498</v>
      </c>
      <c r="M643" s="6" t="s">
        <v>2597</v>
      </c>
      <c r="N643" s="6" t="s">
        <v>1875</v>
      </c>
      <c r="O643" s="6" t="s">
        <v>3456</v>
      </c>
      <c r="P643" s="6" t="s">
        <v>2743</v>
      </c>
      <c r="Q643" s="6" t="s">
        <v>2713</v>
      </c>
      <c r="R643" s="6" t="s">
        <v>2709</v>
      </c>
      <c r="S643" s="6" t="s">
        <v>3033</v>
      </c>
      <c r="T643" s="6" t="s">
        <v>3034</v>
      </c>
      <c r="U643" s="6" t="s">
        <v>3148</v>
      </c>
      <c r="V643" s="6">
        <v>91.9</v>
      </c>
      <c r="W643" s="6">
        <v>62</v>
      </c>
      <c r="X643" s="6">
        <v>54306</v>
      </c>
      <c r="Y643" s="6">
        <v>54.305999999999997</v>
      </c>
      <c r="Z643" s="6">
        <v>3.9946347180730886</v>
      </c>
      <c r="AB643" s="6">
        <f>VLOOKUP(O643, [5]WomensTrack!$C$1:$E$20, 3, FALSE)</f>
        <v>0</v>
      </c>
    </row>
    <row r="644" spans="1:28" s="6" customFormat="1" x14ac:dyDescent="0.2">
      <c r="A644" s="6">
        <v>25</v>
      </c>
      <c r="B644" s="6" t="s">
        <v>2646</v>
      </c>
      <c r="C644" s="6" t="s">
        <v>1940</v>
      </c>
      <c r="D644" s="6" t="s">
        <v>1941</v>
      </c>
      <c r="E644" s="6" t="s">
        <v>17</v>
      </c>
      <c r="F644" s="6" t="s">
        <v>1882</v>
      </c>
      <c r="G644" s="6" t="s">
        <v>38</v>
      </c>
      <c r="H644" s="6">
        <v>2.2000000000000002</v>
      </c>
      <c r="I644" s="6">
        <v>0.78845736036427028</v>
      </c>
      <c r="J644" s="6">
        <v>9.6</v>
      </c>
      <c r="K644" s="6" t="s">
        <v>1539</v>
      </c>
      <c r="L644" s="6">
        <v>2.2617630984737906</v>
      </c>
      <c r="M644" s="6" t="s">
        <v>2612</v>
      </c>
      <c r="N644" s="6" t="s">
        <v>1875</v>
      </c>
      <c r="O644" s="6" t="s">
        <v>3461</v>
      </c>
      <c r="P644" s="6" t="s">
        <v>2774</v>
      </c>
      <c r="Q644" s="6" t="s">
        <v>2775</v>
      </c>
      <c r="R644" s="6" t="s">
        <v>2762</v>
      </c>
      <c r="S644" s="6" t="s">
        <v>3074</v>
      </c>
      <c r="T644" s="6" t="s">
        <v>3017</v>
      </c>
      <c r="U644" s="6" t="s">
        <v>3159</v>
      </c>
      <c r="V644" s="6">
        <v>81.599999999999994</v>
      </c>
      <c r="X644" s="6">
        <v>56374</v>
      </c>
      <c r="Y644" s="6">
        <v>56.374000000000002</v>
      </c>
      <c r="Z644" s="6">
        <v>4.0320080593063139</v>
      </c>
      <c r="AB644" s="6">
        <f>VLOOKUP(O644, [5]WomensTrack!$C$1:$E$20, 3, FALSE)</f>
        <v>0</v>
      </c>
    </row>
    <row r="645" spans="1:28" s="6" customFormat="1" x14ac:dyDescent="0.2">
      <c r="A645" s="6">
        <v>26</v>
      </c>
      <c r="B645" s="6" t="s">
        <v>2646</v>
      </c>
      <c r="C645" s="6" t="s">
        <v>1942</v>
      </c>
      <c r="D645" s="6" t="s">
        <v>1943</v>
      </c>
      <c r="E645" s="6" t="s">
        <v>17</v>
      </c>
      <c r="F645" s="6" t="s">
        <v>1933</v>
      </c>
      <c r="G645" s="6" t="s">
        <v>38</v>
      </c>
      <c r="H645" s="6">
        <v>2.4</v>
      </c>
      <c r="I645" s="6">
        <v>0.87546873735389985</v>
      </c>
      <c r="J645" s="6">
        <v>8.9</v>
      </c>
      <c r="K645" s="6" t="s">
        <v>1305</v>
      </c>
      <c r="L645" s="6">
        <v>2.1860512767380942</v>
      </c>
      <c r="M645" s="6" t="s">
        <v>2641</v>
      </c>
      <c r="N645" s="6" t="s">
        <v>1875</v>
      </c>
      <c r="O645" s="6" t="s">
        <v>3462</v>
      </c>
      <c r="P645" s="6" t="s">
        <v>2841</v>
      </c>
      <c r="Q645" s="6" t="s">
        <v>2842</v>
      </c>
      <c r="R645" s="6" t="s">
        <v>2671</v>
      </c>
      <c r="S645" s="6" t="s">
        <v>3021</v>
      </c>
      <c r="T645" s="6" t="s">
        <v>3012</v>
      </c>
      <c r="U645" s="6" t="s">
        <v>3176</v>
      </c>
      <c r="V645" s="6">
        <v>80.2</v>
      </c>
      <c r="W645" s="6">
        <v>97</v>
      </c>
      <c r="X645" s="6">
        <v>59893</v>
      </c>
      <c r="Y645" s="6">
        <v>59.893000000000001</v>
      </c>
      <c r="Z645" s="6">
        <v>4.0925596368568478</v>
      </c>
      <c r="AB645" s="6">
        <f>VLOOKUP(O645, [5]WomensTrack!$C$1:$E$20, 3, FALSE)</f>
        <v>0</v>
      </c>
    </row>
    <row r="646" spans="1:28" s="6" customFormat="1" x14ac:dyDescent="0.2">
      <c r="A646" s="6">
        <v>27</v>
      </c>
      <c r="B646" s="6" t="s">
        <v>2646</v>
      </c>
      <c r="C646" s="6" t="s">
        <v>1944</v>
      </c>
      <c r="D646" s="6" t="s">
        <v>1945</v>
      </c>
      <c r="E646" s="6" t="s">
        <v>17</v>
      </c>
      <c r="F646" s="6" t="s">
        <v>1882</v>
      </c>
      <c r="G646" s="6" t="s">
        <v>26</v>
      </c>
      <c r="H646" s="6">
        <v>0.375</v>
      </c>
      <c r="I646" s="6">
        <v>-0.98082925301172619</v>
      </c>
      <c r="J646" s="6">
        <v>8.5</v>
      </c>
      <c r="K646" s="6" t="s">
        <v>805</v>
      </c>
      <c r="L646" s="6">
        <v>2.1400661634962708</v>
      </c>
      <c r="M646" s="6" t="s">
        <v>2612</v>
      </c>
      <c r="N646" s="6" t="s">
        <v>1875</v>
      </c>
      <c r="O646" s="6" t="s">
        <v>3461</v>
      </c>
      <c r="P646" s="6" t="s">
        <v>2774</v>
      </c>
      <c r="Q646" s="6" t="s">
        <v>2775</v>
      </c>
      <c r="R646" s="6" t="s">
        <v>2762</v>
      </c>
      <c r="S646" s="6" t="s">
        <v>3074</v>
      </c>
      <c r="T646" s="6" t="s">
        <v>3017</v>
      </c>
      <c r="U646" s="6" t="s">
        <v>3159</v>
      </c>
      <c r="V646" s="6">
        <v>81.599999999999994</v>
      </c>
      <c r="X646" s="6">
        <v>56374</v>
      </c>
      <c r="Y646" s="6">
        <v>56.374000000000002</v>
      </c>
      <c r="Z646" s="6">
        <v>4.0320080593063139</v>
      </c>
      <c r="AB646" s="6">
        <f>VLOOKUP(O646, [5]WomensTrack!$C$1:$E$20, 3, FALSE)</f>
        <v>0</v>
      </c>
    </row>
    <row r="647" spans="1:28" s="6" customFormat="1" x14ac:dyDescent="0.2">
      <c r="A647" s="6">
        <v>28</v>
      </c>
      <c r="B647" s="6" t="s">
        <v>2646</v>
      </c>
      <c r="C647" s="6" t="s">
        <v>1946</v>
      </c>
      <c r="D647" s="6" t="s">
        <v>1947</v>
      </c>
      <c r="E647" s="6" t="s">
        <v>17</v>
      </c>
      <c r="F647" s="6" t="s">
        <v>1882</v>
      </c>
      <c r="G647" s="6" t="s">
        <v>14</v>
      </c>
      <c r="H647" s="6">
        <v>0.28599999999999998</v>
      </c>
      <c r="I647" s="6">
        <v>-1.2517634681622845</v>
      </c>
      <c r="J647" s="6">
        <v>7.7</v>
      </c>
      <c r="K647" s="6" t="s">
        <v>1600</v>
      </c>
      <c r="L647" s="6">
        <v>2.0412203288596382</v>
      </c>
      <c r="M647" s="6" t="s">
        <v>2564</v>
      </c>
      <c r="N647" s="6" t="s">
        <v>1875</v>
      </c>
      <c r="O647" s="6" t="s">
        <v>3455</v>
      </c>
      <c r="P647" s="6" t="s">
        <v>2661</v>
      </c>
      <c r="Q647" s="6" t="s">
        <v>2662</v>
      </c>
      <c r="R647" s="6" t="s">
        <v>2663</v>
      </c>
      <c r="S647" s="6" t="s">
        <v>3039</v>
      </c>
      <c r="T647" s="6" t="s">
        <v>3003</v>
      </c>
      <c r="U647" s="6" t="s">
        <v>3040</v>
      </c>
      <c r="V647" s="6">
        <v>87</v>
      </c>
      <c r="W647" s="6">
        <v>127</v>
      </c>
      <c r="X647" s="6">
        <v>59866</v>
      </c>
      <c r="Y647" s="6">
        <v>59.866</v>
      </c>
      <c r="Z647" s="6">
        <v>4.0921087312805247</v>
      </c>
      <c r="AA647" s="6">
        <v>18</v>
      </c>
      <c r="AB647" s="6">
        <f>VLOOKUP(O647, [5]WomensTrack!$C$1:$E$20, 3, FALSE)</f>
        <v>18</v>
      </c>
    </row>
    <row r="648" spans="1:28" s="6" customFormat="1" x14ac:dyDescent="0.2">
      <c r="A648" s="6">
        <v>29</v>
      </c>
      <c r="B648" s="6" t="s">
        <v>2646</v>
      </c>
      <c r="C648" s="6" t="s">
        <v>1948</v>
      </c>
      <c r="D648" s="6" t="s">
        <v>1949</v>
      </c>
      <c r="E648" s="6" t="s">
        <v>17</v>
      </c>
      <c r="F648" s="6" t="s">
        <v>174</v>
      </c>
      <c r="G648" s="6" t="s">
        <v>38</v>
      </c>
      <c r="H648" s="6">
        <v>1.2</v>
      </c>
      <c r="I648" s="6">
        <v>0.18232155679395459</v>
      </c>
      <c r="J648" s="6">
        <v>7.1</v>
      </c>
      <c r="K648" s="6" t="s">
        <v>1503</v>
      </c>
      <c r="L648" s="6">
        <v>1.9600947840472698</v>
      </c>
      <c r="M648" s="6" t="s">
        <v>2607</v>
      </c>
      <c r="N648" s="6" t="s">
        <v>1875</v>
      </c>
      <c r="O648" s="6" t="s">
        <v>3463</v>
      </c>
      <c r="P648" s="6" t="s">
        <v>2765</v>
      </c>
      <c r="Q648" s="6" t="s">
        <v>2766</v>
      </c>
      <c r="R648" s="6" t="s">
        <v>2704</v>
      </c>
      <c r="S648" s="6" t="s">
        <v>3023</v>
      </c>
      <c r="T648" s="6" t="s">
        <v>3017</v>
      </c>
      <c r="U648" s="6" t="s">
        <v>3157</v>
      </c>
      <c r="V648" s="6">
        <v>90.4</v>
      </c>
      <c r="W648" s="6">
        <v>202</v>
      </c>
      <c r="X648" s="6">
        <v>28744</v>
      </c>
      <c r="Y648" s="6">
        <v>28.744</v>
      </c>
      <c r="Z648" s="6">
        <v>3.3584290498112175</v>
      </c>
      <c r="AB648" s="6">
        <f>VLOOKUP(O648, [5]WomensTrack!$C$1:$E$20, 3, FALSE)</f>
        <v>0</v>
      </c>
    </row>
    <row r="649" spans="1:28" s="12" customFormat="1" x14ac:dyDescent="0.2">
      <c r="A649" s="12">
        <v>1</v>
      </c>
      <c r="B649" s="12" t="s">
        <v>2645</v>
      </c>
      <c r="C649" s="12" t="s">
        <v>1951</v>
      </c>
      <c r="D649" s="12" t="s">
        <v>1952</v>
      </c>
      <c r="E649" s="12" t="s">
        <v>17</v>
      </c>
      <c r="F649" s="12" t="s">
        <v>1953</v>
      </c>
      <c r="G649" s="12" t="s">
        <v>14</v>
      </c>
      <c r="H649" s="12">
        <v>111</v>
      </c>
      <c r="I649" s="12">
        <v>4.7095302013123339</v>
      </c>
      <c r="J649" s="12">
        <v>91</v>
      </c>
      <c r="K649" s="12" t="s">
        <v>724</v>
      </c>
      <c r="L649" s="12">
        <v>4.5108595065168497</v>
      </c>
      <c r="M649" s="12" t="s">
        <v>2586</v>
      </c>
      <c r="N649" s="12" t="s">
        <v>1950</v>
      </c>
      <c r="O649" s="12" t="s">
        <v>3464</v>
      </c>
      <c r="P649" s="12" t="s">
        <v>2716</v>
      </c>
      <c r="Q649" s="12" t="s">
        <v>2717</v>
      </c>
      <c r="R649" s="12" t="s">
        <v>2688</v>
      </c>
      <c r="S649" s="12" t="s">
        <v>3002</v>
      </c>
      <c r="T649" s="12" t="s">
        <v>3003</v>
      </c>
      <c r="U649" s="12" t="s">
        <v>3150</v>
      </c>
      <c r="V649" s="12">
        <v>88.5</v>
      </c>
      <c r="W649" s="12">
        <v>67</v>
      </c>
      <c r="X649" s="12">
        <v>50089</v>
      </c>
      <c r="Y649" s="12">
        <v>50.088999999999999</v>
      </c>
      <c r="Z649" s="12">
        <v>3.9138014231055571</v>
      </c>
      <c r="AA649" s="12">
        <v>15</v>
      </c>
      <c r="AB649" s="12">
        <f>VLOOKUP(O649,  [5]MensGolf!$C$1:$E$6,3, FALSE)</f>
        <v>15</v>
      </c>
    </row>
    <row r="650" spans="1:28" s="12" customFormat="1" x14ac:dyDescent="0.2">
      <c r="A650" s="12">
        <v>2</v>
      </c>
      <c r="B650" s="12" t="s">
        <v>2645</v>
      </c>
      <c r="C650" s="12" t="s">
        <v>1954</v>
      </c>
      <c r="D650" s="12" t="s">
        <v>1955</v>
      </c>
      <c r="E650" s="12" t="s">
        <v>17</v>
      </c>
      <c r="F650" s="12" t="s">
        <v>1953</v>
      </c>
      <c r="G650" s="12" t="s">
        <v>14</v>
      </c>
      <c r="H650" s="12">
        <v>8.1999999999999993</v>
      </c>
      <c r="I650" s="12">
        <v>2.1041341542702074</v>
      </c>
      <c r="J650" s="12">
        <v>24</v>
      </c>
      <c r="K650" s="12" t="s">
        <v>1008</v>
      </c>
      <c r="L650" s="12">
        <v>3.1780538303479458</v>
      </c>
      <c r="M650" s="12" t="s">
        <v>2581</v>
      </c>
      <c r="N650" s="12" t="s">
        <v>1950</v>
      </c>
      <c r="O650" s="12" t="s">
        <v>3465</v>
      </c>
      <c r="P650" s="12" t="s">
        <v>2705</v>
      </c>
      <c r="Q650" s="12" t="s">
        <v>2706</v>
      </c>
      <c r="R650" s="12" t="s">
        <v>2688</v>
      </c>
      <c r="S650" s="12" t="s">
        <v>3002</v>
      </c>
      <c r="T650" s="12" t="s">
        <v>3003</v>
      </c>
      <c r="U650" s="12" t="s">
        <v>3004</v>
      </c>
      <c r="V650" s="12">
        <v>129</v>
      </c>
      <c r="W650" s="12">
        <v>38</v>
      </c>
      <c r="X650" s="12">
        <v>78965</v>
      </c>
      <c r="Y650" s="12">
        <v>78.965000000000003</v>
      </c>
      <c r="Z650" s="12">
        <v>4.369004716322018</v>
      </c>
      <c r="AA650" s="12">
        <v>13</v>
      </c>
      <c r="AB650" s="12">
        <f>VLOOKUP(O650,  [5]MensGolf!$C$1:$E$6,3, FALSE)</f>
        <v>13</v>
      </c>
    </row>
    <row r="651" spans="1:28" s="12" customFormat="1" x14ac:dyDescent="0.2">
      <c r="A651" s="12">
        <v>3</v>
      </c>
      <c r="B651" s="12" t="s">
        <v>2645</v>
      </c>
      <c r="C651" s="12" t="s">
        <v>1956</v>
      </c>
      <c r="D651" s="12" t="s">
        <v>1957</v>
      </c>
      <c r="E651" s="12" t="s">
        <v>17</v>
      </c>
      <c r="F651" s="12" t="s">
        <v>1953</v>
      </c>
      <c r="G651" s="12" t="s">
        <v>26</v>
      </c>
      <c r="H651" s="12">
        <v>0.80600000000000005</v>
      </c>
      <c r="I651" s="12">
        <v>-0.21567153647550871</v>
      </c>
      <c r="J651" s="12">
        <v>15.7</v>
      </c>
      <c r="K651" s="12" t="s">
        <v>1704</v>
      </c>
      <c r="L651" s="12">
        <v>2.7536607123542622</v>
      </c>
      <c r="M651" s="12" t="s">
        <v>2616</v>
      </c>
      <c r="N651" s="12" t="s">
        <v>1950</v>
      </c>
      <c r="O651" s="12" t="s">
        <v>3466</v>
      </c>
      <c r="P651" s="12" t="s">
        <v>2783</v>
      </c>
      <c r="Q651" s="12" t="s">
        <v>2784</v>
      </c>
      <c r="R651" s="12" t="s">
        <v>2671</v>
      </c>
      <c r="S651" s="12" t="s">
        <v>3021</v>
      </c>
      <c r="T651" s="12" t="s">
        <v>3012</v>
      </c>
      <c r="U651" s="12" t="s">
        <v>3081</v>
      </c>
      <c r="V651" s="12">
        <v>90</v>
      </c>
      <c r="W651" s="12">
        <v>29</v>
      </c>
      <c r="X651" s="12">
        <v>40937</v>
      </c>
      <c r="Y651" s="12">
        <v>40.936999999999998</v>
      </c>
      <c r="Z651" s="12">
        <v>3.7120342995804241</v>
      </c>
      <c r="AA651" s="12">
        <v>9</v>
      </c>
      <c r="AB651" s="12">
        <f>VLOOKUP(O651,  [5]MensGolf!$C$1:$E$6,3, FALSE)</f>
        <v>9</v>
      </c>
    </row>
    <row r="652" spans="1:28" s="12" customFormat="1" x14ac:dyDescent="0.2">
      <c r="A652" s="12">
        <v>4</v>
      </c>
      <c r="B652" s="12" t="s">
        <v>2645</v>
      </c>
      <c r="C652" s="12" t="s">
        <v>1958</v>
      </c>
      <c r="D652" s="12" t="s">
        <v>1959</v>
      </c>
      <c r="E652" s="12" t="s">
        <v>17</v>
      </c>
      <c r="F652" s="12" t="s">
        <v>1953</v>
      </c>
      <c r="G652" s="12" t="s">
        <v>20</v>
      </c>
      <c r="H652" s="12">
        <v>1.5</v>
      </c>
      <c r="I652" s="12">
        <v>0.40546510810816438</v>
      </c>
      <c r="J652" s="12">
        <v>14.4</v>
      </c>
      <c r="K652" s="12" t="s">
        <v>1612</v>
      </c>
      <c r="L652" s="12">
        <v>2.6672282065819548</v>
      </c>
      <c r="M652" s="12" t="s">
        <v>2595</v>
      </c>
      <c r="N652" s="12" t="s">
        <v>1950</v>
      </c>
      <c r="O652" s="12" t="s">
        <v>3467</v>
      </c>
      <c r="P652" s="12" t="s">
        <v>2737</v>
      </c>
      <c r="Q652" s="12" t="s">
        <v>2738</v>
      </c>
      <c r="R652" s="12" t="s">
        <v>2739</v>
      </c>
      <c r="S652" s="12" t="s">
        <v>3014</v>
      </c>
      <c r="T652" s="12" t="s">
        <v>3006</v>
      </c>
      <c r="U652" s="12" t="s">
        <v>3015</v>
      </c>
      <c r="V652" s="12">
        <v>107.3</v>
      </c>
      <c r="W652" s="12">
        <v>105</v>
      </c>
      <c r="X652" s="12">
        <v>55776</v>
      </c>
      <c r="Y652" s="12">
        <v>55.776000000000003</v>
      </c>
      <c r="Z652" s="12">
        <v>4.0213436693376101</v>
      </c>
      <c r="AA652" s="12">
        <v>21</v>
      </c>
      <c r="AB652" s="12">
        <f>VLOOKUP(O652,  [5]MensGolf!$C$1:$E$6,3, FALSE)</f>
        <v>21</v>
      </c>
    </row>
    <row r="653" spans="1:28" s="12" customFormat="1" x14ac:dyDescent="0.2">
      <c r="A653" s="12">
        <v>5</v>
      </c>
      <c r="B653" s="12" t="s">
        <v>2645</v>
      </c>
      <c r="C653" s="12" t="s">
        <v>1960</v>
      </c>
      <c r="D653" s="12" t="s">
        <v>1961</v>
      </c>
      <c r="E653" s="12" t="s">
        <v>17</v>
      </c>
      <c r="F653" s="12" t="s">
        <v>1953</v>
      </c>
      <c r="G653" s="12" t="s">
        <v>26</v>
      </c>
      <c r="H653" s="12">
        <v>0.14399999999999999</v>
      </c>
      <c r="I653" s="12">
        <v>-1.9379419794061366</v>
      </c>
      <c r="J653" s="12">
        <v>7.5</v>
      </c>
      <c r="K653" s="12" t="s">
        <v>1962</v>
      </c>
      <c r="L653" s="12">
        <v>2.0149030205422647</v>
      </c>
      <c r="M653" s="12" t="s">
        <v>2601</v>
      </c>
      <c r="N653" s="12" t="s">
        <v>1950</v>
      </c>
      <c r="O653" s="12" t="s">
        <v>3468</v>
      </c>
      <c r="P653" s="12" t="s">
        <v>2751</v>
      </c>
      <c r="Q653" s="12" t="s">
        <v>2752</v>
      </c>
      <c r="R653" s="12" t="s">
        <v>2753</v>
      </c>
      <c r="S653" s="12" t="s">
        <v>3050</v>
      </c>
      <c r="T653" s="12" t="s">
        <v>3017</v>
      </c>
      <c r="U653" s="12" t="s">
        <v>3051</v>
      </c>
      <c r="V653" s="12">
        <v>101.4</v>
      </c>
      <c r="W653" s="12">
        <v>250</v>
      </c>
      <c r="X653" s="12">
        <v>49928</v>
      </c>
      <c r="Y653" s="12">
        <v>49.927999999999997</v>
      </c>
      <c r="Z653" s="12">
        <v>3.9105819676317419</v>
      </c>
      <c r="AB653" s="12">
        <f>VLOOKUP(O653,  [5]MensGolf!$C$1:$E$6,3, FALSE)</f>
        <v>0</v>
      </c>
    </row>
    <row r="654" spans="1:28" s="12" customFormat="1" x14ac:dyDescent="0.2">
      <c r="A654" s="12">
        <v>6</v>
      </c>
      <c r="B654" s="12" t="s">
        <v>2645</v>
      </c>
      <c r="C654" s="12" t="s">
        <v>1963</v>
      </c>
      <c r="D654" s="12" t="s">
        <v>1964</v>
      </c>
      <c r="E654" s="12" t="s">
        <v>17</v>
      </c>
      <c r="F654" s="12" t="s">
        <v>1953</v>
      </c>
      <c r="G654" s="12" t="s">
        <v>14</v>
      </c>
      <c r="H654" s="12">
        <v>2.1</v>
      </c>
      <c r="I654" s="12">
        <v>0.74193734472937733</v>
      </c>
      <c r="J654" s="12">
        <v>5.0999999999999996</v>
      </c>
      <c r="K654" s="12" t="s">
        <v>1606</v>
      </c>
      <c r="L654" s="12">
        <v>1.62924053973028</v>
      </c>
      <c r="M654" s="12" t="s">
        <v>2579</v>
      </c>
      <c r="N654" s="12" t="s">
        <v>1950</v>
      </c>
      <c r="O654" s="12" t="s">
        <v>3469</v>
      </c>
      <c r="P654" s="12" t="s">
        <v>2700</v>
      </c>
      <c r="Q654" s="12" t="s">
        <v>2701</v>
      </c>
      <c r="R654" s="12" t="s">
        <v>2697</v>
      </c>
      <c r="S654" s="12" t="s">
        <v>3005</v>
      </c>
      <c r="T654" s="12" t="s">
        <v>3006</v>
      </c>
      <c r="U654" s="12" t="s">
        <v>3146</v>
      </c>
      <c r="V654" s="12">
        <v>432.8</v>
      </c>
      <c r="W654" s="12">
        <v>3</v>
      </c>
      <c r="X654" s="12">
        <v>194782</v>
      </c>
      <c r="Y654" s="12">
        <v>194.78200000000001</v>
      </c>
      <c r="Z654" s="12">
        <v>5.2718809844749988</v>
      </c>
      <c r="AA654" s="12">
        <v>9</v>
      </c>
      <c r="AB654" s="12">
        <f>VLOOKUP(O654,  [5]MensGolf!$C$1:$E$6,3, FALSE)</f>
        <v>9</v>
      </c>
    </row>
    <row r="655" spans="1:28" x14ac:dyDescent="0.2">
      <c r="A655">
        <v>1</v>
      </c>
      <c r="B655" t="s">
        <v>2646</v>
      </c>
      <c r="C655" t="s">
        <v>1966</v>
      </c>
      <c r="D655" t="s">
        <v>1967</v>
      </c>
      <c r="E655" t="s">
        <v>17</v>
      </c>
      <c r="F655" t="s">
        <v>1953</v>
      </c>
      <c r="G655" t="s">
        <v>26</v>
      </c>
      <c r="H655">
        <v>29</v>
      </c>
      <c r="I655">
        <v>3.3672958299864741</v>
      </c>
      <c r="J655">
        <v>25</v>
      </c>
      <c r="K655" t="s">
        <v>999</v>
      </c>
      <c r="L655">
        <v>3.2188758248682006</v>
      </c>
      <c r="M655" t="s">
        <v>2579</v>
      </c>
      <c r="N655" t="s">
        <v>1965</v>
      </c>
      <c r="O655" t="s">
        <v>3470</v>
      </c>
      <c r="P655" t="s">
        <v>2700</v>
      </c>
      <c r="Q655" t="s">
        <v>2701</v>
      </c>
      <c r="R655" t="s">
        <v>2697</v>
      </c>
      <c r="S655" t="s">
        <v>3005</v>
      </c>
      <c r="T655" t="s">
        <v>3006</v>
      </c>
      <c r="U655" t="s">
        <v>3146</v>
      </c>
      <c r="V655">
        <v>432.8</v>
      </c>
      <c r="W655">
        <v>3</v>
      </c>
      <c r="X655">
        <v>194782</v>
      </c>
      <c r="Y655">
        <v>194.78200000000001</v>
      </c>
      <c r="Z655">
        <v>5.2718809844749988</v>
      </c>
      <c r="AA655">
        <v>1</v>
      </c>
      <c r="AB655">
        <f>VLOOKUP(O655, [5]WomensGolf!$C$1:$E$8,3,FALSE)</f>
        <v>1</v>
      </c>
    </row>
    <row r="656" spans="1:28" x14ac:dyDescent="0.2">
      <c r="A656">
        <v>2</v>
      </c>
      <c r="B656" t="s">
        <v>2646</v>
      </c>
      <c r="C656" t="s">
        <v>1968</v>
      </c>
      <c r="D656" t="s">
        <v>1969</v>
      </c>
      <c r="E656" t="s">
        <v>17</v>
      </c>
      <c r="F656" t="s">
        <v>1953</v>
      </c>
      <c r="G656" t="s">
        <v>26</v>
      </c>
      <c r="H656">
        <v>24</v>
      </c>
      <c r="I656">
        <v>3.1780538303479458</v>
      </c>
      <c r="J656">
        <v>23</v>
      </c>
      <c r="K656" t="s">
        <v>1023</v>
      </c>
      <c r="L656">
        <v>3.1354942159291497</v>
      </c>
      <c r="M656" t="s">
        <v>2602</v>
      </c>
      <c r="N656" t="s">
        <v>1965</v>
      </c>
      <c r="O656" t="s">
        <v>3471</v>
      </c>
      <c r="P656" t="s">
        <v>2754</v>
      </c>
      <c r="Q656" t="s">
        <v>2711</v>
      </c>
      <c r="R656" t="s">
        <v>2697</v>
      </c>
      <c r="S656" t="s">
        <v>3005</v>
      </c>
      <c r="T656" t="s">
        <v>3006</v>
      </c>
      <c r="U656" t="s">
        <v>3007</v>
      </c>
      <c r="V656">
        <v>176.2</v>
      </c>
      <c r="W656">
        <v>25</v>
      </c>
      <c r="X656">
        <v>69778</v>
      </c>
      <c r="Y656">
        <v>69.778000000000006</v>
      </c>
      <c r="Z656">
        <v>4.2453187738402836</v>
      </c>
      <c r="AA656">
        <v>4</v>
      </c>
      <c r="AB656">
        <f>VLOOKUP(O656, [5]WomensGolf!$C$1:$E$8,3,FALSE)</f>
        <v>4</v>
      </c>
    </row>
    <row r="657" spans="1:28" x14ac:dyDescent="0.2">
      <c r="A657">
        <v>3</v>
      </c>
      <c r="B657" t="s">
        <v>2646</v>
      </c>
      <c r="C657" t="s">
        <v>1970</v>
      </c>
      <c r="D657" t="s">
        <v>1971</v>
      </c>
      <c r="E657" t="s">
        <v>17</v>
      </c>
      <c r="F657" t="s">
        <v>1953</v>
      </c>
      <c r="G657" t="s">
        <v>38</v>
      </c>
      <c r="H657">
        <v>8.3000000000000007</v>
      </c>
      <c r="I657">
        <v>2.1162555148025524</v>
      </c>
      <c r="J657">
        <v>19.399999999999999</v>
      </c>
      <c r="K657" t="s">
        <v>1100</v>
      </c>
      <c r="L657">
        <v>2.9652730660692823</v>
      </c>
      <c r="M657" t="s">
        <v>2562</v>
      </c>
      <c r="N657" t="s">
        <v>1965</v>
      </c>
      <c r="O657" t="s">
        <v>3472</v>
      </c>
      <c r="P657" t="s">
        <v>2656</v>
      </c>
      <c r="Q657" t="s">
        <v>2657</v>
      </c>
      <c r="R657" t="s">
        <v>2633</v>
      </c>
      <c r="S657" t="s">
        <v>3036</v>
      </c>
      <c r="T657" t="s">
        <v>3012</v>
      </c>
      <c r="U657" t="s">
        <v>3037</v>
      </c>
      <c r="V657">
        <v>91.7</v>
      </c>
      <c r="W657">
        <v>176</v>
      </c>
      <c r="X657">
        <v>46282</v>
      </c>
      <c r="Y657">
        <v>46.281999999999996</v>
      </c>
      <c r="Z657">
        <v>3.8347531166034798</v>
      </c>
      <c r="AA657">
        <v>5</v>
      </c>
      <c r="AB657">
        <f>VLOOKUP(O657, [5]WomensGolf!$C$1:$E$8,3,FALSE)</f>
        <v>5</v>
      </c>
    </row>
    <row r="658" spans="1:28" x14ac:dyDescent="0.2">
      <c r="A658">
        <v>4</v>
      </c>
      <c r="B658" t="s">
        <v>2646</v>
      </c>
      <c r="C658" t="s">
        <v>1973</v>
      </c>
      <c r="D658" t="s">
        <v>1974</v>
      </c>
      <c r="E658" t="s">
        <v>17</v>
      </c>
      <c r="F658" t="s">
        <v>1953</v>
      </c>
      <c r="H658">
        <v>22</v>
      </c>
      <c r="I658">
        <v>3.0910424533583161</v>
      </c>
      <c r="J658">
        <v>18.600000000000001</v>
      </c>
      <c r="K658" t="s">
        <v>1212</v>
      </c>
      <c r="L658">
        <v>2.9231615807191558</v>
      </c>
      <c r="M658" t="s">
        <v>2579</v>
      </c>
      <c r="N658" t="s">
        <v>1965</v>
      </c>
      <c r="O658" t="s">
        <v>3470</v>
      </c>
      <c r="P658" t="s">
        <v>2700</v>
      </c>
      <c r="Q658" t="s">
        <v>2701</v>
      </c>
      <c r="R658" t="s">
        <v>2697</v>
      </c>
      <c r="S658" t="s">
        <v>3005</v>
      </c>
      <c r="T658" t="s">
        <v>3006</v>
      </c>
      <c r="U658" t="s">
        <v>3146</v>
      </c>
      <c r="V658">
        <v>432.8</v>
      </c>
      <c r="W658">
        <v>3</v>
      </c>
      <c r="X658">
        <v>194782</v>
      </c>
      <c r="Y658">
        <v>194.78200000000001</v>
      </c>
      <c r="Z658">
        <v>5.2718809844749988</v>
      </c>
      <c r="AA658">
        <v>1</v>
      </c>
      <c r="AB658">
        <f>VLOOKUP(O658, [5]WomensGolf!$C$1:$E$8,3,FALSE)</f>
        <v>1</v>
      </c>
    </row>
    <row r="659" spans="1:28" x14ac:dyDescent="0.2">
      <c r="A659">
        <v>5</v>
      </c>
      <c r="B659" t="s">
        <v>2646</v>
      </c>
      <c r="C659" t="s">
        <v>1975</v>
      </c>
      <c r="D659" t="s">
        <v>1961</v>
      </c>
      <c r="E659" t="s">
        <v>17</v>
      </c>
      <c r="F659" t="s">
        <v>1953</v>
      </c>
      <c r="G659" t="s">
        <v>14</v>
      </c>
      <c r="H659">
        <v>80</v>
      </c>
      <c r="I659">
        <v>4.3820266346738812</v>
      </c>
      <c r="J659">
        <v>18.600000000000001</v>
      </c>
      <c r="K659" t="s">
        <v>1212</v>
      </c>
      <c r="L659">
        <v>2.9231615807191558</v>
      </c>
      <c r="N659" t="s">
        <v>1965</v>
      </c>
      <c r="AB659" t="e">
        <f>VLOOKUP(O659, [5]WomensGolf!$C$1:$E$8,3,FALSE)</f>
        <v>#N/A</v>
      </c>
    </row>
    <row r="660" spans="1:28" x14ac:dyDescent="0.2">
      <c r="A660">
        <v>6</v>
      </c>
      <c r="B660" t="s">
        <v>2646</v>
      </c>
      <c r="C660" t="s">
        <v>1977</v>
      </c>
      <c r="D660" t="s">
        <v>1978</v>
      </c>
      <c r="E660" t="s">
        <v>17</v>
      </c>
      <c r="F660" t="s">
        <v>1953</v>
      </c>
      <c r="G660" t="s">
        <v>20</v>
      </c>
      <c r="H660">
        <v>2.8</v>
      </c>
      <c r="I660">
        <v>1.0296194171811581</v>
      </c>
      <c r="J660">
        <v>8.6999999999999993</v>
      </c>
      <c r="K660" t="s">
        <v>1307</v>
      </c>
      <c r="L660">
        <v>2.1633230256605378</v>
      </c>
      <c r="M660" t="s">
        <v>2632</v>
      </c>
      <c r="N660" t="s">
        <v>1965</v>
      </c>
      <c r="O660" t="s">
        <v>3473</v>
      </c>
      <c r="P660" t="s">
        <v>2822</v>
      </c>
      <c r="Q660" t="s">
        <v>2823</v>
      </c>
      <c r="R660" t="s">
        <v>2697</v>
      </c>
      <c r="S660" t="s">
        <v>3005</v>
      </c>
      <c r="T660" t="s">
        <v>3006</v>
      </c>
      <c r="U660" t="s">
        <v>3170</v>
      </c>
      <c r="V660">
        <v>471.6</v>
      </c>
      <c r="W660">
        <v>55</v>
      </c>
      <c r="X660">
        <v>178594</v>
      </c>
      <c r="Y660">
        <v>178.59399999999999</v>
      </c>
      <c r="Z660">
        <v>5.1851150732532263</v>
      </c>
      <c r="AB660">
        <f>VLOOKUP(O660, [5]WomensGolf!$C$1:$E$8,3,FALSE)</f>
        <v>0</v>
      </c>
    </row>
    <row r="661" spans="1:28" x14ac:dyDescent="0.2">
      <c r="A661">
        <v>7</v>
      </c>
      <c r="B661" t="s">
        <v>2646</v>
      </c>
      <c r="C661" t="s">
        <v>1979</v>
      </c>
      <c r="D661" t="s">
        <v>1980</v>
      </c>
      <c r="E661" t="s">
        <v>17</v>
      </c>
      <c r="F661" t="s">
        <v>1953</v>
      </c>
      <c r="G661" t="s">
        <v>20</v>
      </c>
      <c r="H661">
        <v>2.4</v>
      </c>
      <c r="I661">
        <v>0.87546873735389985</v>
      </c>
      <c r="J661">
        <v>8.6</v>
      </c>
      <c r="K661" t="s">
        <v>1316</v>
      </c>
      <c r="L661">
        <v>2.1517622032594619</v>
      </c>
      <c r="M661" t="s">
        <v>2632</v>
      </c>
      <c r="N661" t="s">
        <v>1965</v>
      </c>
      <c r="O661" t="s">
        <v>3473</v>
      </c>
      <c r="P661" t="s">
        <v>2822</v>
      </c>
      <c r="Q661" t="s">
        <v>2823</v>
      </c>
      <c r="R661" t="s">
        <v>2697</v>
      </c>
      <c r="S661" t="s">
        <v>3005</v>
      </c>
      <c r="T661" t="s">
        <v>3006</v>
      </c>
      <c r="U661" t="s">
        <v>3170</v>
      </c>
      <c r="V661">
        <v>471.6</v>
      </c>
      <c r="W661">
        <v>55</v>
      </c>
      <c r="X661">
        <v>178594</v>
      </c>
      <c r="Y661">
        <v>178.59399999999999</v>
      </c>
      <c r="Z661">
        <v>5.1851150732532263</v>
      </c>
      <c r="AB661">
        <f>VLOOKUP(O661, [5]WomensGolf!$C$1:$E$8,3,FALSE)</f>
        <v>0</v>
      </c>
    </row>
    <row r="662" spans="1:28" x14ac:dyDescent="0.2">
      <c r="A662">
        <v>8</v>
      </c>
      <c r="B662" t="s">
        <v>2646</v>
      </c>
      <c r="C662" t="s">
        <v>1981</v>
      </c>
      <c r="D662" t="s">
        <v>1982</v>
      </c>
      <c r="E662" t="s">
        <v>17</v>
      </c>
      <c r="F662" t="s">
        <v>1953</v>
      </c>
      <c r="G662" t="s">
        <v>38</v>
      </c>
      <c r="H662">
        <v>0.24</v>
      </c>
      <c r="I662">
        <v>-1.4271163556401458</v>
      </c>
      <c r="J662">
        <v>8.6</v>
      </c>
      <c r="K662" t="s">
        <v>1316</v>
      </c>
      <c r="L662">
        <v>2.1517622032594619</v>
      </c>
      <c r="M662" t="s">
        <v>2642</v>
      </c>
      <c r="N662" t="s">
        <v>1965</v>
      </c>
      <c r="O662" t="s">
        <v>3474</v>
      </c>
      <c r="P662" t="s">
        <v>2843</v>
      </c>
      <c r="Q662" t="s">
        <v>2844</v>
      </c>
      <c r="R662" t="s">
        <v>2697</v>
      </c>
      <c r="S662" t="s">
        <v>3005</v>
      </c>
      <c r="T662" t="s">
        <v>3006</v>
      </c>
      <c r="U662" t="s">
        <v>3177</v>
      </c>
      <c r="V662">
        <v>215</v>
      </c>
      <c r="X662">
        <v>125075</v>
      </c>
      <c r="Y662">
        <v>125.075</v>
      </c>
      <c r="Z662">
        <v>4.8289135573742685</v>
      </c>
      <c r="AA662">
        <v>20</v>
      </c>
      <c r="AB662">
        <f>VLOOKUP(O662, [5]WomensGolf!$C$1:$E$8,3,FALSE)</f>
        <v>20</v>
      </c>
    </row>
    <row r="663" spans="1:28" x14ac:dyDescent="0.2">
      <c r="A663">
        <v>9</v>
      </c>
      <c r="B663" t="s">
        <v>2646</v>
      </c>
      <c r="C663" t="s">
        <v>1983</v>
      </c>
      <c r="D663" t="s">
        <v>1984</v>
      </c>
      <c r="E663" t="s">
        <v>17</v>
      </c>
      <c r="F663" t="s">
        <v>1953</v>
      </c>
      <c r="G663" t="s">
        <v>26</v>
      </c>
      <c r="H663">
        <v>1.7</v>
      </c>
      <c r="I663">
        <v>0.53062825106217038</v>
      </c>
      <c r="J663">
        <v>7.4</v>
      </c>
      <c r="K663" t="s">
        <v>823</v>
      </c>
      <c r="L663">
        <v>2.0014800002101243</v>
      </c>
      <c r="M663" t="s">
        <v>2607</v>
      </c>
      <c r="N663" t="s">
        <v>1965</v>
      </c>
      <c r="O663" t="s">
        <v>3475</v>
      </c>
      <c r="P663" t="s">
        <v>2765</v>
      </c>
      <c r="Q663" t="s">
        <v>2766</v>
      </c>
      <c r="R663" t="s">
        <v>2704</v>
      </c>
      <c r="S663" t="s">
        <v>3023</v>
      </c>
      <c r="T663" t="s">
        <v>3017</v>
      </c>
      <c r="U663" t="s">
        <v>3157</v>
      </c>
      <c r="V663">
        <v>90.4</v>
      </c>
      <c r="W663">
        <v>202</v>
      </c>
      <c r="X663">
        <v>28744</v>
      </c>
      <c r="Y663">
        <v>28.744</v>
      </c>
      <c r="Z663">
        <v>3.3584290498112175</v>
      </c>
      <c r="AB663">
        <f>VLOOKUP(O663, [5]WomensGolf!$C$1:$E$8,3,FALSE)</f>
        <v>0</v>
      </c>
    </row>
    <row r="664" spans="1:28" x14ac:dyDescent="0.2">
      <c r="A664">
        <v>10</v>
      </c>
      <c r="B664" t="s">
        <v>2646</v>
      </c>
      <c r="C664" t="s">
        <v>1985</v>
      </c>
      <c r="D664" t="s">
        <v>1986</v>
      </c>
      <c r="E664" t="s">
        <v>17</v>
      </c>
      <c r="F664" t="s">
        <v>1953</v>
      </c>
      <c r="H664">
        <v>2.1999999999999999E-2</v>
      </c>
      <c r="I664">
        <v>-3.8167128256238212</v>
      </c>
      <c r="J664">
        <v>7.1</v>
      </c>
      <c r="K664" t="s">
        <v>1503</v>
      </c>
      <c r="L664">
        <v>1.9600947840472698</v>
      </c>
      <c r="M664" t="s">
        <v>2643</v>
      </c>
      <c r="N664" t="s">
        <v>1965</v>
      </c>
      <c r="O664" t="s">
        <v>3476</v>
      </c>
      <c r="P664" t="s">
        <v>2845</v>
      </c>
      <c r="Q664" t="s">
        <v>2846</v>
      </c>
      <c r="R664" t="s">
        <v>2789</v>
      </c>
      <c r="S664" t="s">
        <v>3082</v>
      </c>
      <c r="T664" t="s">
        <v>3017</v>
      </c>
      <c r="U664" t="s">
        <v>3178</v>
      </c>
      <c r="V664">
        <v>77.5</v>
      </c>
      <c r="W664">
        <v>182</v>
      </c>
      <c r="X664">
        <v>37426</v>
      </c>
      <c r="Y664">
        <v>37.426000000000002</v>
      </c>
      <c r="Z664">
        <v>3.6223656500555967</v>
      </c>
      <c r="AB664">
        <f>VLOOKUP(O664, [5]WomensGolf!$C$1:$E$8,3,FALSE)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9B269-BEE0-1446-8600-FD8E5E724C15}">
  <dimension ref="A1:B2"/>
  <sheetViews>
    <sheetView workbookViewId="0">
      <selection activeCell="B3" sqref="B3"/>
    </sheetView>
  </sheetViews>
  <sheetFormatPr baseColWidth="10" defaultRowHeight="16" x14ac:dyDescent="0.2"/>
  <sheetData>
    <row r="1" spans="1:2" x14ac:dyDescent="0.2">
      <c r="A1" t="s">
        <v>2847</v>
      </c>
      <c r="B1" t="s">
        <v>2849</v>
      </c>
    </row>
    <row r="2" spans="1:2" x14ac:dyDescent="0.2">
      <c r="A2" t="s">
        <v>2848</v>
      </c>
      <c r="B2" t="s">
        <v>2850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3CF5B-3B4B-4C49-BAD5-91BD3123A04D}">
  <dimension ref="A1:AD664"/>
  <sheetViews>
    <sheetView topLeftCell="N88" workbookViewId="0">
      <selection activeCell="AA206" sqref="AA206"/>
    </sheetView>
  </sheetViews>
  <sheetFormatPr baseColWidth="10" defaultRowHeight="16" x14ac:dyDescent="0.2"/>
  <cols>
    <col min="14" max="14" width="55.6640625" customWidth="1"/>
  </cols>
  <sheetData>
    <row r="1" spans="1:30" x14ac:dyDescent="0.2">
      <c r="A1" t="s">
        <v>0</v>
      </c>
      <c r="B1" t="s">
        <v>1</v>
      </c>
      <c r="C1" t="s">
        <v>2644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2852</v>
      </c>
      <c r="J1" t="s">
        <v>2851</v>
      </c>
      <c r="K1" t="s">
        <v>8</v>
      </c>
      <c r="L1" t="s">
        <v>9</v>
      </c>
      <c r="M1" t="s">
        <v>2558</v>
      </c>
      <c r="N1" t="s">
        <v>2559</v>
      </c>
      <c r="P1" t="s">
        <v>2647</v>
      </c>
      <c r="Q1" t="s">
        <v>2648</v>
      </c>
      <c r="R1" t="s">
        <v>2649</v>
      </c>
      <c r="S1" t="s">
        <v>2650</v>
      </c>
      <c r="T1" t="s">
        <v>2651</v>
      </c>
      <c r="U1" t="s">
        <v>2652</v>
      </c>
      <c r="V1" t="s">
        <v>2853</v>
      </c>
    </row>
    <row r="2" spans="1:30" x14ac:dyDescent="0.2">
      <c r="A2" t="s">
        <v>10</v>
      </c>
      <c r="B2">
        <v>1</v>
      </c>
      <c r="C2" t="s">
        <v>2645</v>
      </c>
      <c r="D2" t="s">
        <v>11</v>
      </c>
      <c r="E2" t="s">
        <v>12</v>
      </c>
      <c r="F2">
        <v>99.53</v>
      </c>
      <c r="G2" t="s">
        <v>13</v>
      </c>
      <c r="H2" t="s">
        <v>14</v>
      </c>
      <c r="I2">
        <v>249</v>
      </c>
      <c r="J2">
        <v>3800</v>
      </c>
      <c r="K2" t="s">
        <v>16</v>
      </c>
      <c r="L2" t="s">
        <v>1987</v>
      </c>
      <c r="O2" t="s">
        <v>2560</v>
      </c>
      <c r="P2" t="e">
        <v>#N/A</v>
      </c>
      <c r="Q2" t="e">
        <v>#N/A</v>
      </c>
      <c r="R2" t="e">
        <v>#N/A</v>
      </c>
      <c r="S2" t="e">
        <v>#N/A</v>
      </c>
      <c r="T2" t="e">
        <v>#N/A</v>
      </c>
      <c r="U2" t="e">
        <v>#N/A</v>
      </c>
      <c r="V2" t="e">
        <v>#N/A</v>
      </c>
      <c r="W2" t="str">
        <f>VLOOKUP(L2,[3]Tops!$A$2:$B$184,2,FALSE)</f>
        <v>TEXAS LONGHORNS</v>
      </c>
      <c r="Y2" t="str">
        <f>VLOOKUP(W2,[4]Sheet2!$A$2:$H$73, 2,FALSE)</f>
        <v>University of Texas</v>
      </c>
      <c r="Z2" t="str">
        <f>VLOOKUP(W3,[4]Sheet2!$A$2:$H$73, 3,FALSE)</f>
        <v>Los Angeles</v>
      </c>
      <c r="AA2" t="str">
        <f>VLOOKUP(W3,[4]Sheet2!$A$2:$H$73, 4,FALSE)</f>
        <v>CA</v>
      </c>
      <c r="AB2">
        <f>VLOOKUP(W3,[4]Sheet2!$A$2:$H$73, 6,FALSE)</f>
        <v>176.2</v>
      </c>
      <c r="AC2">
        <f>VLOOKUP(W3,[4]Sheet2!$A$2:$H$73, 7,FALSE)</f>
        <v>25</v>
      </c>
      <c r="AD2">
        <f>VLOOKUP(W3,[4]Sheet2!$A$2:$H$73, 8,FALSE)</f>
        <v>69778</v>
      </c>
    </row>
    <row r="3" spans="1:30" x14ac:dyDescent="0.2">
      <c r="A3" t="s">
        <v>10</v>
      </c>
      <c r="B3">
        <v>2</v>
      </c>
      <c r="C3" t="s">
        <v>2645</v>
      </c>
      <c r="D3" t="s">
        <v>18</v>
      </c>
      <c r="E3" t="s">
        <v>19</v>
      </c>
      <c r="F3">
        <v>98.76</v>
      </c>
      <c r="G3" t="s">
        <v>13</v>
      </c>
      <c r="H3" t="s">
        <v>20</v>
      </c>
      <c r="I3">
        <v>277</v>
      </c>
      <c r="J3">
        <v>2600</v>
      </c>
      <c r="K3" t="s">
        <v>22</v>
      </c>
      <c r="L3" t="s">
        <v>1989</v>
      </c>
      <c r="O3" t="s">
        <v>2560</v>
      </c>
      <c r="P3" t="e">
        <v>#N/A</v>
      </c>
      <c r="Q3" t="e">
        <v>#N/A</v>
      </c>
      <c r="R3" t="e">
        <v>#N/A</v>
      </c>
      <c r="S3" t="e">
        <v>#N/A</v>
      </c>
      <c r="T3" t="e">
        <v>#N/A</v>
      </c>
      <c r="U3" t="e">
        <v>#N/A</v>
      </c>
      <c r="V3" t="e">
        <v>#N/A</v>
      </c>
      <c r="W3" t="str">
        <f>VLOOKUP(L3,[3]Tops!$A$2:$B$184,2,FALSE)</f>
        <v>USC TROJANS</v>
      </c>
      <c r="Y3" t="str">
        <f>VLOOKUP(W3,[4]Sheet2!$A$2:$H$73, 2,FALSE)</f>
        <v>University of Southern California</v>
      </c>
      <c r="Z3" t="e">
        <f>VLOOKUP(W4,[4]Sheet2!$A$2:$H$73, 3,FALSE)</f>
        <v>#N/A</v>
      </c>
      <c r="AA3" t="e">
        <f>VLOOKUP(W4,[4]Sheet2!$A$2:$H$73, 4,FALSE)</f>
        <v>#N/A</v>
      </c>
      <c r="AB3" t="e">
        <f>VLOOKUP(W4,[4]Sheet2!$A$2:$H$73, 6,FALSE)</f>
        <v>#N/A</v>
      </c>
      <c r="AC3" t="e">
        <f>VLOOKUP(W4,[4]Sheet2!$A$2:$H$73, 7,FALSE)</f>
        <v>#N/A</v>
      </c>
      <c r="AD3" t="e">
        <f>VLOOKUP(W4,[4]Sheet2!$A$2:$H$73, 8,FALSE)</f>
        <v>#N/A</v>
      </c>
    </row>
    <row r="4" spans="1:30" x14ac:dyDescent="0.2">
      <c r="A4" t="s">
        <v>10</v>
      </c>
      <c r="B4">
        <v>3</v>
      </c>
      <c r="C4" t="s">
        <v>2645</v>
      </c>
      <c r="D4" t="s">
        <v>23</v>
      </c>
      <c r="E4" t="s">
        <v>24</v>
      </c>
      <c r="F4">
        <v>99.56</v>
      </c>
      <c r="G4" t="s">
        <v>25</v>
      </c>
      <c r="H4" t="s">
        <v>26</v>
      </c>
      <c r="I4">
        <v>1300</v>
      </c>
      <c r="J4">
        <v>1700</v>
      </c>
      <c r="K4" t="s">
        <v>28</v>
      </c>
      <c r="L4" t="s">
        <v>2426</v>
      </c>
      <c r="O4" t="s">
        <v>2560</v>
      </c>
      <c r="P4" t="e">
        <v>#N/A</v>
      </c>
      <c r="Q4" t="e">
        <v>#N/A</v>
      </c>
      <c r="R4" t="e">
        <v>#N/A</v>
      </c>
      <c r="S4" t="e">
        <v>#N/A</v>
      </c>
      <c r="T4" t="e">
        <v>#N/A</v>
      </c>
      <c r="U4" t="e">
        <v>#N/A</v>
      </c>
      <c r="V4" t="e">
        <v>#N/A</v>
      </c>
      <c r="W4" t="e">
        <f>VLOOKUP(L4,[3]Tops!$A$2:$B$184,2,FALSE)</f>
        <v>#N/A</v>
      </c>
      <c r="Y4" t="e">
        <f>VLOOKUP(W4,[4]Sheet2!$A$2:$H$73, 2,FALSE)</f>
        <v>#N/A</v>
      </c>
      <c r="Z4" t="e">
        <f>VLOOKUP(W5,[4]Sheet2!$A$2:$H$73, 3,FALSE)</f>
        <v>#N/A</v>
      </c>
      <c r="AA4" t="e">
        <f>VLOOKUP(W5,[4]Sheet2!$A$2:$H$73, 4,FALSE)</f>
        <v>#N/A</v>
      </c>
      <c r="AB4" t="e">
        <f>VLOOKUP(W5,[4]Sheet2!$A$2:$H$73, 6,FALSE)</f>
        <v>#N/A</v>
      </c>
      <c r="AC4" t="e">
        <f>VLOOKUP(W5,[4]Sheet2!$A$2:$H$73, 7,FALSE)</f>
        <v>#N/A</v>
      </c>
      <c r="AD4" t="e">
        <f>VLOOKUP(W5,[4]Sheet2!$A$2:$H$73, 8,FALSE)</f>
        <v>#N/A</v>
      </c>
    </row>
    <row r="5" spans="1:30" x14ac:dyDescent="0.2">
      <c r="A5" t="s">
        <v>10</v>
      </c>
      <c r="B5">
        <v>4</v>
      </c>
      <c r="C5" t="s">
        <v>2645</v>
      </c>
      <c r="D5" t="s">
        <v>29</v>
      </c>
      <c r="E5" t="s">
        <v>30</v>
      </c>
      <c r="F5">
        <v>89.16</v>
      </c>
      <c r="G5" t="s">
        <v>13</v>
      </c>
      <c r="H5" t="s">
        <v>26</v>
      </c>
      <c r="I5">
        <v>1400</v>
      </c>
      <c r="J5">
        <v>1500</v>
      </c>
      <c r="K5" t="s">
        <v>32</v>
      </c>
      <c r="L5" t="s">
        <v>2426</v>
      </c>
      <c r="O5" t="s">
        <v>2560</v>
      </c>
      <c r="P5" t="e">
        <v>#N/A</v>
      </c>
      <c r="Q5" t="e">
        <v>#N/A</v>
      </c>
      <c r="R5" t="e">
        <v>#N/A</v>
      </c>
      <c r="S5" t="e">
        <v>#N/A</v>
      </c>
      <c r="T5" t="e">
        <v>#N/A</v>
      </c>
      <c r="U5" t="e">
        <v>#N/A</v>
      </c>
      <c r="V5" t="e">
        <v>#N/A</v>
      </c>
      <c r="W5" t="e">
        <f>VLOOKUP(L5,[3]Tops!$A$2:$B$184,2,FALSE)</f>
        <v>#N/A</v>
      </c>
      <c r="Y5" t="e">
        <f>VLOOKUP(W5,[4]Sheet2!$A$2:$H$73, 2,FALSE)</f>
        <v>#N/A</v>
      </c>
      <c r="Z5" t="e">
        <f>VLOOKUP(W6,[4]Sheet2!$A$2:$H$73, 3,FALSE)</f>
        <v>#N/A</v>
      </c>
      <c r="AA5" t="e">
        <f>VLOOKUP(W6,[4]Sheet2!$A$2:$H$73, 4,FALSE)</f>
        <v>#N/A</v>
      </c>
      <c r="AB5" t="e">
        <f>VLOOKUP(W6,[4]Sheet2!$A$2:$H$73, 6,FALSE)</f>
        <v>#N/A</v>
      </c>
      <c r="AC5" t="e">
        <f>VLOOKUP(W6,[4]Sheet2!$A$2:$H$73, 7,FALSE)</f>
        <v>#N/A</v>
      </c>
      <c r="AD5" t="e">
        <f>VLOOKUP(W6,[4]Sheet2!$A$2:$H$73, 8,FALSE)</f>
        <v>#N/A</v>
      </c>
    </row>
    <row r="6" spans="1:30" x14ac:dyDescent="0.2">
      <c r="A6" t="s">
        <v>10</v>
      </c>
      <c r="B6">
        <v>5</v>
      </c>
      <c r="C6" t="s">
        <v>2645</v>
      </c>
      <c r="D6" t="s">
        <v>33</v>
      </c>
      <c r="E6" t="s">
        <v>34</v>
      </c>
      <c r="F6">
        <v>96.11</v>
      </c>
      <c r="G6" t="s">
        <v>13</v>
      </c>
      <c r="I6">
        <v>63</v>
      </c>
      <c r="J6">
        <v>1500</v>
      </c>
      <c r="K6" t="s">
        <v>32</v>
      </c>
      <c r="L6" t="s">
        <v>2504</v>
      </c>
      <c r="O6" t="s">
        <v>2560</v>
      </c>
      <c r="P6" t="e">
        <v>#N/A</v>
      </c>
      <c r="Q6" t="e">
        <v>#N/A</v>
      </c>
      <c r="R6" t="e">
        <v>#N/A</v>
      </c>
      <c r="S6" t="e">
        <v>#N/A</v>
      </c>
      <c r="T6" t="e">
        <v>#N/A</v>
      </c>
      <c r="U6" t="e">
        <v>#N/A</v>
      </c>
      <c r="V6" t="e">
        <v>#N/A</v>
      </c>
      <c r="W6" t="e">
        <f>VLOOKUP(L6,[3]Tops!$A$2:$B$184,2,FALSE)</f>
        <v>#N/A</v>
      </c>
      <c r="Y6" t="e">
        <f>VLOOKUP(W6,[4]Sheet2!$A$2:$H$73, 2,FALSE)</f>
        <v>#N/A</v>
      </c>
      <c r="Z6" t="e">
        <f>VLOOKUP(W7,[4]Sheet2!$A$2:$H$73, 3,FALSE)</f>
        <v>#N/A</v>
      </c>
      <c r="AA6" t="e">
        <f>VLOOKUP(W7,[4]Sheet2!$A$2:$H$73, 4,FALSE)</f>
        <v>#N/A</v>
      </c>
      <c r="AB6" t="e">
        <f>VLOOKUP(W7,[4]Sheet2!$A$2:$H$73, 6,FALSE)</f>
        <v>#N/A</v>
      </c>
      <c r="AC6" t="e">
        <f>VLOOKUP(W7,[4]Sheet2!$A$2:$H$73, 7,FALSE)</f>
        <v>#N/A</v>
      </c>
      <c r="AD6" t="e">
        <f>VLOOKUP(W7,[4]Sheet2!$A$2:$H$73, 8,FALSE)</f>
        <v>#N/A</v>
      </c>
    </row>
    <row r="7" spans="1:30" x14ac:dyDescent="0.2">
      <c r="A7" t="s">
        <v>10</v>
      </c>
      <c r="B7">
        <v>6</v>
      </c>
      <c r="C7" t="s">
        <v>2645</v>
      </c>
      <c r="D7" t="s">
        <v>36</v>
      </c>
      <c r="E7" t="s">
        <v>37</v>
      </c>
      <c r="F7">
        <v>96.61</v>
      </c>
      <c r="G7" t="s">
        <v>13</v>
      </c>
      <c r="H7" t="s">
        <v>38</v>
      </c>
      <c r="I7">
        <v>188</v>
      </c>
      <c r="J7">
        <v>1500</v>
      </c>
      <c r="K7" t="s">
        <v>32</v>
      </c>
      <c r="L7" t="s">
        <v>2434</v>
      </c>
      <c r="O7" t="s">
        <v>2560</v>
      </c>
      <c r="P7" t="e">
        <v>#N/A</v>
      </c>
      <c r="Q7" t="e">
        <v>#N/A</v>
      </c>
      <c r="R7" t="e">
        <v>#N/A</v>
      </c>
      <c r="S7" t="e">
        <v>#N/A</v>
      </c>
      <c r="T7" t="e">
        <v>#N/A</v>
      </c>
      <c r="U7" t="e">
        <v>#N/A</v>
      </c>
      <c r="V7" t="e">
        <v>#N/A</v>
      </c>
      <c r="W7" t="e">
        <f>VLOOKUP(L7,[3]Tops!$A$2:$B$184,2,FALSE)</f>
        <v>#N/A</v>
      </c>
      <c r="Y7" t="e">
        <f>VLOOKUP(W7,[4]Sheet2!$A$2:$H$73, 2,FALSE)</f>
        <v>#N/A</v>
      </c>
      <c r="Z7" t="e">
        <f>VLOOKUP(W8,[4]Sheet2!$A$2:$H$73, 3,FALSE)</f>
        <v>#N/A</v>
      </c>
      <c r="AA7" t="e">
        <f>VLOOKUP(W8,[4]Sheet2!$A$2:$H$73, 4,FALSE)</f>
        <v>#N/A</v>
      </c>
      <c r="AB7" t="e">
        <f>VLOOKUP(W8,[4]Sheet2!$A$2:$H$73, 6,FALSE)</f>
        <v>#N/A</v>
      </c>
      <c r="AC7" t="e">
        <f>VLOOKUP(W8,[4]Sheet2!$A$2:$H$73, 7,FALSE)</f>
        <v>#N/A</v>
      </c>
      <c r="AD7" t="e">
        <f>VLOOKUP(W8,[4]Sheet2!$A$2:$H$73, 8,FALSE)</f>
        <v>#N/A</v>
      </c>
    </row>
    <row r="8" spans="1:30" x14ac:dyDescent="0.2">
      <c r="A8" t="s">
        <v>10</v>
      </c>
      <c r="B8">
        <v>7</v>
      </c>
      <c r="C8" t="s">
        <v>2645</v>
      </c>
      <c r="D8" t="s">
        <v>40</v>
      </c>
      <c r="E8" t="s">
        <v>41</v>
      </c>
      <c r="F8">
        <v>95.08</v>
      </c>
      <c r="G8" t="s">
        <v>42</v>
      </c>
      <c r="H8" t="s">
        <v>20</v>
      </c>
      <c r="I8">
        <v>356</v>
      </c>
      <c r="J8">
        <v>1300</v>
      </c>
      <c r="K8" t="s">
        <v>44</v>
      </c>
      <c r="L8" t="s">
        <v>2427</v>
      </c>
      <c r="O8" t="s">
        <v>2560</v>
      </c>
      <c r="P8" t="e">
        <v>#N/A</v>
      </c>
      <c r="Q8" t="e">
        <v>#N/A</v>
      </c>
      <c r="R8" t="e">
        <v>#N/A</v>
      </c>
      <c r="S8" t="e">
        <v>#N/A</v>
      </c>
      <c r="T8" t="e">
        <v>#N/A</v>
      </c>
      <c r="U8" t="e">
        <v>#N/A</v>
      </c>
      <c r="V8" t="e">
        <v>#N/A</v>
      </c>
      <c r="W8" t="e">
        <f>VLOOKUP(L8,[3]Tops!$A$2:$B$184,2,FALSE)</f>
        <v>#N/A</v>
      </c>
      <c r="Y8" t="e">
        <f>VLOOKUP(W8,[4]Sheet2!$A$2:$H$73, 2,FALSE)</f>
        <v>#N/A</v>
      </c>
      <c r="Z8" t="e">
        <f>VLOOKUP(W9,[4]Sheet2!$A$2:$H$73, 3,FALSE)</f>
        <v>#N/A</v>
      </c>
      <c r="AA8" t="e">
        <f>VLOOKUP(W9,[4]Sheet2!$A$2:$H$73, 4,FALSE)</f>
        <v>#N/A</v>
      </c>
      <c r="AB8" t="e">
        <f>VLOOKUP(W9,[4]Sheet2!$A$2:$H$73, 6,FALSE)</f>
        <v>#N/A</v>
      </c>
      <c r="AC8" t="e">
        <f>VLOOKUP(W9,[4]Sheet2!$A$2:$H$73, 7,FALSE)</f>
        <v>#N/A</v>
      </c>
      <c r="AD8" t="e">
        <f>VLOOKUP(W9,[4]Sheet2!$A$2:$H$73, 8,FALSE)</f>
        <v>#N/A</v>
      </c>
    </row>
    <row r="9" spans="1:30" x14ac:dyDescent="0.2">
      <c r="A9" t="s">
        <v>10</v>
      </c>
      <c r="B9">
        <v>8</v>
      </c>
      <c r="C9" t="s">
        <v>2645</v>
      </c>
      <c r="D9" t="s">
        <v>45</v>
      </c>
      <c r="E9" t="s">
        <v>46</v>
      </c>
      <c r="F9">
        <v>87.4</v>
      </c>
      <c r="G9" t="s">
        <v>13</v>
      </c>
      <c r="I9">
        <v>41</v>
      </c>
      <c r="J9">
        <v>1300</v>
      </c>
      <c r="K9" t="s">
        <v>44</v>
      </c>
      <c r="L9" t="s">
        <v>2453</v>
      </c>
      <c r="O9" t="s">
        <v>2560</v>
      </c>
      <c r="P9" t="e">
        <v>#N/A</v>
      </c>
      <c r="Q9" t="e">
        <v>#N/A</v>
      </c>
      <c r="R9" t="e">
        <v>#N/A</v>
      </c>
      <c r="S9" t="e">
        <v>#N/A</v>
      </c>
      <c r="T9" t="e">
        <v>#N/A</v>
      </c>
      <c r="U9" t="e">
        <v>#N/A</v>
      </c>
      <c r="V9" t="e">
        <v>#N/A</v>
      </c>
      <c r="W9" t="e">
        <f>VLOOKUP(L9,[3]Tops!$A$2:$B$184,2,FALSE)</f>
        <v>#N/A</v>
      </c>
      <c r="Y9" t="e">
        <f>VLOOKUP(W9,[4]Sheet2!$A$2:$H$73, 2,FALSE)</f>
        <v>#N/A</v>
      </c>
      <c r="Z9">
        <f>VLOOKUP(W10,[4]Sheet2!$A$2:$H$73, 3,FALSE)</f>
        <v>0</v>
      </c>
      <c r="AA9">
        <f>VLOOKUP(W10,[4]Sheet2!$A$2:$H$73, 4,FALSE)</f>
        <v>0</v>
      </c>
      <c r="AB9" t="e">
        <f>VLOOKUP(W10,[4]Sheet2!$A$2:$H$73, 6,FALSE)</f>
        <v>#N/A</v>
      </c>
      <c r="AC9" t="e">
        <f>VLOOKUP(W10,[4]Sheet2!$A$2:$H$73, 7,FALSE)</f>
        <v>#N/A</v>
      </c>
      <c r="AD9" t="e">
        <f>VLOOKUP(W10,[4]Sheet2!$A$2:$H$73, 8,FALSE)</f>
        <v>#N/A</v>
      </c>
    </row>
    <row r="10" spans="1:30" x14ac:dyDescent="0.2">
      <c r="A10" t="s">
        <v>10</v>
      </c>
      <c r="B10">
        <v>9</v>
      </c>
      <c r="C10" t="s">
        <v>2645</v>
      </c>
      <c r="D10" t="s">
        <v>48</v>
      </c>
      <c r="E10" t="s">
        <v>49</v>
      </c>
      <c r="F10">
        <v>99.01</v>
      </c>
      <c r="G10" t="s">
        <v>13</v>
      </c>
      <c r="H10" t="s">
        <v>14</v>
      </c>
      <c r="I10">
        <v>331</v>
      </c>
      <c r="J10">
        <v>1200</v>
      </c>
      <c r="K10" t="s">
        <v>51</v>
      </c>
      <c r="L10" t="s">
        <v>1988</v>
      </c>
      <c r="O10" t="s">
        <v>2560</v>
      </c>
      <c r="P10" t="e">
        <v>#N/A</v>
      </c>
      <c r="Q10" t="e">
        <v>#N/A</v>
      </c>
      <c r="R10" t="e">
        <v>#N/A</v>
      </c>
      <c r="S10" t="e">
        <v>#N/A</v>
      </c>
      <c r="T10" t="e">
        <v>#N/A</v>
      </c>
      <c r="U10" t="e">
        <v>#N/A</v>
      </c>
      <c r="V10" t="e">
        <v>#N/A</v>
      </c>
      <c r="W10" t="str">
        <f>VLOOKUP(L10,[3]Tops!$A$2:$B$184,2,FALSE)</f>
        <v>M.005 3.13 7.475 0L7.47 3.13C.029.129.044.116.05.09.007-.025.006-.062 0 0-.012.154-.05.937-.05 4.133 0 5.884-4.928 9.857-7.47 11.109-6.22-2.88-7.571-8.605-7.47-11.109V3.13Z</v>
      </c>
      <c r="Y10">
        <f>VLOOKUP(W10,[4]Sheet2!$A$2:$H$73, 2,FALSE)</f>
        <v>0</v>
      </c>
      <c r="Z10" t="e">
        <f>VLOOKUP(W11,[4]Sheet2!$A$2:$H$73, 3,FALSE)</f>
        <v>#N/A</v>
      </c>
      <c r="AA10" t="e">
        <f>VLOOKUP(W11,[4]Sheet2!$A$2:$H$73, 4,FALSE)</f>
        <v>#N/A</v>
      </c>
      <c r="AB10" t="e">
        <f>VLOOKUP(W11,[4]Sheet2!$A$2:$H$73, 6,FALSE)</f>
        <v>#N/A</v>
      </c>
      <c r="AC10" t="e">
        <f>VLOOKUP(W11,[4]Sheet2!$A$2:$H$73, 7,FALSE)</f>
        <v>#N/A</v>
      </c>
      <c r="AD10" t="e">
        <f>VLOOKUP(W11,[4]Sheet2!$A$2:$H$73, 8,FALSE)</f>
        <v>#N/A</v>
      </c>
    </row>
    <row r="11" spans="1:30" x14ac:dyDescent="0.2">
      <c r="A11" t="s">
        <v>10</v>
      </c>
      <c r="B11">
        <v>10</v>
      </c>
      <c r="C11" t="s">
        <v>2645</v>
      </c>
      <c r="D11" t="s">
        <v>52</v>
      </c>
      <c r="E11" t="s">
        <v>53</v>
      </c>
      <c r="F11">
        <v>85</v>
      </c>
      <c r="G11" t="s">
        <v>13</v>
      </c>
      <c r="I11">
        <v>117</v>
      </c>
      <c r="J11">
        <v>1200</v>
      </c>
      <c r="K11" t="s">
        <v>51</v>
      </c>
      <c r="L11" t="s">
        <v>2452</v>
      </c>
      <c r="O11" t="s">
        <v>2560</v>
      </c>
      <c r="P11" t="e">
        <v>#N/A</v>
      </c>
      <c r="Q11" t="e">
        <v>#N/A</v>
      </c>
      <c r="R11" t="e">
        <v>#N/A</v>
      </c>
      <c r="S11" t="e">
        <v>#N/A</v>
      </c>
      <c r="T11" t="e">
        <v>#N/A</v>
      </c>
      <c r="U11" t="e">
        <v>#N/A</v>
      </c>
      <c r="V11" t="e">
        <v>#N/A</v>
      </c>
      <c r="W11" t="e">
        <f>VLOOKUP(L11,[3]Tops!$A$2:$B$184,2,FALSE)</f>
        <v>#N/A</v>
      </c>
      <c r="Y11" t="e">
        <f>VLOOKUP(W11,[4]Sheet2!$A$2:$H$73, 2,FALSE)</f>
        <v>#N/A</v>
      </c>
      <c r="Z11" t="str">
        <f>VLOOKUP(W12,[4]Sheet2!$A$2:$H$73, 3,FALSE)</f>
        <v>Austin</v>
      </c>
      <c r="AA11" t="str">
        <f>VLOOKUP(W12,[4]Sheet2!$A$2:$H$73, 4,FALSE)</f>
        <v>TX</v>
      </c>
      <c r="AB11">
        <f>VLOOKUP(W12,[4]Sheet2!$A$2:$H$73, 6,FALSE)</f>
        <v>129.4</v>
      </c>
      <c r="AC11" t="e">
        <f>VLOOKUP(W12,[4]Sheet2!$A$2:$H$73, 7,FALSE)</f>
        <v>#N/A</v>
      </c>
      <c r="AD11" t="e">
        <f>VLOOKUP(W12,[4]Sheet2!$A$2:$H$73, 8,FALSE)</f>
        <v>#N/A</v>
      </c>
    </row>
    <row r="12" spans="1:30" x14ac:dyDescent="0.2">
      <c r="A12" t="s">
        <v>10</v>
      </c>
      <c r="B12">
        <v>11</v>
      </c>
      <c r="C12" t="s">
        <v>2645</v>
      </c>
      <c r="D12" t="s">
        <v>55</v>
      </c>
      <c r="E12" t="s">
        <v>56</v>
      </c>
      <c r="F12">
        <v>95.76</v>
      </c>
      <c r="G12" t="s">
        <v>42</v>
      </c>
      <c r="H12" t="s">
        <v>20</v>
      </c>
      <c r="I12">
        <v>151</v>
      </c>
      <c r="J12">
        <v>1100</v>
      </c>
      <c r="K12" t="s">
        <v>58</v>
      </c>
      <c r="L12" t="s">
        <v>1987</v>
      </c>
      <c r="O12" t="s">
        <v>2560</v>
      </c>
      <c r="P12" t="e">
        <v>#N/A</v>
      </c>
      <c r="Q12" t="e">
        <v>#N/A</v>
      </c>
      <c r="R12" t="e">
        <v>#N/A</v>
      </c>
      <c r="S12" t="e">
        <v>#N/A</v>
      </c>
      <c r="T12" t="e">
        <v>#N/A</v>
      </c>
      <c r="U12" t="e">
        <v>#N/A</v>
      </c>
      <c r="V12" t="e">
        <v>#N/A</v>
      </c>
      <c r="W12" t="str">
        <f>VLOOKUP(L12,[3]Tops!$A$2:$B$184,2,FALSE)</f>
        <v>TEXAS LONGHORNS</v>
      </c>
      <c r="Y12" t="str">
        <f>VLOOKUP(W12,[4]Sheet2!$A$2:$H$73, 2,FALSE)</f>
        <v>University of Texas</v>
      </c>
      <c r="Z12" t="e">
        <f>VLOOKUP(W13,[4]Sheet2!$A$2:$H$73, 3,FALSE)</f>
        <v>#N/A</v>
      </c>
      <c r="AA12" t="e">
        <f>VLOOKUP(W13,[4]Sheet2!$A$2:$H$73, 4,FALSE)</f>
        <v>#N/A</v>
      </c>
      <c r="AB12" t="e">
        <f>VLOOKUP(W13,[4]Sheet2!$A$2:$H$73, 6,FALSE)</f>
        <v>#N/A</v>
      </c>
      <c r="AC12" t="e">
        <f>VLOOKUP(W13,[4]Sheet2!$A$2:$H$73, 7,FALSE)</f>
        <v>#N/A</v>
      </c>
      <c r="AD12" t="e">
        <f>VLOOKUP(W13,[4]Sheet2!$A$2:$H$73, 8,FALSE)</f>
        <v>#N/A</v>
      </c>
    </row>
    <row r="13" spans="1:30" x14ac:dyDescent="0.2">
      <c r="A13" t="s">
        <v>10</v>
      </c>
      <c r="B13">
        <v>12</v>
      </c>
      <c r="C13" t="s">
        <v>2645</v>
      </c>
      <c r="D13" t="s">
        <v>59</v>
      </c>
      <c r="E13" t="s">
        <v>60</v>
      </c>
      <c r="F13">
        <v>85.63</v>
      </c>
      <c r="G13" t="s">
        <v>13</v>
      </c>
      <c r="I13">
        <v>118</v>
      </c>
      <c r="J13">
        <v>1100</v>
      </c>
      <c r="K13" t="s">
        <v>58</v>
      </c>
      <c r="L13" t="s">
        <v>2437</v>
      </c>
      <c r="O13" t="s">
        <v>2560</v>
      </c>
      <c r="P13" t="e">
        <v>#N/A</v>
      </c>
      <c r="Q13" t="e">
        <v>#N/A</v>
      </c>
      <c r="R13" t="e">
        <v>#N/A</v>
      </c>
      <c r="S13" t="e">
        <v>#N/A</v>
      </c>
      <c r="T13" t="e">
        <v>#N/A</v>
      </c>
      <c r="U13" t="e">
        <v>#N/A</v>
      </c>
      <c r="V13" t="e">
        <v>#N/A</v>
      </c>
      <c r="W13" t="e">
        <f>VLOOKUP(L13,[3]Tops!$A$2:$B$184,2,FALSE)</f>
        <v>#N/A</v>
      </c>
      <c r="Y13" t="e">
        <f>VLOOKUP(W13,[4]Sheet2!$A$2:$H$73, 2,FALSE)</f>
        <v>#N/A</v>
      </c>
      <c r="Z13" t="e">
        <f>VLOOKUP(W14,[4]Sheet2!$A$2:$H$73, 3,FALSE)</f>
        <v>#N/A</v>
      </c>
      <c r="AA13" t="e">
        <f>VLOOKUP(W14,[4]Sheet2!$A$2:$H$73, 4,FALSE)</f>
        <v>#N/A</v>
      </c>
      <c r="AB13" t="e">
        <f>VLOOKUP(W14,[4]Sheet2!$A$2:$H$73, 6,FALSE)</f>
        <v>#N/A</v>
      </c>
      <c r="AC13" t="e">
        <f>VLOOKUP(W14,[4]Sheet2!$A$2:$H$73, 7,FALSE)</f>
        <v>#N/A</v>
      </c>
      <c r="AD13" t="e">
        <f>VLOOKUP(W14,[4]Sheet2!$A$2:$H$73, 8,FALSE)</f>
        <v>#N/A</v>
      </c>
    </row>
    <row r="14" spans="1:30" x14ac:dyDescent="0.2">
      <c r="A14" t="s">
        <v>10</v>
      </c>
      <c r="B14">
        <v>13</v>
      </c>
      <c r="C14" t="s">
        <v>2645</v>
      </c>
      <c r="D14" t="s">
        <v>62</v>
      </c>
      <c r="E14" t="s">
        <v>63</v>
      </c>
      <c r="F14">
        <v>93.42</v>
      </c>
      <c r="G14" t="s">
        <v>64</v>
      </c>
      <c r="H14" t="s">
        <v>38</v>
      </c>
      <c r="I14">
        <v>176</v>
      </c>
      <c r="J14">
        <v>1100</v>
      </c>
      <c r="K14" t="s">
        <v>58</v>
      </c>
      <c r="L14" t="s">
        <v>2428</v>
      </c>
      <c r="O14" t="s">
        <v>2560</v>
      </c>
      <c r="P14" t="e">
        <v>#N/A</v>
      </c>
      <c r="Q14" t="e">
        <v>#N/A</v>
      </c>
      <c r="R14" t="e">
        <v>#N/A</v>
      </c>
      <c r="S14" t="e">
        <v>#N/A</v>
      </c>
      <c r="T14" t="e">
        <v>#N/A</v>
      </c>
      <c r="U14" t="e">
        <v>#N/A</v>
      </c>
      <c r="V14" t="e">
        <v>#N/A</v>
      </c>
      <c r="W14" t="e">
        <f>VLOOKUP(L14,[3]Tops!$A$2:$B$184,2,FALSE)</f>
        <v>#N/A</v>
      </c>
      <c r="Y14" t="e">
        <f>VLOOKUP(W14,[4]Sheet2!$A$2:$H$73, 2,FALSE)</f>
        <v>#N/A</v>
      </c>
      <c r="Z14" t="e">
        <f>VLOOKUP(W15,[4]Sheet2!$A$2:$H$73, 3,FALSE)</f>
        <v>#N/A</v>
      </c>
      <c r="AA14" t="e">
        <f>VLOOKUP(W15,[4]Sheet2!$A$2:$H$73, 4,FALSE)</f>
        <v>#N/A</v>
      </c>
      <c r="AB14" t="e">
        <f>VLOOKUP(W15,[4]Sheet2!$A$2:$H$73, 6,FALSE)</f>
        <v>#N/A</v>
      </c>
      <c r="AC14" t="e">
        <f>VLOOKUP(W15,[4]Sheet2!$A$2:$H$73, 7,FALSE)</f>
        <v>#N/A</v>
      </c>
      <c r="AD14" t="e">
        <f>VLOOKUP(W15,[4]Sheet2!$A$2:$H$73, 8,FALSE)</f>
        <v>#N/A</v>
      </c>
    </row>
    <row r="15" spans="1:30" x14ac:dyDescent="0.2">
      <c r="A15" t="s">
        <v>10</v>
      </c>
      <c r="B15">
        <v>14</v>
      </c>
      <c r="C15" t="s">
        <v>2645</v>
      </c>
      <c r="D15" t="s">
        <v>66</v>
      </c>
      <c r="E15" t="s">
        <v>67</v>
      </c>
      <c r="F15">
        <v>97.85</v>
      </c>
      <c r="G15" t="s">
        <v>13</v>
      </c>
      <c r="I15">
        <v>592</v>
      </c>
      <c r="J15">
        <v>956</v>
      </c>
      <c r="K15" t="s">
        <v>69</v>
      </c>
      <c r="L15" t="s">
        <v>2505</v>
      </c>
      <c r="O15" t="s">
        <v>2560</v>
      </c>
      <c r="P15" t="e">
        <v>#N/A</v>
      </c>
      <c r="Q15" t="e">
        <v>#N/A</v>
      </c>
      <c r="R15" t="e">
        <v>#N/A</v>
      </c>
      <c r="S15" t="e">
        <v>#N/A</v>
      </c>
      <c r="T15" t="e">
        <v>#N/A</v>
      </c>
      <c r="U15" t="e">
        <v>#N/A</v>
      </c>
      <c r="V15" t="e">
        <v>#N/A</v>
      </c>
      <c r="W15" t="e">
        <f>VLOOKUP(L15,[3]Tops!$A$2:$B$184,2,FALSE)</f>
        <v>#N/A</v>
      </c>
      <c r="Y15" t="e">
        <f>VLOOKUP(W15,[4]Sheet2!$A$2:$H$73, 2,FALSE)</f>
        <v>#N/A</v>
      </c>
      <c r="Z15" t="e">
        <f>VLOOKUP(W16,[4]Sheet2!$A$2:$H$73, 3,FALSE)</f>
        <v>#N/A</v>
      </c>
      <c r="AA15" t="e">
        <f>VLOOKUP(W16,[4]Sheet2!$A$2:$H$73, 4,FALSE)</f>
        <v>#N/A</v>
      </c>
      <c r="AB15" t="e">
        <f>VLOOKUP(W16,[4]Sheet2!$A$2:$H$73, 6,FALSE)</f>
        <v>#N/A</v>
      </c>
      <c r="AC15" t="e">
        <f>VLOOKUP(W16,[4]Sheet2!$A$2:$H$73, 7,FALSE)</f>
        <v>#N/A</v>
      </c>
      <c r="AD15" t="e">
        <f>VLOOKUP(W16,[4]Sheet2!$A$2:$H$73, 8,FALSE)</f>
        <v>#N/A</v>
      </c>
    </row>
    <row r="16" spans="1:30" x14ac:dyDescent="0.2">
      <c r="A16" t="s">
        <v>10</v>
      </c>
      <c r="B16">
        <v>15</v>
      </c>
      <c r="C16" t="s">
        <v>2645</v>
      </c>
      <c r="D16" t="s">
        <v>70</v>
      </c>
      <c r="E16" t="s">
        <v>71</v>
      </c>
      <c r="F16">
        <v>97.86</v>
      </c>
      <c r="G16" t="s">
        <v>42</v>
      </c>
      <c r="H16" t="s">
        <v>20</v>
      </c>
      <c r="I16">
        <v>86</v>
      </c>
      <c r="J16">
        <v>946</v>
      </c>
      <c r="K16" t="s">
        <v>73</v>
      </c>
      <c r="L16" t="s">
        <v>2427</v>
      </c>
      <c r="O16" t="s">
        <v>2560</v>
      </c>
      <c r="P16" t="e">
        <v>#N/A</v>
      </c>
      <c r="Q16" t="e">
        <v>#N/A</v>
      </c>
      <c r="R16" t="e">
        <v>#N/A</v>
      </c>
      <c r="S16" t="e">
        <v>#N/A</v>
      </c>
      <c r="T16" t="e">
        <v>#N/A</v>
      </c>
      <c r="U16" t="e">
        <v>#N/A</v>
      </c>
      <c r="V16" t="e">
        <v>#N/A</v>
      </c>
      <c r="W16" t="e">
        <f>VLOOKUP(L16,[3]Tops!$A$2:$B$184,2,FALSE)</f>
        <v>#N/A</v>
      </c>
      <c r="Y16" t="e">
        <f>VLOOKUP(W16,[4]Sheet2!$A$2:$H$73, 2,FALSE)</f>
        <v>#N/A</v>
      </c>
      <c r="Z16" t="e">
        <f>VLOOKUP(W17,[4]Sheet2!$A$2:$H$73, 3,FALSE)</f>
        <v>#N/A</v>
      </c>
      <c r="AA16" t="e">
        <f>VLOOKUP(W17,[4]Sheet2!$A$2:$H$73, 4,FALSE)</f>
        <v>#N/A</v>
      </c>
      <c r="AB16" t="e">
        <f>VLOOKUP(W17,[4]Sheet2!$A$2:$H$73, 6,FALSE)</f>
        <v>#N/A</v>
      </c>
      <c r="AC16" t="e">
        <f>VLOOKUP(W17,[4]Sheet2!$A$2:$H$73, 7,FALSE)</f>
        <v>#N/A</v>
      </c>
      <c r="AD16" t="e">
        <f>VLOOKUP(W17,[4]Sheet2!$A$2:$H$73, 8,FALSE)</f>
        <v>#N/A</v>
      </c>
    </row>
    <row r="17" spans="1:30" x14ac:dyDescent="0.2">
      <c r="A17" t="s">
        <v>10</v>
      </c>
      <c r="B17">
        <v>16</v>
      </c>
      <c r="C17" t="s">
        <v>2645</v>
      </c>
      <c r="D17" t="s">
        <v>74</v>
      </c>
      <c r="E17" t="s">
        <v>75</v>
      </c>
      <c r="F17">
        <v>88.28</v>
      </c>
      <c r="G17" t="s">
        <v>64</v>
      </c>
      <c r="H17" t="s">
        <v>26</v>
      </c>
      <c r="I17">
        <v>108</v>
      </c>
      <c r="J17">
        <v>911</v>
      </c>
      <c r="K17" t="s">
        <v>77</v>
      </c>
      <c r="L17" t="s">
        <v>2474</v>
      </c>
      <c r="O17" t="s">
        <v>2560</v>
      </c>
      <c r="P17" t="e">
        <v>#N/A</v>
      </c>
      <c r="Q17" t="e">
        <v>#N/A</v>
      </c>
      <c r="R17" t="e">
        <v>#N/A</v>
      </c>
      <c r="S17" t="e">
        <v>#N/A</v>
      </c>
      <c r="T17" t="e">
        <v>#N/A</v>
      </c>
      <c r="U17" t="e">
        <v>#N/A</v>
      </c>
      <c r="V17" t="e">
        <v>#N/A</v>
      </c>
      <c r="W17" t="e">
        <f>VLOOKUP(L17,[3]Tops!$A$2:$B$184,2,FALSE)</f>
        <v>#N/A</v>
      </c>
      <c r="Y17" t="e">
        <f>VLOOKUP(W17,[4]Sheet2!$A$2:$H$73, 2,FALSE)</f>
        <v>#N/A</v>
      </c>
      <c r="Z17" t="str">
        <f>VLOOKUP(W18,[4]Sheet2!$A$2:$H$73, 3,FALSE)</f>
        <v>Los Angeles</v>
      </c>
      <c r="AA17" t="str">
        <f>VLOOKUP(W18,[4]Sheet2!$A$2:$H$73, 4,FALSE)</f>
        <v>CA</v>
      </c>
      <c r="AB17">
        <f>VLOOKUP(W18,[4]Sheet2!$A$2:$H$73, 6,FALSE)</f>
        <v>176.2</v>
      </c>
      <c r="AC17">
        <f>VLOOKUP(W18,[4]Sheet2!$A$2:$H$73, 7,FALSE)</f>
        <v>25</v>
      </c>
      <c r="AD17">
        <f>VLOOKUP(W18,[4]Sheet2!$A$2:$H$73, 8,FALSE)</f>
        <v>69778</v>
      </c>
    </row>
    <row r="18" spans="1:30" x14ac:dyDescent="0.2">
      <c r="A18" t="s">
        <v>10</v>
      </c>
      <c r="B18">
        <v>17</v>
      </c>
      <c r="C18" t="s">
        <v>2645</v>
      </c>
      <c r="D18" t="s">
        <v>78</v>
      </c>
      <c r="E18" t="s">
        <v>79</v>
      </c>
      <c r="F18">
        <v>98.8</v>
      </c>
      <c r="G18" t="s">
        <v>13</v>
      </c>
      <c r="H18" t="s">
        <v>14</v>
      </c>
      <c r="I18">
        <v>162</v>
      </c>
      <c r="J18">
        <v>885</v>
      </c>
      <c r="K18" t="s">
        <v>81</v>
      </c>
      <c r="L18" t="s">
        <v>1989</v>
      </c>
      <c r="O18" t="s">
        <v>2560</v>
      </c>
      <c r="P18" t="e">
        <v>#N/A</v>
      </c>
      <c r="Q18" t="e">
        <v>#N/A</v>
      </c>
      <c r="R18" t="e">
        <v>#N/A</v>
      </c>
      <c r="S18" t="e">
        <v>#N/A</v>
      </c>
      <c r="T18" t="e">
        <v>#N/A</v>
      </c>
      <c r="U18" t="e">
        <v>#N/A</v>
      </c>
      <c r="V18" t="e">
        <v>#N/A</v>
      </c>
      <c r="W18" t="str">
        <f>VLOOKUP(L18,[3]Tops!$A$2:$B$184,2,FALSE)</f>
        <v>USC TROJANS</v>
      </c>
      <c r="Y18" t="str">
        <f>VLOOKUP(W18,[4]Sheet2!$A$2:$H$73, 2,FALSE)</f>
        <v>University of Southern California</v>
      </c>
      <c r="Z18" t="e">
        <f>VLOOKUP(W19,[4]Sheet2!$A$2:$H$73, 3,FALSE)</f>
        <v>#N/A</v>
      </c>
      <c r="AA18" t="e">
        <f>VLOOKUP(W19,[4]Sheet2!$A$2:$H$73, 4,FALSE)</f>
        <v>#N/A</v>
      </c>
      <c r="AB18" t="e">
        <f>VLOOKUP(W19,[4]Sheet2!$A$2:$H$73, 6,FALSE)</f>
        <v>#N/A</v>
      </c>
      <c r="AC18" t="e">
        <f>VLOOKUP(W19,[4]Sheet2!$A$2:$H$73, 7,FALSE)</f>
        <v>#N/A</v>
      </c>
      <c r="AD18" t="e">
        <f>VLOOKUP(W19,[4]Sheet2!$A$2:$H$73, 8,FALSE)</f>
        <v>#N/A</v>
      </c>
    </row>
    <row r="19" spans="1:30" x14ac:dyDescent="0.2">
      <c r="A19" t="s">
        <v>10</v>
      </c>
      <c r="B19">
        <v>18</v>
      </c>
      <c r="C19" t="s">
        <v>2645</v>
      </c>
      <c r="D19" t="s">
        <v>82</v>
      </c>
      <c r="E19" t="s">
        <v>83</v>
      </c>
      <c r="F19">
        <v>98.43</v>
      </c>
      <c r="G19" t="s">
        <v>42</v>
      </c>
      <c r="H19" t="s">
        <v>26</v>
      </c>
      <c r="I19">
        <v>2400</v>
      </c>
      <c r="J19">
        <v>871</v>
      </c>
      <c r="K19" t="s">
        <v>85</v>
      </c>
      <c r="L19" t="s">
        <v>2454</v>
      </c>
      <c r="O19" t="s">
        <v>2560</v>
      </c>
      <c r="P19" t="e">
        <v>#N/A</v>
      </c>
      <c r="Q19" t="e">
        <v>#N/A</v>
      </c>
      <c r="R19" t="e">
        <v>#N/A</v>
      </c>
      <c r="S19" t="e">
        <v>#N/A</v>
      </c>
      <c r="T19" t="e">
        <v>#N/A</v>
      </c>
      <c r="U19" t="e">
        <v>#N/A</v>
      </c>
      <c r="V19" t="e">
        <v>#N/A</v>
      </c>
      <c r="W19" t="e">
        <f>VLOOKUP(L19,[3]Tops!$A$2:$B$184,2,FALSE)</f>
        <v>#N/A</v>
      </c>
      <c r="Y19" t="e">
        <f>VLOOKUP(W19,[4]Sheet2!$A$2:$H$73, 2,FALSE)</f>
        <v>#N/A</v>
      </c>
      <c r="Z19" t="str">
        <f>VLOOKUP(W20,[4]Sheet2!$A$2:$H$73, 3,FALSE)</f>
        <v>Los Angeles</v>
      </c>
      <c r="AA19" t="str">
        <f>VLOOKUP(W20,[4]Sheet2!$A$2:$H$73, 4,FALSE)</f>
        <v>CA</v>
      </c>
      <c r="AB19">
        <f>VLOOKUP(W20,[4]Sheet2!$A$2:$H$73, 6,FALSE)</f>
        <v>176.2</v>
      </c>
      <c r="AC19" t="e">
        <f>VLOOKUP(W20,[4]Sheet2!$A$2:$H$73, 7,FALSE)</f>
        <v>#N/A</v>
      </c>
      <c r="AD19" t="e">
        <f>VLOOKUP(W20,[4]Sheet2!$A$2:$H$73, 8,FALSE)</f>
        <v>#N/A</v>
      </c>
    </row>
    <row r="20" spans="1:30" x14ac:dyDescent="0.2">
      <c r="A20" t="s">
        <v>10</v>
      </c>
      <c r="B20">
        <v>19</v>
      </c>
      <c r="C20" t="s">
        <v>2645</v>
      </c>
      <c r="D20" t="s">
        <v>86</v>
      </c>
      <c r="E20" t="s">
        <v>87</v>
      </c>
      <c r="F20">
        <v>99.22</v>
      </c>
      <c r="G20" t="s">
        <v>13</v>
      </c>
      <c r="H20" t="s">
        <v>14</v>
      </c>
      <c r="I20">
        <v>62</v>
      </c>
      <c r="J20">
        <v>869</v>
      </c>
      <c r="K20" t="s">
        <v>89</v>
      </c>
      <c r="L20" t="s">
        <v>1990</v>
      </c>
      <c r="O20" t="s">
        <v>2560</v>
      </c>
      <c r="P20" t="e">
        <v>#N/A</v>
      </c>
      <c r="Q20" t="e">
        <v>#N/A</v>
      </c>
      <c r="R20" t="e">
        <v>#N/A</v>
      </c>
      <c r="S20" t="e">
        <v>#N/A</v>
      </c>
      <c r="T20" t="e">
        <v>#N/A</v>
      </c>
      <c r="U20" t="e">
        <v>#N/A</v>
      </c>
      <c r="V20" t="e">
        <v>#N/A</v>
      </c>
      <c r="W20" t="str">
        <f>VLOOKUP(L20,[3]Tops!$A$2:$B$184,2,FALSE)</f>
        <v>UCLA BRUINS</v>
      </c>
      <c r="Y20" t="str">
        <f>VLOOKUP(W20,[4]Sheet2!$A$2:$H$73, 2,FALSE)</f>
        <v>University of California Los Angeles</v>
      </c>
      <c r="Z20" t="e">
        <f>VLOOKUP(W21,[4]Sheet2!$A$2:$H$73, 3,FALSE)</f>
        <v>#N/A</v>
      </c>
      <c r="AA20" t="e">
        <f>VLOOKUP(W21,[4]Sheet2!$A$2:$H$73, 4,FALSE)</f>
        <v>#N/A</v>
      </c>
      <c r="AB20" t="e">
        <f>VLOOKUP(W21,[4]Sheet2!$A$2:$H$73, 6,FALSE)</f>
        <v>#N/A</v>
      </c>
      <c r="AC20" t="e">
        <f>VLOOKUP(W21,[4]Sheet2!$A$2:$H$73, 7,FALSE)</f>
        <v>#N/A</v>
      </c>
      <c r="AD20" t="e">
        <f>VLOOKUP(W21,[4]Sheet2!$A$2:$H$73, 8,FALSE)</f>
        <v>#N/A</v>
      </c>
    </row>
    <row r="21" spans="1:30" x14ac:dyDescent="0.2">
      <c r="A21" t="s">
        <v>10</v>
      </c>
      <c r="B21">
        <v>20</v>
      </c>
      <c r="C21" t="s">
        <v>2645</v>
      </c>
      <c r="D21" t="s">
        <v>90</v>
      </c>
      <c r="E21" t="s">
        <v>91</v>
      </c>
      <c r="F21">
        <v>97.17</v>
      </c>
      <c r="G21" t="s">
        <v>64</v>
      </c>
      <c r="H21" t="s">
        <v>26</v>
      </c>
      <c r="I21">
        <v>46</v>
      </c>
      <c r="J21">
        <v>864</v>
      </c>
      <c r="K21" t="s">
        <v>93</v>
      </c>
      <c r="L21" t="s">
        <v>2433</v>
      </c>
      <c r="O21" t="s">
        <v>2560</v>
      </c>
      <c r="P21" t="e">
        <v>#N/A</v>
      </c>
      <c r="Q21" t="e">
        <v>#N/A</v>
      </c>
      <c r="R21" t="e">
        <v>#N/A</v>
      </c>
      <c r="S21" t="e">
        <v>#N/A</v>
      </c>
      <c r="T21" t="e">
        <v>#N/A</v>
      </c>
      <c r="U21" t="e">
        <v>#N/A</v>
      </c>
      <c r="V21" t="e">
        <v>#N/A</v>
      </c>
      <c r="W21" t="e">
        <f>VLOOKUP(L21,[3]Tops!$A$2:$B$184,2,FALSE)</f>
        <v>#N/A</v>
      </c>
      <c r="Y21" t="e">
        <f>VLOOKUP(W21,[4]Sheet2!$A$2:$H$73, 2,FALSE)</f>
        <v>#N/A</v>
      </c>
      <c r="Z21" t="e">
        <f>VLOOKUP(W22,[4]Sheet2!$A$2:$H$73, 3,FALSE)</f>
        <v>#N/A</v>
      </c>
      <c r="AA21" t="e">
        <f>VLOOKUP(W22,[4]Sheet2!$A$2:$H$73, 4,FALSE)</f>
        <v>#N/A</v>
      </c>
      <c r="AB21" t="e">
        <f>VLOOKUP(W22,[4]Sheet2!$A$2:$H$73, 6,FALSE)</f>
        <v>#N/A</v>
      </c>
      <c r="AC21" t="e">
        <f>VLOOKUP(W22,[4]Sheet2!$A$2:$H$73, 7,FALSE)</f>
        <v>#N/A</v>
      </c>
      <c r="AD21" t="e">
        <f>VLOOKUP(W22,[4]Sheet2!$A$2:$H$73, 8,FALSE)</f>
        <v>#N/A</v>
      </c>
    </row>
    <row r="22" spans="1:30" x14ac:dyDescent="0.2">
      <c r="A22" t="s">
        <v>10</v>
      </c>
      <c r="B22">
        <v>21</v>
      </c>
      <c r="C22" t="s">
        <v>2645</v>
      </c>
      <c r="D22" t="s">
        <v>94</v>
      </c>
      <c r="E22" t="s">
        <v>95</v>
      </c>
      <c r="F22">
        <v>95.6</v>
      </c>
      <c r="G22" t="s">
        <v>13</v>
      </c>
      <c r="H22" t="s">
        <v>38</v>
      </c>
      <c r="I22">
        <v>95</v>
      </c>
      <c r="J22">
        <v>853</v>
      </c>
      <c r="K22" t="s">
        <v>97</v>
      </c>
      <c r="L22" t="s">
        <v>2431</v>
      </c>
      <c r="O22" t="s">
        <v>2560</v>
      </c>
      <c r="P22" t="e">
        <v>#N/A</v>
      </c>
      <c r="Q22" t="e">
        <v>#N/A</v>
      </c>
      <c r="R22" t="e">
        <v>#N/A</v>
      </c>
      <c r="S22" t="e">
        <v>#N/A</v>
      </c>
      <c r="T22" t="e">
        <v>#N/A</v>
      </c>
      <c r="U22" t="e">
        <v>#N/A</v>
      </c>
      <c r="V22" t="e">
        <v>#N/A</v>
      </c>
      <c r="W22" t="e">
        <f>VLOOKUP(L22,[3]Tops!$A$2:$B$184,2,FALSE)</f>
        <v>#N/A</v>
      </c>
      <c r="Y22" t="e">
        <f>VLOOKUP(W22,[4]Sheet2!$A$2:$H$73, 2,FALSE)</f>
        <v>#N/A</v>
      </c>
      <c r="Z22" t="e">
        <f>VLOOKUP(W23,[4]Sheet2!$A$2:$H$73, 3,FALSE)</f>
        <v>#N/A</v>
      </c>
      <c r="AA22" t="e">
        <f>VLOOKUP(W23,[4]Sheet2!$A$2:$H$73, 4,FALSE)</f>
        <v>#N/A</v>
      </c>
      <c r="AB22" t="e">
        <f>VLOOKUP(W23,[4]Sheet2!$A$2:$H$73, 6,FALSE)</f>
        <v>#N/A</v>
      </c>
      <c r="AC22" t="e">
        <f>VLOOKUP(W23,[4]Sheet2!$A$2:$H$73, 7,FALSE)</f>
        <v>#N/A</v>
      </c>
      <c r="AD22" t="e">
        <f>VLOOKUP(W23,[4]Sheet2!$A$2:$H$73, 8,FALSE)</f>
        <v>#N/A</v>
      </c>
    </row>
    <row r="23" spans="1:30" x14ac:dyDescent="0.2">
      <c r="A23" t="s">
        <v>10</v>
      </c>
      <c r="B23">
        <v>22</v>
      </c>
      <c r="C23" t="s">
        <v>2645</v>
      </c>
      <c r="D23" t="s">
        <v>98</v>
      </c>
      <c r="E23" t="s">
        <v>99</v>
      </c>
      <c r="F23" t="s">
        <v>17</v>
      </c>
      <c r="G23" t="s">
        <v>100</v>
      </c>
      <c r="I23">
        <v>42</v>
      </c>
      <c r="J23">
        <v>843</v>
      </c>
      <c r="K23" t="s">
        <v>102</v>
      </c>
      <c r="L23" t="s">
        <v>2452</v>
      </c>
      <c r="O23" t="s">
        <v>2560</v>
      </c>
      <c r="P23" t="e">
        <v>#N/A</v>
      </c>
      <c r="Q23" t="e">
        <v>#N/A</v>
      </c>
      <c r="R23" t="e">
        <v>#N/A</v>
      </c>
      <c r="S23" t="e">
        <v>#N/A</v>
      </c>
      <c r="T23" t="e">
        <v>#N/A</v>
      </c>
      <c r="U23" t="e">
        <v>#N/A</v>
      </c>
      <c r="V23" t="e">
        <v>#N/A</v>
      </c>
      <c r="W23" t="e">
        <f>VLOOKUP(L23,[3]Tops!$A$2:$B$184,2,FALSE)</f>
        <v>#N/A</v>
      </c>
      <c r="Y23" t="e">
        <f>VLOOKUP(W23,[4]Sheet2!$A$2:$H$73, 2,FALSE)</f>
        <v>#N/A</v>
      </c>
      <c r="Z23" t="e">
        <f>VLOOKUP(W24,[4]Sheet2!$A$2:$H$73, 3,FALSE)</f>
        <v>#N/A</v>
      </c>
      <c r="AA23" t="e">
        <f>VLOOKUP(W24,[4]Sheet2!$A$2:$H$73, 4,FALSE)</f>
        <v>#N/A</v>
      </c>
      <c r="AB23" t="e">
        <f>VLOOKUP(W24,[4]Sheet2!$A$2:$H$73, 6,FALSE)</f>
        <v>#N/A</v>
      </c>
      <c r="AC23" t="e">
        <f>VLOOKUP(W24,[4]Sheet2!$A$2:$H$73, 7,FALSE)</f>
        <v>#N/A</v>
      </c>
      <c r="AD23" t="e">
        <f>VLOOKUP(W24,[4]Sheet2!$A$2:$H$73, 8,FALSE)</f>
        <v>#N/A</v>
      </c>
    </row>
    <row r="24" spans="1:30" x14ac:dyDescent="0.2">
      <c r="A24" t="s">
        <v>10</v>
      </c>
      <c r="B24">
        <v>23</v>
      </c>
      <c r="C24" t="s">
        <v>2645</v>
      </c>
      <c r="D24" t="s">
        <v>103</v>
      </c>
      <c r="E24" t="s">
        <v>104</v>
      </c>
      <c r="F24">
        <v>96.08</v>
      </c>
      <c r="G24" t="s">
        <v>13</v>
      </c>
      <c r="H24" t="s">
        <v>20</v>
      </c>
      <c r="I24">
        <v>263</v>
      </c>
      <c r="J24">
        <v>837</v>
      </c>
      <c r="K24" t="s">
        <v>106</v>
      </c>
      <c r="L24" t="s">
        <v>2428</v>
      </c>
      <c r="O24" t="s">
        <v>2560</v>
      </c>
      <c r="P24" t="e">
        <v>#N/A</v>
      </c>
      <c r="Q24" t="e">
        <v>#N/A</v>
      </c>
      <c r="R24" t="e">
        <v>#N/A</v>
      </c>
      <c r="S24" t="e">
        <v>#N/A</v>
      </c>
      <c r="T24" t="e">
        <v>#N/A</v>
      </c>
      <c r="U24" t="e">
        <v>#N/A</v>
      </c>
      <c r="V24" t="e">
        <v>#N/A</v>
      </c>
      <c r="W24" t="e">
        <f>VLOOKUP(L24,[3]Tops!$A$2:$B$184,2,FALSE)</f>
        <v>#N/A</v>
      </c>
      <c r="Y24" t="e">
        <f>VLOOKUP(W24,[4]Sheet2!$A$2:$H$73, 2,FALSE)</f>
        <v>#N/A</v>
      </c>
      <c r="Z24" t="str">
        <f>VLOOKUP(W25,[4]Sheet2!$A$2:$H$73, 3,FALSE)</f>
        <v>Los Angeles</v>
      </c>
      <c r="AA24" t="str">
        <f>VLOOKUP(W25,[4]Sheet2!$A$2:$H$73, 4,FALSE)</f>
        <v>CA</v>
      </c>
      <c r="AB24">
        <f>VLOOKUP(W25,[4]Sheet2!$A$2:$H$73, 6,FALSE)</f>
        <v>176.2</v>
      </c>
      <c r="AC24" t="e">
        <f>VLOOKUP(W25,[4]Sheet2!$A$2:$H$73, 7,FALSE)</f>
        <v>#N/A</v>
      </c>
      <c r="AD24" t="e">
        <f>VLOOKUP(W25,[4]Sheet2!$A$2:$H$73, 8,FALSE)</f>
        <v>#N/A</v>
      </c>
    </row>
    <row r="25" spans="1:30" x14ac:dyDescent="0.2">
      <c r="A25" t="s">
        <v>10</v>
      </c>
      <c r="B25">
        <v>24</v>
      </c>
      <c r="C25" t="s">
        <v>2645</v>
      </c>
      <c r="D25" t="s">
        <v>107</v>
      </c>
      <c r="E25" t="s">
        <v>108</v>
      </c>
      <c r="F25">
        <v>93.63</v>
      </c>
      <c r="G25" t="s">
        <v>100</v>
      </c>
      <c r="I25">
        <v>4.9000000000000004</v>
      </c>
      <c r="J25">
        <v>826</v>
      </c>
      <c r="K25" t="s">
        <v>110</v>
      </c>
      <c r="L25" t="s">
        <v>1990</v>
      </c>
      <c r="O25" t="s">
        <v>2560</v>
      </c>
      <c r="P25" t="e">
        <v>#N/A</v>
      </c>
      <c r="Q25" t="e">
        <v>#N/A</v>
      </c>
      <c r="R25" t="e">
        <v>#N/A</v>
      </c>
      <c r="S25" t="e">
        <v>#N/A</v>
      </c>
      <c r="T25" t="e">
        <v>#N/A</v>
      </c>
      <c r="U25" t="e">
        <v>#N/A</v>
      </c>
      <c r="V25" t="e">
        <v>#N/A</v>
      </c>
      <c r="W25" t="str">
        <f>VLOOKUP(L25,[3]Tops!$A$2:$B$184,2,FALSE)</f>
        <v>UCLA BRUINS</v>
      </c>
      <c r="Y25" t="str">
        <f>VLOOKUP(W25,[4]Sheet2!$A$2:$H$73, 2,FALSE)</f>
        <v>University of California Los Angeles</v>
      </c>
      <c r="Z25" t="e">
        <f>VLOOKUP(W26,[4]Sheet2!$A$2:$H$73, 3,FALSE)</f>
        <v>#N/A</v>
      </c>
      <c r="AA25" t="e">
        <f>VLOOKUP(W26,[4]Sheet2!$A$2:$H$73, 4,FALSE)</f>
        <v>#N/A</v>
      </c>
      <c r="AB25" t="e">
        <f>VLOOKUP(W26,[4]Sheet2!$A$2:$H$73, 6,FALSE)</f>
        <v>#N/A</v>
      </c>
      <c r="AC25" t="e">
        <f>VLOOKUP(W26,[4]Sheet2!$A$2:$H$73, 7,FALSE)</f>
        <v>#N/A</v>
      </c>
      <c r="AD25" t="e">
        <f>VLOOKUP(W26,[4]Sheet2!$A$2:$H$73, 8,FALSE)</f>
        <v>#N/A</v>
      </c>
    </row>
    <row r="26" spans="1:30" x14ac:dyDescent="0.2">
      <c r="A26" t="s">
        <v>10</v>
      </c>
      <c r="B26">
        <v>25</v>
      </c>
      <c r="C26" t="s">
        <v>2645</v>
      </c>
      <c r="D26" t="s">
        <v>111</v>
      </c>
      <c r="E26" t="s">
        <v>112</v>
      </c>
      <c r="F26">
        <v>90.68</v>
      </c>
      <c r="G26" t="s">
        <v>13</v>
      </c>
      <c r="H26" t="s">
        <v>17</v>
      </c>
      <c r="I26">
        <v>36</v>
      </c>
      <c r="J26">
        <v>805</v>
      </c>
      <c r="K26" t="s">
        <v>114</v>
      </c>
      <c r="M26" t="s">
        <v>1994</v>
      </c>
      <c r="O26" t="s">
        <v>2560</v>
      </c>
      <c r="P26" t="e">
        <v>#N/A</v>
      </c>
      <c r="Q26" t="e">
        <v>#N/A</v>
      </c>
      <c r="R26" t="e">
        <v>#N/A</v>
      </c>
      <c r="S26" t="e">
        <v>#N/A</v>
      </c>
      <c r="T26" t="e">
        <v>#N/A</v>
      </c>
      <c r="U26" t="e">
        <v>#N/A</v>
      </c>
      <c r="V26" t="e">
        <v>#N/A</v>
      </c>
      <c r="W26" t="e">
        <f>VLOOKUP(L26,[3]Tops!$A$2:$B$184,2,FALSE)</f>
        <v>#N/A</v>
      </c>
      <c r="Y26" t="e">
        <f>VLOOKUP(W26,[4]Sheet2!$A$2:$H$73, 2,FALSE)</f>
        <v>#N/A</v>
      </c>
      <c r="Z26" t="e">
        <f>VLOOKUP(W27,[4]Sheet2!$A$2:$H$73, 3,FALSE)</f>
        <v>#N/A</v>
      </c>
      <c r="AA26" t="e">
        <f>VLOOKUP(W27,[4]Sheet2!$A$2:$H$73, 4,FALSE)</f>
        <v>#N/A</v>
      </c>
      <c r="AB26" t="e">
        <f>VLOOKUP(W27,[4]Sheet2!$A$2:$H$73, 6,FALSE)</f>
        <v>#N/A</v>
      </c>
      <c r="AC26" t="e">
        <f>VLOOKUP(W27,[4]Sheet2!$A$2:$H$73, 7,FALSE)</f>
        <v>#N/A</v>
      </c>
      <c r="AD26" t="e">
        <f>VLOOKUP(W27,[4]Sheet2!$A$2:$H$73, 8,FALSE)</f>
        <v>#N/A</v>
      </c>
    </row>
    <row r="27" spans="1:30" x14ac:dyDescent="0.2">
      <c r="A27" t="s">
        <v>10</v>
      </c>
      <c r="B27">
        <v>26</v>
      </c>
      <c r="C27" t="s">
        <v>2645</v>
      </c>
      <c r="D27" t="s">
        <v>115</v>
      </c>
      <c r="E27" t="s">
        <v>116</v>
      </c>
      <c r="F27">
        <v>88.4</v>
      </c>
      <c r="G27" t="s">
        <v>100</v>
      </c>
      <c r="I27">
        <v>3.3</v>
      </c>
      <c r="J27">
        <v>775</v>
      </c>
      <c r="K27" t="s">
        <v>118</v>
      </c>
      <c r="L27" t="s">
        <v>2453</v>
      </c>
      <c r="O27" t="s">
        <v>2560</v>
      </c>
      <c r="P27" t="e">
        <v>#N/A</v>
      </c>
      <c r="Q27" t="e">
        <v>#N/A</v>
      </c>
      <c r="R27" t="e">
        <v>#N/A</v>
      </c>
      <c r="S27" t="e">
        <v>#N/A</v>
      </c>
      <c r="T27" t="e">
        <v>#N/A</v>
      </c>
      <c r="U27" t="e">
        <v>#N/A</v>
      </c>
      <c r="V27" t="e">
        <v>#N/A</v>
      </c>
      <c r="W27" t="e">
        <f>VLOOKUP(L27,[3]Tops!$A$2:$B$184,2,FALSE)</f>
        <v>#N/A</v>
      </c>
      <c r="Y27" t="e">
        <f>VLOOKUP(W27,[4]Sheet2!$A$2:$H$73, 2,FALSE)</f>
        <v>#N/A</v>
      </c>
      <c r="Z27" t="str">
        <f>VLOOKUP(W28,[4]Sheet2!$A$2:$H$73, 3,FALSE)</f>
        <v>Norman</v>
      </c>
      <c r="AA27" t="str">
        <f>VLOOKUP(W28,[4]Sheet2!$A$2:$H$73, 4,FALSE)</f>
        <v>OK</v>
      </c>
      <c r="AB27">
        <f>VLOOKUP(W28,[4]Sheet2!$A$2:$H$73, 6,FALSE)</f>
        <v>87</v>
      </c>
      <c r="AC27">
        <f>VLOOKUP(W28,[4]Sheet2!$A$2:$H$73, 7,FALSE)</f>
        <v>127</v>
      </c>
      <c r="AD27">
        <f>VLOOKUP(W28,[4]Sheet2!$A$2:$H$73, 8,FALSE)</f>
        <v>59866</v>
      </c>
    </row>
    <row r="28" spans="1:30" x14ac:dyDescent="0.2">
      <c r="A28" t="s">
        <v>10</v>
      </c>
      <c r="B28">
        <v>27</v>
      </c>
      <c r="C28" t="s">
        <v>2645</v>
      </c>
      <c r="D28" t="s">
        <v>119</v>
      </c>
      <c r="E28" t="s">
        <v>120</v>
      </c>
      <c r="F28">
        <v>98.94</v>
      </c>
      <c r="G28" t="s">
        <v>13</v>
      </c>
      <c r="H28" t="s">
        <v>14</v>
      </c>
      <c r="I28">
        <v>51</v>
      </c>
      <c r="J28">
        <v>771</v>
      </c>
      <c r="K28" t="s">
        <v>122</v>
      </c>
      <c r="L28" t="s">
        <v>1991</v>
      </c>
      <c r="O28" t="s">
        <v>2560</v>
      </c>
      <c r="P28" t="e">
        <v>#N/A</v>
      </c>
      <c r="Q28" t="e">
        <v>#N/A</v>
      </c>
      <c r="R28" t="e">
        <v>#N/A</v>
      </c>
      <c r="S28" t="e">
        <v>#N/A</v>
      </c>
      <c r="T28" t="e">
        <v>#N/A</v>
      </c>
      <c r="U28" t="e">
        <v>#N/A</v>
      </c>
      <c r="V28" t="e">
        <v>#N/A</v>
      </c>
      <c r="W28" t="str">
        <f>VLOOKUP(L28,[3]Tops!$A$2:$B$184,2,FALSE)</f>
        <v>OKLAHOMA SOONERS</v>
      </c>
      <c r="Y28" t="str">
        <f>VLOOKUP(W28,[4]Sheet2!$A$2:$H$73, 2,FALSE)</f>
        <v>The University of Oklahoma</v>
      </c>
      <c r="Z28" t="e">
        <f>VLOOKUP(W29,[4]Sheet2!$A$2:$H$73, 3,FALSE)</f>
        <v>#N/A</v>
      </c>
      <c r="AA28" t="e">
        <f>VLOOKUP(W29,[4]Sheet2!$A$2:$H$73, 4,FALSE)</f>
        <v>#N/A</v>
      </c>
      <c r="AB28" t="e">
        <f>VLOOKUP(W29,[4]Sheet2!$A$2:$H$73, 6,FALSE)</f>
        <v>#N/A</v>
      </c>
      <c r="AC28" t="e">
        <f>VLOOKUP(W29,[4]Sheet2!$A$2:$H$73, 7,FALSE)</f>
        <v>#N/A</v>
      </c>
      <c r="AD28" t="e">
        <f>VLOOKUP(W29,[4]Sheet2!$A$2:$H$73, 8,FALSE)</f>
        <v>#N/A</v>
      </c>
    </row>
    <row r="29" spans="1:30" x14ac:dyDescent="0.2">
      <c r="A29" t="s">
        <v>10</v>
      </c>
      <c r="B29">
        <v>28</v>
      </c>
      <c r="C29" t="s">
        <v>2645</v>
      </c>
      <c r="D29" t="s">
        <v>123</v>
      </c>
      <c r="E29" t="s">
        <v>124</v>
      </c>
      <c r="F29">
        <v>99.06</v>
      </c>
      <c r="G29" t="s">
        <v>100</v>
      </c>
      <c r="H29" t="s">
        <v>20</v>
      </c>
      <c r="I29">
        <v>54</v>
      </c>
      <c r="J29">
        <v>767</v>
      </c>
      <c r="K29" t="s">
        <v>126</v>
      </c>
      <c r="L29" t="s">
        <v>2427</v>
      </c>
      <c r="O29" t="s">
        <v>2560</v>
      </c>
      <c r="P29" t="e">
        <v>#N/A</v>
      </c>
      <c r="Q29" t="e">
        <v>#N/A</v>
      </c>
      <c r="R29" t="e">
        <v>#N/A</v>
      </c>
      <c r="S29" t="e">
        <v>#N/A</v>
      </c>
      <c r="T29" t="e">
        <v>#N/A</v>
      </c>
      <c r="U29" t="e">
        <v>#N/A</v>
      </c>
      <c r="V29" t="e">
        <v>#N/A</v>
      </c>
      <c r="W29" t="e">
        <f>VLOOKUP(L29,[3]Tops!$A$2:$B$184,2,FALSE)</f>
        <v>#N/A</v>
      </c>
      <c r="Y29" t="e">
        <f>VLOOKUP(W29,[4]Sheet2!$A$2:$H$73, 2,FALSE)</f>
        <v>#N/A</v>
      </c>
      <c r="Z29" t="e">
        <f>VLOOKUP(W30,[4]Sheet2!$A$2:$H$73, 3,FALSE)</f>
        <v>#N/A</v>
      </c>
      <c r="AA29" t="e">
        <f>VLOOKUP(W30,[4]Sheet2!$A$2:$H$73, 4,FALSE)</f>
        <v>#N/A</v>
      </c>
      <c r="AB29" t="e">
        <f>VLOOKUP(W30,[4]Sheet2!$A$2:$H$73, 6,FALSE)</f>
        <v>#N/A</v>
      </c>
      <c r="AC29" t="e">
        <f>VLOOKUP(W30,[4]Sheet2!$A$2:$H$73, 7,FALSE)</f>
        <v>#N/A</v>
      </c>
      <c r="AD29" t="e">
        <f>VLOOKUP(W30,[4]Sheet2!$A$2:$H$73, 8,FALSE)</f>
        <v>#N/A</v>
      </c>
    </row>
    <row r="30" spans="1:30" x14ac:dyDescent="0.2">
      <c r="A30" t="s">
        <v>10</v>
      </c>
      <c r="B30">
        <v>29</v>
      </c>
      <c r="C30" t="s">
        <v>2645</v>
      </c>
      <c r="D30" t="s">
        <v>127</v>
      </c>
      <c r="E30" t="s">
        <v>128</v>
      </c>
      <c r="F30">
        <v>97.5</v>
      </c>
      <c r="G30" t="s">
        <v>64</v>
      </c>
      <c r="H30" t="s">
        <v>20</v>
      </c>
      <c r="I30">
        <v>127</v>
      </c>
      <c r="J30">
        <v>759</v>
      </c>
      <c r="K30" t="s">
        <v>130</v>
      </c>
      <c r="L30" t="s">
        <v>2427</v>
      </c>
      <c r="O30" t="s">
        <v>2560</v>
      </c>
      <c r="P30" t="e">
        <v>#N/A</v>
      </c>
      <c r="Q30" t="e">
        <v>#N/A</v>
      </c>
      <c r="R30" t="e">
        <v>#N/A</v>
      </c>
      <c r="S30" t="e">
        <v>#N/A</v>
      </c>
      <c r="T30" t="e">
        <v>#N/A</v>
      </c>
      <c r="U30" t="e">
        <v>#N/A</v>
      </c>
      <c r="V30" t="e">
        <v>#N/A</v>
      </c>
      <c r="W30" t="e">
        <f>VLOOKUP(L30,[3]Tops!$A$2:$B$184,2,FALSE)</f>
        <v>#N/A</v>
      </c>
      <c r="Y30" t="e">
        <f>VLOOKUP(W30,[4]Sheet2!$A$2:$H$73, 2,FALSE)</f>
        <v>#N/A</v>
      </c>
      <c r="Z30" t="str">
        <f>VLOOKUP(W31,[4]Sheet2!$A$2:$H$73, 3,FALSE)</f>
        <v>Tuscaloosa</v>
      </c>
      <c r="AA30" t="str">
        <f>VLOOKUP(W31,[4]Sheet2!$A$2:$H$73, 4,FALSE)</f>
        <v>AL</v>
      </c>
      <c r="AB30">
        <f>VLOOKUP(W31,[4]Sheet2!$A$2:$H$73, 6,FALSE)</f>
        <v>87.5</v>
      </c>
      <c r="AC30">
        <f>VLOOKUP(W31,[4]Sheet2!$A$2:$H$73, 7,FALSE)</f>
        <v>137</v>
      </c>
      <c r="AD30">
        <f>VLOOKUP(W31,[4]Sheet2!$A$2:$H$73, 8,FALSE)</f>
        <v>44880</v>
      </c>
    </row>
    <row r="31" spans="1:30" x14ac:dyDescent="0.2">
      <c r="A31" t="s">
        <v>10</v>
      </c>
      <c r="B31">
        <v>30</v>
      </c>
      <c r="C31" t="s">
        <v>2645</v>
      </c>
      <c r="D31" t="s">
        <v>131</v>
      </c>
      <c r="E31" t="s">
        <v>132</v>
      </c>
      <c r="F31">
        <v>97.83</v>
      </c>
      <c r="G31" t="s">
        <v>25</v>
      </c>
      <c r="H31" t="s">
        <v>20</v>
      </c>
      <c r="I31">
        <v>162</v>
      </c>
      <c r="J31">
        <v>741</v>
      </c>
      <c r="K31" t="s">
        <v>133</v>
      </c>
      <c r="L31" t="s">
        <v>1992</v>
      </c>
      <c r="O31" t="s">
        <v>2560</v>
      </c>
      <c r="P31" t="e">
        <v>#N/A</v>
      </c>
      <c r="Q31" t="e">
        <v>#N/A</v>
      </c>
      <c r="R31" t="e">
        <v>#N/A</v>
      </c>
      <c r="S31" t="e">
        <v>#N/A</v>
      </c>
      <c r="T31" t="e">
        <v>#N/A</v>
      </c>
      <c r="U31" t="e">
        <v>#N/A</v>
      </c>
      <c r="V31" t="e">
        <v>#N/A</v>
      </c>
      <c r="W31" t="str">
        <f>VLOOKUP(L31,[3]Tops!$A$2:$B$184,2,FALSE)</f>
        <v>ALABAMA CRIMSON TIDE</v>
      </c>
      <c r="Y31" t="str">
        <f>VLOOKUP(W31,[4]Sheet2!$A$2:$H$73, 2,FALSE)</f>
        <v>The University of Alabama</v>
      </c>
      <c r="Z31" t="e">
        <f>VLOOKUP(W32,[4]Sheet2!$A$2:$H$73, 3,FALSE)</f>
        <v>#N/A</v>
      </c>
      <c r="AA31" t="e">
        <f>VLOOKUP(W32,[4]Sheet2!$A$2:$H$73, 4,FALSE)</f>
        <v>#N/A</v>
      </c>
      <c r="AB31" t="e">
        <f>VLOOKUP(W32,[4]Sheet2!$A$2:$H$73, 6,FALSE)</f>
        <v>#N/A</v>
      </c>
      <c r="AC31" t="e">
        <f>VLOOKUP(W32,[4]Sheet2!$A$2:$H$73, 7,FALSE)</f>
        <v>#N/A</v>
      </c>
      <c r="AD31" t="e">
        <f>VLOOKUP(W32,[4]Sheet2!$A$2:$H$73, 8,FALSE)</f>
        <v>#N/A</v>
      </c>
    </row>
    <row r="32" spans="1:30" x14ac:dyDescent="0.2">
      <c r="A32" t="s">
        <v>10</v>
      </c>
      <c r="B32">
        <v>31</v>
      </c>
      <c r="C32" t="s">
        <v>2645</v>
      </c>
      <c r="D32" t="s">
        <v>134</v>
      </c>
      <c r="E32" t="s">
        <v>135</v>
      </c>
      <c r="F32">
        <v>91.96</v>
      </c>
      <c r="G32" t="s">
        <v>42</v>
      </c>
      <c r="H32" t="s">
        <v>20</v>
      </c>
      <c r="I32">
        <v>11.5</v>
      </c>
      <c r="J32">
        <v>735</v>
      </c>
      <c r="K32" t="s">
        <v>137</v>
      </c>
      <c r="L32" t="s">
        <v>2453</v>
      </c>
      <c r="O32" t="s">
        <v>2560</v>
      </c>
      <c r="P32" t="e">
        <v>#N/A</v>
      </c>
      <c r="Q32" t="e">
        <v>#N/A</v>
      </c>
      <c r="R32" t="e">
        <v>#N/A</v>
      </c>
      <c r="S32" t="e">
        <v>#N/A</v>
      </c>
      <c r="T32" t="e">
        <v>#N/A</v>
      </c>
      <c r="U32" t="e">
        <v>#N/A</v>
      </c>
      <c r="V32" t="e">
        <v>#N/A</v>
      </c>
      <c r="W32" t="e">
        <f>VLOOKUP(L32,[3]Tops!$A$2:$B$184,2,FALSE)</f>
        <v>#N/A</v>
      </c>
      <c r="Y32" t="e">
        <f>VLOOKUP(W32,[4]Sheet2!$A$2:$H$73, 2,FALSE)</f>
        <v>#N/A</v>
      </c>
      <c r="Z32" t="e">
        <f>VLOOKUP(W33,[4]Sheet2!$A$2:$H$73, 3,FALSE)</f>
        <v>#N/A</v>
      </c>
      <c r="AA32" t="e">
        <f>VLOOKUP(W33,[4]Sheet2!$A$2:$H$73, 4,FALSE)</f>
        <v>#N/A</v>
      </c>
      <c r="AB32" t="e">
        <f>VLOOKUP(W33,[4]Sheet2!$A$2:$H$73, 6,FALSE)</f>
        <v>#N/A</v>
      </c>
      <c r="AC32" t="e">
        <f>VLOOKUP(W33,[4]Sheet2!$A$2:$H$73, 7,FALSE)</f>
        <v>#N/A</v>
      </c>
      <c r="AD32" t="e">
        <f>VLOOKUP(W33,[4]Sheet2!$A$2:$H$73, 8,FALSE)</f>
        <v>#N/A</v>
      </c>
    </row>
    <row r="33" spans="1:30" x14ac:dyDescent="0.2">
      <c r="A33" t="s">
        <v>10</v>
      </c>
      <c r="B33">
        <v>32</v>
      </c>
      <c r="C33" t="s">
        <v>2645</v>
      </c>
      <c r="D33" t="s">
        <v>138</v>
      </c>
      <c r="E33" t="s">
        <v>139</v>
      </c>
      <c r="F33">
        <v>90.24</v>
      </c>
      <c r="G33" t="s">
        <v>64</v>
      </c>
      <c r="H33" t="s">
        <v>20</v>
      </c>
      <c r="I33">
        <v>32</v>
      </c>
      <c r="J33">
        <v>722</v>
      </c>
      <c r="K33" t="s">
        <v>141</v>
      </c>
      <c r="L33" t="s">
        <v>2429</v>
      </c>
      <c r="O33" t="s">
        <v>2560</v>
      </c>
      <c r="P33" t="e">
        <v>#N/A</v>
      </c>
      <c r="Q33" t="e">
        <v>#N/A</v>
      </c>
      <c r="R33" t="e">
        <v>#N/A</v>
      </c>
      <c r="S33" t="e">
        <v>#N/A</v>
      </c>
      <c r="T33" t="e">
        <v>#N/A</v>
      </c>
      <c r="U33" t="e">
        <v>#N/A</v>
      </c>
      <c r="V33" t="e">
        <v>#N/A</v>
      </c>
      <c r="W33" t="e">
        <f>VLOOKUP(L33,[3]Tops!$A$2:$B$184,2,FALSE)</f>
        <v>#N/A</v>
      </c>
      <c r="Y33" t="e">
        <f>VLOOKUP(W33,[4]Sheet2!$A$2:$H$73, 2,FALSE)</f>
        <v>#N/A</v>
      </c>
      <c r="Z33" t="e">
        <f>VLOOKUP(W34,[4]Sheet2!$A$2:$H$73, 3,FALSE)</f>
        <v>#N/A</v>
      </c>
      <c r="AA33" t="e">
        <f>VLOOKUP(W34,[4]Sheet2!$A$2:$H$73, 4,FALSE)</f>
        <v>#N/A</v>
      </c>
      <c r="AB33" t="e">
        <f>VLOOKUP(W34,[4]Sheet2!$A$2:$H$73, 6,FALSE)</f>
        <v>#N/A</v>
      </c>
      <c r="AC33" t="e">
        <f>VLOOKUP(W34,[4]Sheet2!$A$2:$H$73, 7,FALSE)</f>
        <v>#N/A</v>
      </c>
      <c r="AD33" t="e">
        <f>VLOOKUP(W34,[4]Sheet2!$A$2:$H$73, 8,FALSE)</f>
        <v>#N/A</v>
      </c>
    </row>
    <row r="34" spans="1:30" x14ac:dyDescent="0.2">
      <c r="A34" t="s">
        <v>10</v>
      </c>
      <c r="B34">
        <v>33</v>
      </c>
      <c r="C34" t="s">
        <v>2645</v>
      </c>
      <c r="D34" t="s">
        <v>142</v>
      </c>
      <c r="E34" t="s">
        <v>143</v>
      </c>
      <c r="F34">
        <v>85.93</v>
      </c>
      <c r="G34" t="s">
        <v>64</v>
      </c>
      <c r="H34" t="s">
        <v>20</v>
      </c>
      <c r="I34">
        <v>39</v>
      </c>
      <c r="J34">
        <v>717</v>
      </c>
      <c r="K34" t="s">
        <v>145</v>
      </c>
      <c r="L34" t="s">
        <v>2430</v>
      </c>
      <c r="O34" t="s">
        <v>2560</v>
      </c>
      <c r="P34" t="e">
        <v>#N/A</v>
      </c>
      <c r="Q34" t="e">
        <v>#N/A</v>
      </c>
      <c r="R34" t="e">
        <v>#N/A</v>
      </c>
      <c r="S34" t="e">
        <v>#N/A</v>
      </c>
      <c r="T34" t="e">
        <v>#N/A</v>
      </c>
      <c r="U34" t="e">
        <v>#N/A</v>
      </c>
      <c r="V34" t="e">
        <v>#N/A</v>
      </c>
      <c r="W34" t="e">
        <f>VLOOKUP(L34,[3]Tops!$A$2:$B$184,2,FALSE)</f>
        <v>#N/A</v>
      </c>
      <c r="Y34" t="e">
        <f>VLOOKUP(W34,[4]Sheet2!$A$2:$H$73, 2,FALSE)</f>
        <v>#N/A</v>
      </c>
      <c r="Z34" t="e">
        <f>VLOOKUP(W35,[4]Sheet2!$A$2:$H$73, 3,FALSE)</f>
        <v>#N/A</v>
      </c>
      <c r="AA34" t="e">
        <f>VLOOKUP(W35,[4]Sheet2!$A$2:$H$73, 4,FALSE)</f>
        <v>#N/A</v>
      </c>
      <c r="AB34" t="e">
        <f>VLOOKUP(W35,[4]Sheet2!$A$2:$H$73, 6,FALSE)</f>
        <v>#N/A</v>
      </c>
      <c r="AC34" t="e">
        <f>VLOOKUP(W35,[4]Sheet2!$A$2:$H$73, 7,FALSE)</f>
        <v>#N/A</v>
      </c>
      <c r="AD34" t="e">
        <f>VLOOKUP(W35,[4]Sheet2!$A$2:$H$73, 8,FALSE)</f>
        <v>#N/A</v>
      </c>
    </row>
    <row r="35" spans="1:30" x14ac:dyDescent="0.2">
      <c r="A35" t="s">
        <v>10</v>
      </c>
      <c r="B35">
        <v>34</v>
      </c>
      <c r="C35" t="s">
        <v>2645</v>
      </c>
      <c r="D35" t="s">
        <v>146</v>
      </c>
      <c r="E35" t="s">
        <v>147</v>
      </c>
      <c r="F35">
        <v>86.3</v>
      </c>
      <c r="G35" t="s">
        <v>64</v>
      </c>
      <c r="H35" t="s">
        <v>38</v>
      </c>
      <c r="I35">
        <v>63</v>
      </c>
      <c r="J35">
        <v>717</v>
      </c>
      <c r="K35" t="s">
        <v>145</v>
      </c>
      <c r="L35" t="s">
        <v>2427</v>
      </c>
      <c r="O35" t="s">
        <v>2560</v>
      </c>
      <c r="P35" t="e">
        <v>#N/A</v>
      </c>
      <c r="Q35" t="e">
        <v>#N/A</v>
      </c>
      <c r="R35" t="e">
        <v>#N/A</v>
      </c>
      <c r="S35" t="e">
        <v>#N/A</v>
      </c>
      <c r="T35" t="e">
        <v>#N/A</v>
      </c>
      <c r="U35" t="e">
        <v>#N/A</v>
      </c>
      <c r="V35" t="e">
        <v>#N/A</v>
      </c>
      <c r="W35" t="e">
        <f>VLOOKUP(L35,[3]Tops!$A$2:$B$184,2,FALSE)</f>
        <v>#N/A</v>
      </c>
      <c r="Y35" t="e">
        <f>VLOOKUP(W35,[4]Sheet2!$A$2:$H$73, 2,FALSE)</f>
        <v>#N/A</v>
      </c>
      <c r="Z35" t="e">
        <f>VLOOKUP(W36,[4]Sheet2!$A$2:$H$73, 3,FALSE)</f>
        <v>#N/A</v>
      </c>
      <c r="AA35" t="e">
        <f>VLOOKUP(W36,[4]Sheet2!$A$2:$H$73, 4,FALSE)</f>
        <v>#N/A</v>
      </c>
      <c r="AB35" t="e">
        <f>VLOOKUP(W36,[4]Sheet2!$A$2:$H$73, 6,FALSE)</f>
        <v>#N/A</v>
      </c>
      <c r="AC35" t="e">
        <f>VLOOKUP(W36,[4]Sheet2!$A$2:$H$73, 7,FALSE)</f>
        <v>#N/A</v>
      </c>
      <c r="AD35" t="e">
        <f>VLOOKUP(W36,[4]Sheet2!$A$2:$H$73, 8,FALSE)</f>
        <v>#N/A</v>
      </c>
    </row>
    <row r="36" spans="1:30" x14ac:dyDescent="0.2">
      <c r="A36" t="s">
        <v>10</v>
      </c>
      <c r="B36">
        <v>35</v>
      </c>
      <c r="C36" t="s">
        <v>2645</v>
      </c>
      <c r="D36" t="s">
        <v>148</v>
      </c>
      <c r="E36" t="s">
        <v>149</v>
      </c>
      <c r="F36">
        <v>91.73</v>
      </c>
      <c r="G36" t="s">
        <v>42</v>
      </c>
      <c r="H36" t="s">
        <v>20</v>
      </c>
      <c r="I36">
        <v>23</v>
      </c>
      <c r="J36">
        <v>691</v>
      </c>
      <c r="K36" t="s">
        <v>151</v>
      </c>
      <c r="L36" t="s">
        <v>2431</v>
      </c>
      <c r="O36" t="s">
        <v>2560</v>
      </c>
      <c r="P36" t="e">
        <v>#N/A</v>
      </c>
      <c r="Q36" t="e">
        <v>#N/A</v>
      </c>
      <c r="R36" t="e">
        <v>#N/A</v>
      </c>
      <c r="S36" t="e">
        <v>#N/A</v>
      </c>
      <c r="T36" t="e">
        <v>#N/A</v>
      </c>
      <c r="U36" t="e">
        <v>#N/A</v>
      </c>
      <c r="V36" t="e">
        <v>#N/A</v>
      </c>
      <c r="W36" t="e">
        <f>VLOOKUP(L36,[3]Tops!$A$2:$B$184,2,FALSE)</f>
        <v>#N/A</v>
      </c>
      <c r="Y36" t="e">
        <f>VLOOKUP(W36,[4]Sheet2!$A$2:$H$73, 2,FALSE)</f>
        <v>#N/A</v>
      </c>
      <c r="Z36" t="e">
        <f>VLOOKUP(W37,[4]Sheet2!$A$2:$H$73, 3,FALSE)</f>
        <v>#N/A</v>
      </c>
      <c r="AA36" t="e">
        <f>VLOOKUP(W37,[4]Sheet2!$A$2:$H$73, 4,FALSE)</f>
        <v>#N/A</v>
      </c>
      <c r="AB36" t="e">
        <f>VLOOKUP(W37,[4]Sheet2!$A$2:$H$73, 6,FALSE)</f>
        <v>#N/A</v>
      </c>
      <c r="AC36" t="e">
        <f>VLOOKUP(W37,[4]Sheet2!$A$2:$H$73, 7,FALSE)</f>
        <v>#N/A</v>
      </c>
      <c r="AD36" t="e">
        <f>VLOOKUP(W37,[4]Sheet2!$A$2:$H$73, 8,FALSE)</f>
        <v>#N/A</v>
      </c>
    </row>
    <row r="37" spans="1:30" x14ac:dyDescent="0.2">
      <c r="A37" t="s">
        <v>10</v>
      </c>
      <c r="B37">
        <v>36</v>
      </c>
      <c r="C37" t="s">
        <v>2645</v>
      </c>
      <c r="D37" t="s">
        <v>152</v>
      </c>
      <c r="E37" t="s">
        <v>153</v>
      </c>
      <c r="F37">
        <v>95.28</v>
      </c>
      <c r="G37" t="s">
        <v>154</v>
      </c>
      <c r="H37" t="s">
        <v>20</v>
      </c>
      <c r="I37">
        <v>100</v>
      </c>
      <c r="J37">
        <v>689</v>
      </c>
      <c r="K37" t="s">
        <v>156</v>
      </c>
      <c r="L37" t="s">
        <v>2432</v>
      </c>
      <c r="O37" t="s">
        <v>2560</v>
      </c>
      <c r="P37" t="e">
        <v>#N/A</v>
      </c>
      <c r="Q37" t="e">
        <v>#N/A</v>
      </c>
      <c r="R37" t="e">
        <v>#N/A</v>
      </c>
      <c r="S37" t="e">
        <v>#N/A</v>
      </c>
      <c r="T37" t="e">
        <v>#N/A</v>
      </c>
      <c r="U37" t="e">
        <v>#N/A</v>
      </c>
      <c r="V37" t="e">
        <v>#N/A</v>
      </c>
      <c r="W37" t="e">
        <f>VLOOKUP(L37,[3]Tops!$A$2:$B$184,2,FALSE)</f>
        <v>#N/A</v>
      </c>
      <c r="Y37" t="e">
        <f>VLOOKUP(W37,[4]Sheet2!$A$2:$H$73, 2,FALSE)</f>
        <v>#N/A</v>
      </c>
      <c r="Z37" t="str">
        <f>VLOOKUP(W38,[4]Sheet2!$A$2:$H$73, 3,FALSE)</f>
        <v>Los Angeles</v>
      </c>
      <c r="AA37" t="str">
        <f>VLOOKUP(W38,[4]Sheet2!$A$2:$H$73, 4,FALSE)</f>
        <v>CA</v>
      </c>
      <c r="AB37">
        <f>VLOOKUP(W38,[4]Sheet2!$A$2:$H$73, 6,FALSE)</f>
        <v>176.2</v>
      </c>
      <c r="AC37">
        <f>VLOOKUP(W38,[4]Sheet2!$A$2:$H$73, 7,FALSE)</f>
        <v>25</v>
      </c>
      <c r="AD37">
        <f>VLOOKUP(W38,[4]Sheet2!$A$2:$H$73, 8,FALSE)</f>
        <v>69778</v>
      </c>
    </row>
    <row r="38" spans="1:30" x14ac:dyDescent="0.2">
      <c r="A38" t="s">
        <v>10</v>
      </c>
      <c r="B38">
        <v>37</v>
      </c>
      <c r="C38" t="s">
        <v>2645</v>
      </c>
      <c r="D38" t="s">
        <v>157</v>
      </c>
      <c r="E38" t="s">
        <v>135</v>
      </c>
      <c r="F38">
        <v>99.16</v>
      </c>
      <c r="G38" t="s">
        <v>42</v>
      </c>
      <c r="H38" t="s">
        <v>14</v>
      </c>
      <c r="I38">
        <v>180</v>
      </c>
      <c r="J38">
        <v>683</v>
      </c>
      <c r="K38" t="s">
        <v>159</v>
      </c>
      <c r="L38" t="s">
        <v>1989</v>
      </c>
      <c r="O38" t="s">
        <v>2560</v>
      </c>
      <c r="P38" t="e">
        <v>#N/A</v>
      </c>
      <c r="Q38" t="e">
        <v>#N/A</v>
      </c>
      <c r="R38" t="e">
        <v>#N/A</v>
      </c>
      <c r="S38" t="e">
        <v>#N/A</v>
      </c>
      <c r="T38" t="e">
        <v>#N/A</v>
      </c>
      <c r="U38" t="e">
        <v>#N/A</v>
      </c>
      <c r="V38" t="e">
        <v>#N/A</v>
      </c>
      <c r="W38" t="str">
        <f>VLOOKUP(L38,[3]Tops!$A$2:$B$184,2,FALSE)</f>
        <v>USC TROJANS</v>
      </c>
      <c r="Y38" t="str">
        <f>VLOOKUP(W38,[4]Sheet2!$A$2:$H$73, 2,FALSE)</f>
        <v>University of Southern California</v>
      </c>
      <c r="Z38" t="e">
        <f>VLOOKUP(W39,[4]Sheet2!$A$2:$H$73, 3,FALSE)</f>
        <v>#N/A</v>
      </c>
      <c r="AA38" t="e">
        <f>VLOOKUP(W39,[4]Sheet2!$A$2:$H$73, 4,FALSE)</f>
        <v>#N/A</v>
      </c>
      <c r="AB38" t="e">
        <f>VLOOKUP(W39,[4]Sheet2!$A$2:$H$73, 6,FALSE)</f>
        <v>#N/A</v>
      </c>
      <c r="AC38" t="e">
        <f>VLOOKUP(W39,[4]Sheet2!$A$2:$H$73, 7,FALSE)</f>
        <v>#N/A</v>
      </c>
      <c r="AD38" t="e">
        <f>VLOOKUP(W39,[4]Sheet2!$A$2:$H$73, 8,FALSE)</f>
        <v>#N/A</v>
      </c>
    </row>
    <row r="39" spans="1:30" x14ac:dyDescent="0.2">
      <c r="A39" t="s">
        <v>10</v>
      </c>
      <c r="B39">
        <v>38</v>
      </c>
      <c r="C39" t="s">
        <v>2645</v>
      </c>
      <c r="D39" t="s">
        <v>160</v>
      </c>
      <c r="E39" t="s">
        <v>161</v>
      </c>
      <c r="F39">
        <v>95.55</v>
      </c>
      <c r="G39" t="s">
        <v>100</v>
      </c>
      <c r="H39" t="s">
        <v>20</v>
      </c>
      <c r="I39">
        <v>14</v>
      </c>
      <c r="J39">
        <v>671</v>
      </c>
      <c r="K39" t="s">
        <v>163</v>
      </c>
      <c r="L39" t="s">
        <v>2433</v>
      </c>
      <c r="O39" t="s">
        <v>2560</v>
      </c>
      <c r="P39" t="e">
        <v>#N/A</v>
      </c>
      <c r="Q39" t="e">
        <v>#N/A</v>
      </c>
      <c r="R39" t="e">
        <v>#N/A</v>
      </c>
      <c r="S39" t="e">
        <v>#N/A</v>
      </c>
      <c r="T39" t="e">
        <v>#N/A</v>
      </c>
      <c r="U39" t="e">
        <v>#N/A</v>
      </c>
      <c r="V39" t="e">
        <v>#N/A</v>
      </c>
      <c r="W39" t="e">
        <f>VLOOKUP(L39,[3]Tops!$A$2:$B$184,2,FALSE)</f>
        <v>#N/A</v>
      </c>
      <c r="Y39" t="e">
        <f>VLOOKUP(W39,[4]Sheet2!$A$2:$H$73, 2,FALSE)</f>
        <v>#N/A</v>
      </c>
      <c r="Z39" t="e">
        <f>VLOOKUP(W40,[4]Sheet2!$A$2:$H$73, 3,FALSE)</f>
        <v>#N/A</v>
      </c>
      <c r="AA39" t="e">
        <f>VLOOKUP(W40,[4]Sheet2!$A$2:$H$73, 4,FALSE)</f>
        <v>#N/A</v>
      </c>
      <c r="AB39" t="e">
        <f>VLOOKUP(W40,[4]Sheet2!$A$2:$H$73, 6,FALSE)</f>
        <v>#N/A</v>
      </c>
      <c r="AC39" t="e">
        <f>VLOOKUP(W40,[4]Sheet2!$A$2:$H$73, 7,FALSE)</f>
        <v>#N/A</v>
      </c>
      <c r="AD39" t="e">
        <f>VLOOKUP(W40,[4]Sheet2!$A$2:$H$73, 8,FALSE)</f>
        <v>#N/A</v>
      </c>
    </row>
    <row r="40" spans="1:30" x14ac:dyDescent="0.2">
      <c r="A40" t="s">
        <v>10</v>
      </c>
      <c r="B40">
        <v>39</v>
      </c>
      <c r="C40" t="s">
        <v>2645</v>
      </c>
      <c r="D40" t="s">
        <v>164</v>
      </c>
      <c r="E40" t="s">
        <v>165</v>
      </c>
      <c r="F40">
        <v>89.9</v>
      </c>
      <c r="G40" t="s">
        <v>64</v>
      </c>
      <c r="H40" t="s">
        <v>20</v>
      </c>
      <c r="I40">
        <v>156</v>
      </c>
      <c r="J40">
        <v>650</v>
      </c>
      <c r="K40" t="s">
        <v>167</v>
      </c>
      <c r="L40" t="s">
        <v>2434</v>
      </c>
      <c r="O40" t="s">
        <v>2560</v>
      </c>
      <c r="P40" t="e">
        <v>#N/A</v>
      </c>
      <c r="Q40" t="e">
        <v>#N/A</v>
      </c>
      <c r="R40" t="e">
        <v>#N/A</v>
      </c>
      <c r="S40" t="e">
        <v>#N/A</v>
      </c>
      <c r="T40" t="e">
        <v>#N/A</v>
      </c>
      <c r="U40" t="e">
        <v>#N/A</v>
      </c>
      <c r="V40" t="e">
        <v>#N/A</v>
      </c>
      <c r="W40" t="e">
        <f>VLOOKUP(L40,[3]Tops!$A$2:$B$184,2,FALSE)</f>
        <v>#N/A</v>
      </c>
      <c r="Y40" t="e">
        <f>VLOOKUP(W40,[4]Sheet2!$A$2:$H$73, 2,FALSE)</f>
        <v>#N/A</v>
      </c>
      <c r="Z40" t="e">
        <f>VLOOKUP(W41,[4]Sheet2!$A$2:$H$73, 3,FALSE)</f>
        <v>#N/A</v>
      </c>
      <c r="AA40" t="e">
        <f>VLOOKUP(W41,[4]Sheet2!$A$2:$H$73, 4,FALSE)</f>
        <v>#N/A</v>
      </c>
      <c r="AB40" t="e">
        <f>VLOOKUP(W41,[4]Sheet2!$A$2:$H$73, 6,FALSE)</f>
        <v>#N/A</v>
      </c>
      <c r="AC40" t="e">
        <f>VLOOKUP(W41,[4]Sheet2!$A$2:$H$73, 7,FALSE)</f>
        <v>#N/A</v>
      </c>
      <c r="AD40" t="e">
        <f>VLOOKUP(W41,[4]Sheet2!$A$2:$H$73, 8,FALSE)</f>
        <v>#N/A</v>
      </c>
    </row>
    <row r="41" spans="1:30" x14ac:dyDescent="0.2">
      <c r="A41" t="s">
        <v>10</v>
      </c>
      <c r="B41">
        <v>40</v>
      </c>
      <c r="C41" t="s">
        <v>2645</v>
      </c>
      <c r="D41" t="s">
        <v>168</v>
      </c>
      <c r="E41" t="s">
        <v>169</v>
      </c>
      <c r="F41">
        <v>85.93</v>
      </c>
      <c r="G41" t="s">
        <v>42</v>
      </c>
      <c r="H41" t="s">
        <v>38</v>
      </c>
      <c r="I41">
        <v>27</v>
      </c>
      <c r="J41">
        <v>642</v>
      </c>
      <c r="K41" t="s">
        <v>171</v>
      </c>
      <c r="L41" t="s">
        <v>2454</v>
      </c>
      <c r="O41" t="s">
        <v>2560</v>
      </c>
      <c r="P41" t="e">
        <v>#N/A</v>
      </c>
      <c r="Q41" t="e">
        <v>#N/A</v>
      </c>
      <c r="R41" t="e">
        <v>#N/A</v>
      </c>
      <c r="S41" t="e">
        <v>#N/A</v>
      </c>
      <c r="T41" t="e">
        <v>#N/A</v>
      </c>
      <c r="U41" t="e">
        <v>#N/A</v>
      </c>
      <c r="V41" t="e">
        <v>#N/A</v>
      </c>
      <c r="W41" t="e">
        <f>VLOOKUP(L41,[3]Tops!$A$2:$B$184,2,FALSE)</f>
        <v>#N/A</v>
      </c>
      <c r="Y41" t="e">
        <f>VLOOKUP(W41,[4]Sheet2!$A$2:$H$73, 2,FALSE)</f>
        <v>#N/A</v>
      </c>
      <c r="Z41" t="str">
        <f>VLOOKUP(W42,[4]Sheet2!$A$2:$H$73, 3,FALSE)</f>
        <v>Tuscaloosa</v>
      </c>
      <c r="AA41" t="str">
        <f>VLOOKUP(W42,[4]Sheet2!$A$2:$H$73, 4,FALSE)</f>
        <v>AL</v>
      </c>
      <c r="AB41">
        <f>VLOOKUP(W42,[4]Sheet2!$A$2:$H$73, 6,FALSE)</f>
        <v>87.5</v>
      </c>
      <c r="AC41">
        <f>VLOOKUP(W42,[4]Sheet2!$A$2:$H$73, 7,FALSE)</f>
        <v>137</v>
      </c>
      <c r="AD41">
        <f>VLOOKUP(W42,[4]Sheet2!$A$2:$H$73, 8,FALSE)</f>
        <v>44880</v>
      </c>
    </row>
    <row r="42" spans="1:30" x14ac:dyDescent="0.2">
      <c r="A42" t="s">
        <v>10</v>
      </c>
      <c r="B42">
        <v>41</v>
      </c>
      <c r="C42" t="s">
        <v>2645</v>
      </c>
      <c r="D42" t="s">
        <v>172</v>
      </c>
      <c r="E42" t="s">
        <v>173</v>
      </c>
      <c r="F42">
        <v>99.06</v>
      </c>
      <c r="G42" t="s">
        <v>174</v>
      </c>
      <c r="H42" t="s">
        <v>14</v>
      </c>
      <c r="I42">
        <v>93</v>
      </c>
      <c r="J42">
        <v>634</v>
      </c>
      <c r="K42" t="s">
        <v>176</v>
      </c>
      <c r="L42" t="s">
        <v>1992</v>
      </c>
      <c r="O42" t="s">
        <v>2560</v>
      </c>
      <c r="P42" t="e">
        <v>#N/A</v>
      </c>
      <c r="Q42" t="e">
        <v>#N/A</v>
      </c>
      <c r="R42" t="e">
        <v>#N/A</v>
      </c>
      <c r="S42" t="e">
        <v>#N/A</v>
      </c>
      <c r="T42" t="e">
        <v>#N/A</v>
      </c>
      <c r="U42" t="e">
        <v>#N/A</v>
      </c>
      <c r="V42" t="e">
        <v>#N/A</v>
      </c>
      <c r="W42" t="str">
        <f>VLOOKUP(L42,[3]Tops!$A$2:$B$184,2,FALSE)</f>
        <v>ALABAMA CRIMSON TIDE</v>
      </c>
      <c r="Y42" t="str">
        <f>VLOOKUP(W42,[4]Sheet2!$A$2:$H$73, 2,FALSE)</f>
        <v>The University of Alabama</v>
      </c>
      <c r="Z42" t="e">
        <f>VLOOKUP(W43,[4]Sheet2!$A$2:$H$73, 3,FALSE)</f>
        <v>#N/A</v>
      </c>
      <c r="AA42" t="e">
        <f>VLOOKUP(W43,[4]Sheet2!$A$2:$H$73, 4,FALSE)</f>
        <v>#N/A</v>
      </c>
      <c r="AB42" t="e">
        <f>VLOOKUP(W43,[4]Sheet2!$A$2:$H$73, 6,FALSE)</f>
        <v>#N/A</v>
      </c>
      <c r="AC42" t="e">
        <f>VLOOKUP(W43,[4]Sheet2!$A$2:$H$73, 7,FALSE)</f>
        <v>#N/A</v>
      </c>
      <c r="AD42" t="e">
        <f>VLOOKUP(W43,[4]Sheet2!$A$2:$H$73, 8,FALSE)</f>
        <v>#N/A</v>
      </c>
    </row>
    <row r="43" spans="1:30" x14ac:dyDescent="0.2">
      <c r="A43" t="s">
        <v>10</v>
      </c>
      <c r="B43">
        <v>42</v>
      </c>
      <c r="C43" t="s">
        <v>2645</v>
      </c>
      <c r="D43" t="s">
        <v>177</v>
      </c>
      <c r="E43" t="s">
        <v>178</v>
      </c>
      <c r="F43">
        <v>92.78</v>
      </c>
      <c r="G43" t="s">
        <v>64</v>
      </c>
      <c r="H43" t="s">
        <v>20</v>
      </c>
      <c r="I43">
        <v>134</v>
      </c>
      <c r="J43">
        <v>633</v>
      </c>
      <c r="K43" t="s">
        <v>180</v>
      </c>
      <c r="L43" t="s">
        <v>2435</v>
      </c>
      <c r="O43" t="s">
        <v>2560</v>
      </c>
      <c r="P43" t="e">
        <v>#N/A</v>
      </c>
      <c r="Q43" t="e">
        <v>#N/A</v>
      </c>
      <c r="R43" t="e">
        <v>#N/A</v>
      </c>
      <c r="S43" t="e">
        <v>#N/A</v>
      </c>
      <c r="T43" t="e">
        <v>#N/A</v>
      </c>
      <c r="U43" t="e">
        <v>#N/A</v>
      </c>
      <c r="V43" t="e">
        <v>#N/A</v>
      </c>
      <c r="W43" t="e">
        <f>VLOOKUP(L43,[3]Tops!$A$2:$B$184,2,FALSE)</f>
        <v>#N/A</v>
      </c>
      <c r="Y43" t="e">
        <f>VLOOKUP(W43,[4]Sheet2!$A$2:$H$73, 2,FALSE)</f>
        <v>#N/A</v>
      </c>
      <c r="Z43" t="e">
        <f>VLOOKUP(W44,[4]Sheet2!$A$2:$H$73, 3,FALSE)</f>
        <v>#N/A</v>
      </c>
      <c r="AA43" t="e">
        <f>VLOOKUP(W44,[4]Sheet2!$A$2:$H$73, 4,FALSE)</f>
        <v>#N/A</v>
      </c>
      <c r="AB43" t="e">
        <f>VLOOKUP(W44,[4]Sheet2!$A$2:$H$73, 6,FALSE)</f>
        <v>#N/A</v>
      </c>
      <c r="AC43" t="e">
        <f>VLOOKUP(W44,[4]Sheet2!$A$2:$H$73, 7,FALSE)</f>
        <v>#N/A</v>
      </c>
      <c r="AD43" t="e">
        <f>VLOOKUP(W44,[4]Sheet2!$A$2:$H$73, 8,FALSE)</f>
        <v>#N/A</v>
      </c>
    </row>
    <row r="44" spans="1:30" x14ac:dyDescent="0.2">
      <c r="A44" t="s">
        <v>10</v>
      </c>
      <c r="B44">
        <v>43</v>
      </c>
      <c r="C44" t="s">
        <v>2645</v>
      </c>
      <c r="D44" t="s">
        <v>181</v>
      </c>
      <c r="E44" t="s">
        <v>182</v>
      </c>
      <c r="F44">
        <v>90.27</v>
      </c>
      <c r="G44" t="s">
        <v>13</v>
      </c>
      <c r="I44">
        <v>47</v>
      </c>
      <c r="J44">
        <v>628</v>
      </c>
      <c r="K44" t="s">
        <v>184</v>
      </c>
      <c r="L44" t="s">
        <v>2429</v>
      </c>
      <c r="O44" t="s">
        <v>2560</v>
      </c>
      <c r="P44" t="e">
        <v>#N/A</v>
      </c>
      <c r="Q44" t="e">
        <v>#N/A</v>
      </c>
      <c r="R44" t="e">
        <v>#N/A</v>
      </c>
      <c r="S44" t="e">
        <v>#N/A</v>
      </c>
      <c r="T44" t="e">
        <v>#N/A</v>
      </c>
      <c r="U44" t="e">
        <v>#N/A</v>
      </c>
      <c r="V44" t="e">
        <v>#N/A</v>
      </c>
      <c r="W44" t="e">
        <f>VLOOKUP(L44,[3]Tops!$A$2:$B$184,2,FALSE)</f>
        <v>#N/A</v>
      </c>
      <c r="Y44" t="e">
        <f>VLOOKUP(W44,[4]Sheet2!$A$2:$H$73, 2,FALSE)</f>
        <v>#N/A</v>
      </c>
      <c r="Z44" t="str">
        <f>VLOOKUP(W45,[4]Sheet2!$A$2:$H$73, 3,FALSE)</f>
        <v>Austin</v>
      </c>
      <c r="AA44" t="str">
        <f>VLOOKUP(W45,[4]Sheet2!$A$2:$H$73, 4,FALSE)</f>
        <v>TX</v>
      </c>
      <c r="AB44">
        <f>VLOOKUP(W45,[4]Sheet2!$A$2:$H$73, 6,FALSE)</f>
        <v>129.4</v>
      </c>
      <c r="AC44" t="e">
        <f>VLOOKUP(W45,[4]Sheet2!$A$2:$H$73, 7,FALSE)</f>
        <v>#N/A</v>
      </c>
      <c r="AD44" t="e">
        <f>VLOOKUP(W45,[4]Sheet2!$A$2:$H$73, 8,FALSE)</f>
        <v>#N/A</v>
      </c>
    </row>
    <row r="45" spans="1:30" x14ac:dyDescent="0.2">
      <c r="A45" t="s">
        <v>10</v>
      </c>
      <c r="B45">
        <v>44</v>
      </c>
      <c r="C45" t="s">
        <v>2645</v>
      </c>
      <c r="D45" t="s">
        <v>185</v>
      </c>
      <c r="E45" t="s">
        <v>186</v>
      </c>
      <c r="F45">
        <v>99.24</v>
      </c>
      <c r="G45" t="s">
        <v>13</v>
      </c>
      <c r="I45">
        <v>208</v>
      </c>
      <c r="J45">
        <v>621</v>
      </c>
      <c r="K45" t="s">
        <v>188</v>
      </c>
      <c r="L45" t="s">
        <v>1987</v>
      </c>
      <c r="O45" t="s">
        <v>2560</v>
      </c>
      <c r="P45" t="e">
        <v>#N/A</v>
      </c>
      <c r="Q45" t="e">
        <v>#N/A</v>
      </c>
      <c r="R45" t="e">
        <v>#N/A</v>
      </c>
      <c r="S45" t="e">
        <v>#N/A</v>
      </c>
      <c r="T45" t="e">
        <v>#N/A</v>
      </c>
      <c r="U45" t="e">
        <v>#N/A</v>
      </c>
      <c r="V45" t="e">
        <v>#N/A</v>
      </c>
      <c r="W45" t="str">
        <f>VLOOKUP(L45,[3]Tops!$A$2:$B$184,2,FALSE)</f>
        <v>TEXAS LONGHORNS</v>
      </c>
      <c r="Y45" t="str">
        <f>VLOOKUP(W45,[4]Sheet2!$A$2:$H$73, 2,FALSE)</f>
        <v>University of Texas</v>
      </c>
      <c r="Z45" t="e">
        <f>VLOOKUP(W46,[4]Sheet2!$A$2:$H$73, 3,FALSE)</f>
        <v>#N/A</v>
      </c>
      <c r="AA45" t="e">
        <f>VLOOKUP(W46,[4]Sheet2!$A$2:$H$73, 4,FALSE)</f>
        <v>#N/A</v>
      </c>
      <c r="AB45" t="e">
        <f>VLOOKUP(W46,[4]Sheet2!$A$2:$H$73, 6,FALSE)</f>
        <v>#N/A</v>
      </c>
      <c r="AC45" t="e">
        <f>VLOOKUP(W46,[4]Sheet2!$A$2:$H$73, 7,FALSE)</f>
        <v>#N/A</v>
      </c>
      <c r="AD45" t="e">
        <f>VLOOKUP(W46,[4]Sheet2!$A$2:$H$73, 8,FALSE)</f>
        <v>#N/A</v>
      </c>
    </row>
    <row r="46" spans="1:30" x14ac:dyDescent="0.2">
      <c r="A46" t="s">
        <v>10</v>
      </c>
      <c r="B46">
        <v>45</v>
      </c>
      <c r="C46" t="s">
        <v>2645</v>
      </c>
      <c r="D46" t="s">
        <v>189</v>
      </c>
      <c r="E46" t="s">
        <v>190</v>
      </c>
      <c r="F46">
        <v>83.7</v>
      </c>
      <c r="G46" t="s">
        <v>100</v>
      </c>
      <c r="H46" t="s">
        <v>20</v>
      </c>
      <c r="I46">
        <v>5.3</v>
      </c>
      <c r="J46">
        <v>618</v>
      </c>
      <c r="K46" t="s">
        <v>192</v>
      </c>
      <c r="L46" t="s">
        <v>2436</v>
      </c>
      <c r="O46" t="s">
        <v>2560</v>
      </c>
      <c r="P46" t="e">
        <v>#N/A</v>
      </c>
      <c r="Q46" t="e">
        <v>#N/A</v>
      </c>
      <c r="R46" t="e">
        <v>#N/A</v>
      </c>
      <c r="S46" t="e">
        <v>#N/A</v>
      </c>
      <c r="T46" t="e">
        <v>#N/A</v>
      </c>
      <c r="U46" t="e">
        <v>#N/A</v>
      </c>
      <c r="V46" t="e">
        <v>#N/A</v>
      </c>
      <c r="W46" t="e">
        <f>VLOOKUP(L46,[3]Tops!$A$2:$B$184,2,FALSE)</f>
        <v>#N/A</v>
      </c>
      <c r="Y46" t="e">
        <f>VLOOKUP(W46,[4]Sheet2!$A$2:$H$73, 2,FALSE)</f>
        <v>#N/A</v>
      </c>
      <c r="Z46" t="e">
        <f>VLOOKUP(W47,[4]Sheet2!$A$2:$H$73, 3,FALSE)</f>
        <v>#N/A</v>
      </c>
      <c r="AA46" t="e">
        <f>VLOOKUP(W47,[4]Sheet2!$A$2:$H$73, 4,FALSE)</f>
        <v>#N/A</v>
      </c>
      <c r="AB46" t="e">
        <f>VLOOKUP(W47,[4]Sheet2!$A$2:$H$73, 6,FALSE)</f>
        <v>#N/A</v>
      </c>
      <c r="AC46" t="e">
        <f>VLOOKUP(W47,[4]Sheet2!$A$2:$H$73, 7,FALSE)</f>
        <v>#N/A</v>
      </c>
      <c r="AD46" t="e">
        <f>VLOOKUP(W47,[4]Sheet2!$A$2:$H$73, 8,FALSE)</f>
        <v>#N/A</v>
      </c>
    </row>
    <row r="47" spans="1:30" x14ac:dyDescent="0.2">
      <c r="A47" t="s">
        <v>10</v>
      </c>
      <c r="B47">
        <v>46</v>
      </c>
      <c r="C47" t="s">
        <v>2645</v>
      </c>
      <c r="D47" t="s">
        <v>193</v>
      </c>
      <c r="E47" t="s">
        <v>30</v>
      </c>
      <c r="F47">
        <v>87.54</v>
      </c>
      <c r="G47" t="s">
        <v>174</v>
      </c>
      <c r="H47" t="s">
        <v>17</v>
      </c>
      <c r="I47">
        <v>818</v>
      </c>
      <c r="J47">
        <v>605</v>
      </c>
      <c r="K47" t="s">
        <v>195</v>
      </c>
      <c r="M47" t="s">
        <v>1995</v>
      </c>
      <c r="O47" t="s">
        <v>2560</v>
      </c>
      <c r="P47" t="e">
        <v>#N/A</v>
      </c>
      <c r="Q47" t="e">
        <v>#N/A</v>
      </c>
      <c r="R47" t="e">
        <v>#N/A</v>
      </c>
      <c r="S47" t="e">
        <v>#N/A</v>
      </c>
      <c r="T47" t="e">
        <v>#N/A</v>
      </c>
      <c r="U47" t="e">
        <v>#N/A</v>
      </c>
      <c r="V47" t="e">
        <v>#N/A</v>
      </c>
      <c r="W47" t="e">
        <f>VLOOKUP(L47,[3]Tops!$A$2:$B$184,2,FALSE)</f>
        <v>#N/A</v>
      </c>
      <c r="Y47" t="e">
        <f>VLOOKUP(W47,[4]Sheet2!$A$2:$H$73, 2,FALSE)</f>
        <v>#N/A</v>
      </c>
      <c r="Z47" t="e">
        <f>VLOOKUP(W48,[4]Sheet2!$A$2:$H$73, 3,FALSE)</f>
        <v>#N/A</v>
      </c>
      <c r="AA47" t="e">
        <f>VLOOKUP(W48,[4]Sheet2!$A$2:$H$73, 4,FALSE)</f>
        <v>#N/A</v>
      </c>
      <c r="AB47" t="e">
        <f>VLOOKUP(W48,[4]Sheet2!$A$2:$H$73, 6,FALSE)</f>
        <v>#N/A</v>
      </c>
      <c r="AC47" t="e">
        <f>VLOOKUP(W48,[4]Sheet2!$A$2:$H$73, 7,FALSE)</f>
        <v>#N/A</v>
      </c>
      <c r="AD47" t="e">
        <f>VLOOKUP(W48,[4]Sheet2!$A$2:$H$73, 8,FALSE)</f>
        <v>#N/A</v>
      </c>
    </row>
    <row r="48" spans="1:30" x14ac:dyDescent="0.2">
      <c r="A48" t="s">
        <v>10</v>
      </c>
      <c r="B48">
        <v>47</v>
      </c>
      <c r="C48" t="s">
        <v>2645</v>
      </c>
      <c r="D48" t="s">
        <v>196</v>
      </c>
      <c r="E48" t="s">
        <v>197</v>
      </c>
      <c r="F48">
        <v>89.37</v>
      </c>
      <c r="G48" t="s">
        <v>64</v>
      </c>
      <c r="I48">
        <v>30</v>
      </c>
      <c r="J48">
        <v>571</v>
      </c>
      <c r="K48" t="s">
        <v>199</v>
      </c>
      <c r="L48" t="s">
        <v>2452</v>
      </c>
      <c r="O48" t="s">
        <v>2560</v>
      </c>
      <c r="P48" t="e">
        <v>#N/A</v>
      </c>
      <c r="Q48" t="e">
        <v>#N/A</v>
      </c>
      <c r="R48" t="e">
        <v>#N/A</v>
      </c>
      <c r="S48" t="e">
        <v>#N/A</v>
      </c>
      <c r="T48" t="e">
        <v>#N/A</v>
      </c>
      <c r="U48" t="e">
        <v>#N/A</v>
      </c>
      <c r="V48" t="e">
        <v>#N/A</v>
      </c>
      <c r="W48" t="e">
        <f>VLOOKUP(L48,[3]Tops!$A$2:$B$184,2,FALSE)</f>
        <v>#N/A</v>
      </c>
      <c r="Y48" t="e">
        <f>VLOOKUP(W48,[4]Sheet2!$A$2:$H$73, 2,FALSE)</f>
        <v>#N/A</v>
      </c>
      <c r="Z48" t="e">
        <f>VLOOKUP(W49,[4]Sheet2!$A$2:$H$73, 3,FALSE)</f>
        <v>#N/A</v>
      </c>
      <c r="AA48" t="e">
        <f>VLOOKUP(W49,[4]Sheet2!$A$2:$H$73, 4,FALSE)</f>
        <v>#N/A</v>
      </c>
      <c r="AB48" t="e">
        <f>VLOOKUP(W49,[4]Sheet2!$A$2:$H$73, 6,FALSE)</f>
        <v>#N/A</v>
      </c>
      <c r="AC48" t="e">
        <f>VLOOKUP(W49,[4]Sheet2!$A$2:$H$73, 7,FALSE)</f>
        <v>#N/A</v>
      </c>
      <c r="AD48" t="e">
        <f>VLOOKUP(W49,[4]Sheet2!$A$2:$H$73, 8,FALSE)</f>
        <v>#N/A</v>
      </c>
    </row>
    <row r="49" spans="1:30" x14ac:dyDescent="0.2">
      <c r="A49" t="s">
        <v>10</v>
      </c>
      <c r="B49">
        <v>48</v>
      </c>
      <c r="C49" t="s">
        <v>2645</v>
      </c>
      <c r="D49" t="s">
        <v>200</v>
      </c>
      <c r="E49" t="s">
        <v>201</v>
      </c>
      <c r="F49">
        <v>96.61</v>
      </c>
      <c r="G49" t="s">
        <v>64</v>
      </c>
      <c r="H49" t="s">
        <v>20</v>
      </c>
      <c r="I49">
        <v>56</v>
      </c>
      <c r="J49">
        <v>554</v>
      </c>
      <c r="K49" t="s">
        <v>203</v>
      </c>
      <c r="L49" t="s">
        <v>2428</v>
      </c>
      <c r="O49" t="s">
        <v>2560</v>
      </c>
      <c r="P49" t="e">
        <v>#N/A</v>
      </c>
      <c r="Q49" t="e">
        <v>#N/A</v>
      </c>
      <c r="R49" t="e">
        <v>#N/A</v>
      </c>
      <c r="S49" t="e">
        <v>#N/A</v>
      </c>
      <c r="T49" t="e">
        <v>#N/A</v>
      </c>
      <c r="U49" t="e">
        <v>#N/A</v>
      </c>
      <c r="V49" t="e">
        <v>#N/A</v>
      </c>
      <c r="W49" t="e">
        <f>VLOOKUP(L49,[3]Tops!$A$2:$B$184,2,FALSE)</f>
        <v>#N/A</v>
      </c>
      <c r="Y49" t="e">
        <f>VLOOKUP(W49,[4]Sheet2!$A$2:$H$73, 2,FALSE)</f>
        <v>#N/A</v>
      </c>
      <c r="Z49" t="e">
        <f>VLOOKUP(W50,[4]Sheet2!$A$2:$H$73, 3,FALSE)</f>
        <v>#N/A</v>
      </c>
      <c r="AA49" t="e">
        <f>VLOOKUP(W50,[4]Sheet2!$A$2:$H$73, 4,FALSE)</f>
        <v>#N/A</v>
      </c>
      <c r="AB49" t="e">
        <f>VLOOKUP(W50,[4]Sheet2!$A$2:$H$73, 6,FALSE)</f>
        <v>#N/A</v>
      </c>
      <c r="AC49" t="e">
        <f>VLOOKUP(W50,[4]Sheet2!$A$2:$H$73, 7,FALSE)</f>
        <v>#N/A</v>
      </c>
      <c r="AD49" t="e">
        <f>VLOOKUP(W50,[4]Sheet2!$A$2:$H$73, 8,FALSE)</f>
        <v>#N/A</v>
      </c>
    </row>
    <row r="50" spans="1:30" x14ac:dyDescent="0.2">
      <c r="A50" t="s">
        <v>10</v>
      </c>
      <c r="B50">
        <v>49</v>
      </c>
      <c r="C50" t="s">
        <v>2645</v>
      </c>
      <c r="D50" t="s">
        <v>204</v>
      </c>
      <c r="E50" t="s">
        <v>205</v>
      </c>
      <c r="F50">
        <v>76.319999999999993</v>
      </c>
      <c r="G50" t="s">
        <v>42</v>
      </c>
      <c r="H50" t="s">
        <v>38</v>
      </c>
      <c r="I50">
        <v>7.7</v>
      </c>
      <c r="J50">
        <v>554</v>
      </c>
      <c r="K50" t="s">
        <v>203</v>
      </c>
      <c r="L50" t="s">
        <v>2506</v>
      </c>
      <c r="O50" t="s">
        <v>2560</v>
      </c>
      <c r="P50" t="e">
        <v>#N/A</v>
      </c>
      <c r="Q50" t="e">
        <v>#N/A</v>
      </c>
      <c r="R50" t="e">
        <v>#N/A</v>
      </c>
      <c r="S50" t="e">
        <v>#N/A</v>
      </c>
      <c r="T50" t="e">
        <v>#N/A</v>
      </c>
      <c r="U50" t="e">
        <v>#N/A</v>
      </c>
      <c r="V50" t="e">
        <v>#N/A</v>
      </c>
      <c r="W50" t="e">
        <f>VLOOKUP(L50,[3]Tops!$A$2:$B$184,2,FALSE)</f>
        <v>#N/A</v>
      </c>
      <c r="Y50" t="e">
        <f>VLOOKUP(W50,[4]Sheet2!$A$2:$H$73, 2,FALSE)</f>
        <v>#N/A</v>
      </c>
      <c r="Z50" t="e">
        <f>VLOOKUP(W51,[4]Sheet2!$A$2:$H$73, 3,FALSE)</f>
        <v>#N/A</v>
      </c>
      <c r="AA50" t="e">
        <f>VLOOKUP(W51,[4]Sheet2!$A$2:$H$73, 4,FALSE)</f>
        <v>#N/A</v>
      </c>
      <c r="AB50" t="e">
        <f>VLOOKUP(W51,[4]Sheet2!$A$2:$H$73, 6,FALSE)</f>
        <v>#N/A</v>
      </c>
      <c r="AC50" t="e">
        <f>VLOOKUP(W51,[4]Sheet2!$A$2:$H$73, 7,FALSE)</f>
        <v>#N/A</v>
      </c>
      <c r="AD50" t="e">
        <f>VLOOKUP(W51,[4]Sheet2!$A$2:$H$73, 8,FALSE)</f>
        <v>#N/A</v>
      </c>
    </row>
    <row r="51" spans="1:30" x14ac:dyDescent="0.2">
      <c r="A51" t="s">
        <v>10</v>
      </c>
      <c r="B51">
        <v>50</v>
      </c>
      <c r="C51" t="s">
        <v>2645</v>
      </c>
      <c r="D51" t="s">
        <v>207</v>
      </c>
      <c r="E51" t="s">
        <v>208</v>
      </c>
      <c r="F51">
        <v>98.41</v>
      </c>
      <c r="G51" t="s">
        <v>209</v>
      </c>
      <c r="H51" t="s">
        <v>26</v>
      </c>
      <c r="I51">
        <v>58</v>
      </c>
      <c r="J51">
        <v>553</v>
      </c>
      <c r="K51" t="s">
        <v>211</v>
      </c>
      <c r="L51" t="s">
        <v>2431</v>
      </c>
      <c r="O51" t="s">
        <v>2560</v>
      </c>
      <c r="P51" t="e">
        <v>#N/A</v>
      </c>
      <c r="Q51" t="e">
        <v>#N/A</v>
      </c>
      <c r="R51" t="e">
        <v>#N/A</v>
      </c>
      <c r="S51" t="e">
        <v>#N/A</v>
      </c>
      <c r="T51" t="e">
        <v>#N/A</v>
      </c>
      <c r="U51" t="e">
        <v>#N/A</v>
      </c>
      <c r="V51" t="e">
        <v>#N/A</v>
      </c>
      <c r="W51" t="e">
        <f>VLOOKUP(L51,[3]Tops!$A$2:$B$184,2,FALSE)</f>
        <v>#N/A</v>
      </c>
      <c r="Y51" t="e">
        <f>VLOOKUP(W51,[4]Sheet2!$A$2:$H$73, 2,FALSE)</f>
        <v>#N/A</v>
      </c>
      <c r="Z51" t="e">
        <f>VLOOKUP(W52,[4]Sheet2!$A$2:$H$73, 3,FALSE)</f>
        <v>#N/A</v>
      </c>
      <c r="AA51" t="e">
        <f>VLOOKUP(W52,[4]Sheet2!$A$2:$H$73, 4,FALSE)</f>
        <v>#N/A</v>
      </c>
      <c r="AB51" t="e">
        <f>VLOOKUP(W52,[4]Sheet2!$A$2:$H$73, 6,FALSE)</f>
        <v>#N/A</v>
      </c>
      <c r="AC51" t="e">
        <f>VLOOKUP(W52,[4]Sheet2!$A$2:$H$73, 7,FALSE)</f>
        <v>#N/A</v>
      </c>
      <c r="AD51" t="e">
        <f>VLOOKUP(W52,[4]Sheet2!$A$2:$H$73, 8,FALSE)</f>
        <v>#N/A</v>
      </c>
    </row>
    <row r="52" spans="1:30" x14ac:dyDescent="0.2">
      <c r="A52" t="s">
        <v>10</v>
      </c>
      <c r="B52">
        <v>51</v>
      </c>
      <c r="C52" t="s">
        <v>2645</v>
      </c>
      <c r="D52" t="s">
        <v>212</v>
      </c>
      <c r="E52" t="s">
        <v>19</v>
      </c>
      <c r="F52">
        <v>88.7</v>
      </c>
      <c r="G52" t="s">
        <v>213</v>
      </c>
      <c r="H52" t="s">
        <v>20</v>
      </c>
      <c r="I52">
        <v>7.4</v>
      </c>
      <c r="J52">
        <v>522</v>
      </c>
      <c r="K52" t="s">
        <v>215</v>
      </c>
      <c r="L52" t="s">
        <v>2433</v>
      </c>
      <c r="O52" t="s">
        <v>2560</v>
      </c>
      <c r="P52" t="e">
        <v>#N/A</v>
      </c>
      <c r="Q52" t="e">
        <v>#N/A</v>
      </c>
      <c r="R52" t="e">
        <v>#N/A</v>
      </c>
      <c r="S52" t="e">
        <v>#N/A</v>
      </c>
      <c r="T52" t="e">
        <v>#N/A</v>
      </c>
      <c r="U52" t="e">
        <v>#N/A</v>
      </c>
      <c r="V52" t="e">
        <v>#N/A</v>
      </c>
      <c r="W52" t="e">
        <f>VLOOKUP(L52,[3]Tops!$A$2:$B$184,2,FALSE)</f>
        <v>#N/A</v>
      </c>
      <c r="Y52" t="e">
        <f>VLOOKUP(W52,[4]Sheet2!$A$2:$H$73, 2,FALSE)</f>
        <v>#N/A</v>
      </c>
      <c r="Z52" t="e">
        <f>VLOOKUP(W53,[4]Sheet2!$A$2:$H$73, 3,FALSE)</f>
        <v>#N/A</v>
      </c>
      <c r="AA52" t="e">
        <f>VLOOKUP(W53,[4]Sheet2!$A$2:$H$73, 4,FALSE)</f>
        <v>#N/A</v>
      </c>
      <c r="AB52" t="e">
        <f>VLOOKUP(W53,[4]Sheet2!$A$2:$H$73, 6,FALSE)</f>
        <v>#N/A</v>
      </c>
      <c r="AC52" t="e">
        <f>VLOOKUP(W53,[4]Sheet2!$A$2:$H$73, 7,FALSE)</f>
        <v>#N/A</v>
      </c>
      <c r="AD52" t="e">
        <f>VLOOKUP(W53,[4]Sheet2!$A$2:$H$73, 8,FALSE)</f>
        <v>#N/A</v>
      </c>
    </row>
    <row r="53" spans="1:30" x14ac:dyDescent="0.2">
      <c r="A53" t="s">
        <v>10</v>
      </c>
      <c r="B53">
        <v>52</v>
      </c>
      <c r="C53" t="s">
        <v>2645</v>
      </c>
      <c r="D53" t="s">
        <v>216</v>
      </c>
      <c r="E53" t="s">
        <v>217</v>
      </c>
      <c r="F53">
        <v>90.28</v>
      </c>
      <c r="G53" t="s">
        <v>42</v>
      </c>
      <c r="I53">
        <v>43</v>
      </c>
      <c r="J53">
        <v>513</v>
      </c>
      <c r="K53" t="s">
        <v>219</v>
      </c>
      <c r="L53" t="s">
        <v>2452</v>
      </c>
      <c r="O53" t="s">
        <v>2560</v>
      </c>
      <c r="P53" t="e">
        <v>#N/A</v>
      </c>
      <c r="Q53" t="e">
        <v>#N/A</v>
      </c>
      <c r="R53" t="e">
        <v>#N/A</v>
      </c>
      <c r="S53" t="e">
        <v>#N/A</v>
      </c>
      <c r="T53" t="e">
        <v>#N/A</v>
      </c>
      <c r="U53" t="e">
        <v>#N/A</v>
      </c>
      <c r="V53" t="e">
        <v>#N/A</v>
      </c>
      <c r="W53" t="e">
        <f>VLOOKUP(L53,[3]Tops!$A$2:$B$184,2,FALSE)</f>
        <v>#N/A</v>
      </c>
      <c r="Y53" t="e">
        <f>VLOOKUP(W53,[4]Sheet2!$A$2:$H$73, 2,FALSE)</f>
        <v>#N/A</v>
      </c>
      <c r="Z53" t="str">
        <f>VLOOKUP(W54,[4]Sheet2!$A$2:$H$73, 3,FALSE)</f>
        <v>Austin</v>
      </c>
      <c r="AA53" t="str">
        <f>VLOOKUP(W54,[4]Sheet2!$A$2:$H$73, 4,FALSE)</f>
        <v>TX</v>
      </c>
      <c r="AB53">
        <f>VLOOKUP(W54,[4]Sheet2!$A$2:$H$73, 6,FALSE)</f>
        <v>129.4</v>
      </c>
      <c r="AC53" t="e">
        <f>VLOOKUP(W54,[4]Sheet2!$A$2:$H$73, 7,FALSE)</f>
        <v>#N/A</v>
      </c>
      <c r="AD53" t="e">
        <f>VLOOKUP(W54,[4]Sheet2!$A$2:$H$73, 8,FALSE)</f>
        <v>#N/A</v>
      </c>
    </row>
    <row r="54" spans="1:30" x14ac:dyDescent="0.2">
      <c r="A54" t="s">
        <v>10</v>
      </c>
      <c r="B54">
        <v>53</v>
      </c>
      <c r="C54" t="s">
        <v>2645</v>
      </c>
      <c r="D54" t="s">
        <v>220</v>
      </c>
      <c r="E54" t="s">
        <v>221</v>
      </c>
      <c r="F54">
        <v>97.87</v>
      </c>
      <c r="G54" t="s">
        <v>209</v>
      </c>
      <c r="H54" t="s">
        <v>14</v>
      </c>
      <c r="I54">
        <v>34</v>
      </c>
      <c r="J54">
        <v>506</v>
      </c>
      <c r="K54" t="s">
        <v>223</v>
      </c>
      <c r="L54" t="s">
        <v>1987</v>
      </c>
      <c r="O54" t="s">
        <v>2560</v>
      </c>
      <c r="P54" t="e">
        <v>#N/A</v>
      </c>
      <c r="Q54" t="e">
        <v>#N/A</v>
      </c>
      <c r="R54" t="e">
        <v>#N/A</v>
      </c>
      <c r="S54" t="e">
        <v>#N/A</v>
      </c>
      <c r="T54" t="e">
        <v>#N/A</v>
      </c>
      <c r="U54" t="e">
        <v>#N/A</v>
      </c>
      <c r="V54" t="e">
        <v>#N/A</v>
      </c>
      <c r="W54" t="str">
        <f>VLOOKUP(L54,[3]Tops!$A$2:$B$184,2,FALSE)</f>
        <v>TEXAS LONGHORNS</v>
      </c>
      <c r="Y54" t="str">
        <f>VLOOKUP(W54,[4]Sheet2!$A$2:$H$73, 2,FALSE)</f>
        <v>University of Texas</v>
      </c>
      <c r="Z54" t="e">
        <f>VLOOKUP(W55,[4]Sheet2!$A$2:$H$73, 3,FALSE)</f>
        <v>#N/A</v>
      </c>
      <c r="AA54" t="e">
        <f>VLOOKUP(W55,[4]Sheet2!$A$2:$H$73, 4,FALSE)</f>
        <v>#N/A</v>
      </c>
      <c r="AB54" t="e">
        <f>VLOOKUP(W55,[4]Sheet2!$A$2:$H$73, 6,FALSE)</f>
        <v>#N/A</v>
      </c>
      <c r="AC54" t="e">
        <f>VLOOKUP(W55,[4]Sheet2!$A$2:$H$73, 7,FALSE)</f>
        <v>#N/A</v>
      </c>
      <c r="AD54" t="e">
        <f>VLOOKUP(W55,[4]Sheet2!$A$2:$H$73, 8,FALSE)</f>
        <v>#N/A</v>
      </c>
    </row>
    <row r="55" spans="1:30" x14ac:dyDescent="0.2">
      <c r="A55" t="s">
        <v>10</v>
      </c>
      <c r="B55">
        <v>54</v>
      </c>
      <c r="C55" t="s">
        <v>2645</v>
      </c>
      <c r="D55" t="s">
        <v>224</v>
      </c>
      <c r="E55" t="s">
        <v>225</v>
      </c>
      <c r="F55">
        <v>97.83</v>
      </c>
      <c r="G55" t="s">
        <v>25</v>
      </c>
      <c r="H55" t="s">
        <v>26</v>
      </c>
      <c r="I55">
        <v>51</v>
      </c>
      <c r="J55">
        <v>497</v>
      </c>
      <c r="K55" t="s">
        <v>226</v>
      </c>
      <c r="L55" t="s">
        <v>2428</v>
      </c>
      <c r="O55" t="s">
        <v>2560</v>
      </c>
      <c r="P55" t="e">
        <v>#N/A</v>
      </c>
      <c r="Q55" t="e">
        <v>#N/A</v>
      </c>
      <c r="R55" t="e">
        <v>#N/A</v>
      </c>
      <c r="S55" t="e">
        <v>#N/A</v>
      </c>
      <c r="T55" t="e">
        <v>#N/A</v>
      </c>
      <c r="U55" t="e">
        <v>#N/A</v>
      </c>
      <c r="V55" t="e">
        <v>#N/A</v>
      </c>
      <c r="W55" t="e">
        <f>VLOOKUP(L55,[3]Tops!$A$2:$B$184,2,FALSE)</f>
        <v>#N/A</v>
      </c>
      <c r="Y55" t="e">
        <f>VLOOKUP(W55,[4]Sheet2!$A$2:$H$73, 2,FALSE)</f>
        <v>#N/A</v>
      </c>
      <c r="Z55" t="e">
        <f>VLOOKUP(W56,[4]Sheet2!$A$2:$H$73, 3,FALSE)</f>
        <v>#N/A</v>
      </c>
      <c r="AA55" t="e">
        <f>VLOOKUP(W56,[4]Sheet2!$A$2:$H$73, 4,FALSE)</f>
        <v>#N/A</v>
      </c>
      <c r="AB55" t="e">
        <f>VLOOKUP(W56,[4]Sheet2!$A$2:$H$73, 6,FALSE)</f>
        <v>#N/A</v>
      </c>
      <c r="AC55" t="e">
        <f>VLOOKUP(W56,[4]Sheet2!$A$2:$H$73, 7,FALSE)</f>
        <v>#N/A</v>
      </c>
      <c r="AD55" t="e">
        <f>VLOOKUP(W56,[4]Sheet2!$A$2:$H$73, 8,FALSE)</f>
        <v>#N/A</v>
      </c>
    </row>
    <row r="56" spans="1:30" x14ac:dyDescent="0.2">
      <c r="A56" t="s">
        <v>10</v>
      </c>
      <c r="B56">
        <v>55</v>
      </c>
      <c r="C56" t="s">
        <v>2645</v>
      </c>
      <c r="D56" t="s">
        <v>227</v>
      </c>
      <c r="E56" t="s">
        <v>228</v>
      </c>
      <c r="F56">
        <v>89.62</v>
      </c>
      <c r="G56" t="s">
        <v>13</v>
      </c>
      <c r="I56">
        <v>37</v>
      </c>
      <c r="J56">
        <v>494</v>
      </c>
      <c r="K56" t="s">
        <v>230</v>
      </c>
      <c r="L56" t="s">
        <v>2485</v>
      </c>
      <c r="O56" t="s">
        <v>2560</v>
      </c>
      <c r="P56" t="e">
        <v>#N/A</v>
      </c>
      <c r="Q56" t="e">
        <v>#N/A</v>
      </c>
      <c r="R56" t="e">
        <v>#N/A</v>
      </c>
      <c r="S56" t="e">
        <v>#N/A</v>
      </c>
      <c r="T56" t="e">
        <v>#N/A</v>
      </c>
      <c r="U56" t="e">
        <v>#N/A</v>
      </c>
      <c r="V56" t="e">
        <v>#N/A</v>
      </c>
      <c r="W56" t="e">
        <f>VLOOKUP(L56,[3]Tops!$A$2:$B$184,2,FALSE)</f>
        <v>#N/A</v>
      </c>
      <c r="Y56" t="e">
        <f>VLOOKUP(W56,[4]Sheet2!$A$2:$H$73, 2,FALSE)</f>
        <v>#N/A</v>
      </c>
      <c r="Z56" t="e">
        <f>VLOOKUP(W57,[4]Sheet2!$A$2:$H$73, 3,FALSE)</f>
        <v>#N/A</v>
      </c>
      <c r="AA56" t="e">
        <f>VLOOKUP(W57,[4]Sheet2!$A$2:$H$73, 4,FALSE)</f>
        <v>#N/A</v>
      </c>
      <c r="AB56" t="e">
        <f>VLOOKUP(W57,[4]Sheet2!$A$2:$H$73, 6,FALSE)</f>
        <v>#N/A</v>
      </c>
      <c r="AC56" t="e">
        <f>VLOOKUP(W57,[4]Sheet2!$A$2:$H$73, 7,FALSE)</f>
        <v>#N/A</v>
      </c>
      <c r="AD56" t="e">
        <f>VLOOKUP(W57,[4]Sheet2!$A$2:$H$73, 8,FALSE)</f>
        <v>#N/A</v>
      </c>
    </row>
    <row r="57" spans="1:30" x14ac:dyDescent="0.2">
      <c r="A57" t="s">
        <v>10</v>
      </c>
      <c r="B57">
        <v>56</v>
      </c>
      <c r="C57" t="s">
        <v>2645</v>
      </c>
      <c r="D57" t="s">
        <v>231</v>
      </c>
      <c r="E57" t="s">
        <v>232</v>
      </c>
      <c r="F57">
        <v>89.7</v>
      </c>
      <c r="G57" t="s">
        <v>213</v>
      </c>
      <c r="H57" t="s">
        <v>20</v>
      </c>
      <c r="I57">
        <v>3.1</v>
      </c>
      <c r="J57">
        <v>485</v>
      </c>
      <c r="K57" t="s">
        <v>234</v>
      </c>
      <c r="L57" t="s">
        <v>2437</v>
      </c>
      <c r="O57" t="s">
        <v>2560</v>
      </c>
      <c r="P57" t="e">
        <v>#N/A</v>
      </c>
      <c r="Q57" t="e">
        <v>#N/A</v>
      </c>
      <c r="R57" t="e">
        <v>#N/A</v>
      </c>
      <c r="S57" t="e">
        <v>#N/A</v>
      </c>
      <c r="T57" t="e">
        <v>#N/A</v>
      </c>
      <c r="U57" t="e">
        <v>#N/A</v>
      </c>
      <c r="V57" t="e">
        <v>#N/A</v>
      </c>
      <c r="W57" t="e">
        <f>VLOOKUP(L57,[3]Tops!$A$2:$B$184,2,FALSE)</f>
        <v>#N/A</v>
      </c>
      <c r="Y57" t="e">
        <f>VLOOKUP(W57,[4]Sheet2!$A$2:$H$73, 2,FALSE)</f>
        <v>#N/A</v>
      </c>
      <c r="Z57" t="e">
        <f>VLOOKUP(W58,[4]Sheet2!$A$2:$H$73, 3,FALSE)</f>
        <v>#N/A</v>
      </c>
      <c r="AA57" t="e">
        <f>VLOOKUP(W58,[4]Sheet2!$A$2:$H$73, 4,FALSE)</f>
        <v>#N/A</v>
      </c>
      <c r="AB57" t="e">
        <f>VLOOKUP(W58,[4]Sheet2!$A$2:$H$73, 6,FALSE)</f>
        <v>#N/A</v>
      </c>
      <c r="AC57" t="e">
        <f>VLOOKUP(W58,[4]Sheet2!$A$2:$H$73, 7,FALSE)</f>
        <v>#N/A</v>
      </c>
      <c r="AD57" t="e">
        <f>VLOOKUP(W58,[4]Sheet2!$A$2:$H$73, 8,FALSE)</f>
        <v>#N/A</v>
      </c>
    </row>
    <row r="58" spans="1:30" x14ac:dyDescent="0.2">
      <c r="A58" t="s">
        <v>10</v>
      </c>
      <c r="B58">
        <v>57</v>
      </c>
      <c r="C58" t="s">
        <v>2645</v>
      </c>
      <c r="D58" t="s">
        <v>235</v>
      </c>
      <c r="E58" t="s">
        <v>236</v>
      </c>
      <c r="F58">
        <v>83.75</v>
      </c>
      <c r="G58" t="s">
        <v>154</v>
      </c>
      <c r="H58" t="s">
        <v>38</v>
      </c>
      <c r="I58">
        <v>12.9</v>
      </c>
      <c r="J58">
        <v>484</v>
      </c>
      <c r="K58" t="s">
        <v>238</v>
      </c>
      <c r="L58" t="s">
        <v>2486</v>
      </c>
      <c r="O58" t="s">
        <v>2560</v>
      </c>
      <c r="P58" t="e">
        <v>#N/A</v>
      </c>
      <c r="Q58" t="e">
        <v>#N/A</v>
      </c>
      <c r="R58" t="e">
        <v>#N/A</v>
      </c>
      <c r="S58" t="e">
        <v>#N/A</v>
      </c>
      <c r="T58" t="e">
        <v>#N/A</v>
      </c>
      <c r="U58" t="e">
        <v>#N/A</v>
      </c>
      <c r="V58" t="e">
        <v>#N/A</v>
      </c>
      <c r="W58" t="e">
        <f>VLOOKUP(L58,[3]Tops!$A$2:$B$184,2,FALSE)</f>
        <v>#N/A</v>
      </c>
      <c r="Y58" t="e">
        <f>VLOOKUP(W58,[4]Sheet2!$A$2:$H$73, 2,FALSE)</f>
        <v>#N/A</v>
      </c>
      <c r="Z58" t="e">
        <f>VLOOKUP(W59,[4]Sheet2!$A$2:$H$73, 3,FALSE)</f>
        <v>#N/A</v>
      </c>
      <c r="AA58" t="e">
        <f>VLOOKUP(W59,[4]Sheet2!$A$2:$H$73, 4,FALSE)</f>
        <v>#N/A</v>
      </c>
      <c r="AB58" t="e">
        <f>VLOOKUP(W59,[4]Sheet2!$A$2:$H$73, 6,FALSE)</f>
        <v>#N/A</v>
      </c>
      <c r="AC58" t="e">
        <f>VLOOKUP(W59,[4]Sheet2!$A$2:$H$73, 7,FALSE)</f>
        <v>#N/A</v>
      </c>
      <c r="AD58" t="e">
        <f>VLOOKUP(W59,[4]Sheet2!$A$2:$H$73, 8,FALSE)</f>
        <v>#N/A</v>
      </c>
    </row>
    <row r="59" spans="1:30" x14ac:dyDescent="0.2">
      <c r="A59" t="s">
        <v>10</v>
      </c>
      <c r="B59">
        <v>58</v>
      </c>
      <c r="C59" t="s">
        <v>2645</v>
      </c>
      <c r="D59" t="s">
        <v>239</v>
      </c>
      <c r="E59" t="s">
        <v>240</v>
      </c>
      <c r="F59">
        <v>90.37</v>
      </c>
      <c r="G59" t="s">
        <v>25</v>
      </c>
      <c r="H59" t="s">
        <v>38</v>
      </c>
      <c r="I59">
        <v>31</v>
      </c>
      <c r="J59">
        <v>483</v>
      </c>
      <c r="K59" t="s">
        <v>242</v>
      </c>
      <c r="L59" t="s">
        <v>2429</v>
      </c>
      <c r="O59" t="s">
        <v>2560</v>
      </c>
      <c r="P59" t="e">
        <v>#N/A</v>
      </c>
      <c r="Q59" t="e">
        <v>#N/A</v>
      </c>
      <c r="R59" t="e">
        <v>#N/A</v>
      </c>
      <c r="S59" t="e">
        <v>#N/A</v>
      </c>
      <c r="T59" t="e">
        <v>#N/A</v>
      </c>
      <c r="U59" t="e">
        <v>#N/A</v>
      </c>
      <c r="V59" t="e">
        <v>#N/A</v>
      </c>
      <c r="W59" t="e">
        <f>VLOOKUP(L59,[3]Tops!$A$2:$B$184,2,FALSE)</f>
        <v>#N/A</v>
      </c>
      <c r="Y59" t="e">
        <f>VLOOKUP(W59,[4]Sheet2!$A$2:$H$73, 2,FALSE)</f>
        <v>#N/A</v>
      </c>
      <c r="Z59" t="str">
        <f>VLOOKUP(W60,[4]Sheet2!$A$2:$H$73, 3,FALSE)</f>
        <v>Norman</v>
      </c>
      <c r="AA59" t="str">
        <f>VLOOKUP(W60,[4]Sheet2!$A$2:$H$73, 4,FALSE)</f>
        <v>OK</v>
      </c>
      <c r="AB59">
        <f>VLOOKUP(W60,[4]Sheet2!$A$2:$H$73, 6,FALSE)</f>
        <v>87</v>
      </c>
      <c r="AC59">
        <f>VLOOKUP(W60,[4]Sheet2!$A$2:$H$73, 7,FALSE)</f>
        <v>127</v>
      </c>
      <c r="AD59">
        <f>VLOOKUP(W60,[4]Sheet2!$A$2:$H$73, 8,FALSE)</f>
        <v>59866</v>
      </c>
    </row>
    <row r="60" spans="1:30" x14ac:dyDescent="0.2">
      <c r="A60" t="s">
        <v>10</v>
      </c>
      <c r="B60">
        <v>59</v>
      </c>
      <c r="C60" t="s">
        <v>2645</v>
      </c>
      <c r="D60" t="s">
        <v>243</v>
      </c>
      <c r="E60" t="s">
        <v>244</v>
      </c>
      <c r="F60">
        <v>86.8</v>
      </c>
      <c r="G60" t="s">
        <v>13</v>
      </c>
      <c r="I60">
        <v>101</v>
      </c>
      <c r="J60">
        <v>478</v>
      </c>
      <c r="K60" t="s">
        <v>246</v>
      </c>
      <c r="L60" t="s">
        <v>1991</v>
      </c>
      <c r="O60" t="s">
        <v>2560</v>
      </c>
      <c r="P60" t="e">
        <v>#N/A</v>
      </c>
      <c r="Q60" t="e">
        <v>#N/A</v>
      </c>
      <c r="R60" t="e">
        <v>#N/A</v>
      </c>
      <c r="S60" t="e">
        <v>#N/A</v>
      </c>
      <c r="T60" t="e">
        <v>#N/A</v>
      </c>
      <c r="U60" t="e">
        <v>#N/A</v>
      </c>
      <c r="V60" t="e">
        <v>#N/A</v>
      </c>
      <c r="W60" t="str">
        <f>VLOOKUP(L60,[3]Tops!$A$2:$B$184,2,FALSE)</f>
        <v>OKLAHOMA SOONERS</v>
      </c>
      <c r="Y60" t="str">
        <f>VLOOKUP(W60,[4]Sheet2!$A$2:$H$73, 2,FALSE)</f>
        <v>The University of Oklahoma</v>
      </c>
      <c r="Z60" t="str">
        <f>VLOOKUP(W61,[4]Sheet2!$A$2:$H$73, 3,FALSE)</f>
        <v>Tuscaloosa</v>
      </c>
      <c r="AA60" t="str">
        <f>VLOOKUP(W61,[4]Sheet2!$A$2:$H$73, 4,FALSE)</f>
        <v>AL</v>
      </c>
      <c r="AB60">
        <f>VLOOKUP(W61,[4]Sheet2!$A$2:$H$73, 6,FALSE)</f>
        <v>87.5</v>
      </c>
      <c r="AC60">
        <f>VLOOKUP(W61,[4]Sheet2!$A$2:$H$73, 7,FALSE)</f>
        <v>137</v>
      </c>
      <c r="AD60">
        <f>VLOOKUP(W61,[4]Sheet2!$A$2:$H$73, 8,FALSE)</f>
        <v>44880</v>
      </c>
    </row>
    <row r="61" spans="1:30" x14ac:dyDescent="0.2">
      <c r="A61" t="s">
        <v>10</v>
      </c>
      <c r="B61">
        <v>60</v>
      </c>
      <c r="C61" t="s">
        <v>2645</v>
      </c>
      <c r="D61" t="s">
        <v>247</v>
      </c>
      <c r="E61" t="s">
        <v>248</v>
      </c>
      <c r="F61">
        <v>98.83</v>
      </c>
      <c r="G61" t="s">
        <v>213</v>
      </c>
      <c r="H61" t="s">
        <v>14</v>
      </c>
      <c r="I61">
        <v>47</v>
      </c>
      <c r="J61">
        <v>477</v>
      </c>
      <c r="K61" t="s">
        <v>249</v>
      </c>
      <c r="L61" t="s">
        <v>1992</v>
      </c>
      <c r="O61" t="s">
        <v>2560</v>
      </c>
      <c r="P61" t="e">
        <v>#N/A</v>
      </c>
      <c r="Q61" t="e">
        <v>#N/A</v>
      </c>
      <c r="R61" t="e">
        <v>#N/A</v>
      </c>
      <c r="S61" t="e">
        <v>#N/A</v>
      </c>
      <c r="T61" t="e">
        <v>#N/A</v>
      </c>
      <c r="U61" t="e">
        <v>#N/A</v>
      </c>
      <c r="V61" t="e">
        <v>#N/A</v>
      </c>
      <c r="W61" t="str">
        <f>VLOOKUP(L61,[3]Tops!$A$2:$B$184,2,FALSE)</f>
        <v>ALABAMA CRIMSON TIDE</v>
      </c>
      <c r="Y61" t="str">
        <f>VLOOKUP(W61,[4]Sheet2!$A$2:$H$73, 2,FALSE)</f>
        <v>The University of Alabama</v>
      </c>
      <c r="Z61" t="e">
        <f>VLOOKUP(W62,[4]Sheet2!$A$2:$H$73, 3,FALSE)</f>
        <v>#N/A</v>
      </c>
      <c r="AA61" t="e">
        <f>VLOOKUP(W62,[4]Sheet2!$A$2:$H$73, 4,FALSE)</f>
        <v>#N/A</v>
      </c>
      <c r="AB61" t="e">
        <f>VLOOKUP(W62,[4]Sheet2!$A$2:$H$73, 6,FALSE)</f>
        <v>#N/A</v>
      </c>
      <c r="AC61" t="e">
        <f>VLOOKUP(W62,[4]Sheet2!$A$2:$H$73, 7,FALSE)</f>
        <v>#N/A</v>
      </c>
      <c r="AD61" t="e">
        <f>VLOOKUP(W62,[4]Sheet2!$A$2:$H$73, 8,FALSE)</f>
        <v>#N/A</v>
      </c>
    </row>
    <row r="62" spans="1:30" x14ac:dyDescent="0.2">
      <c r="A62" t="s">
        <v>10</v>
      </c>
      <c r="B62">
        <v>61</v>
      </c>
      <c r="C62" t="s">
        <v>2645</v>
      </c>
      <c r="D62" t="s">
        <v>250</v>
      </c>
      <c r="E62" t="s">
        <v>251</v>
      </c>
      <c r="F62">
        <v>83.8</v>
      </c>
      <c r="G62" t="s">
        <v>100</v>
      </c>
      <c r="H62" t="s">
        <v>38</v>
      </c>
      <c r="I62">
        <v>3</v>
      </c>
      <c r="J62">
        <v>473</v>
      </c>
      <c r="K62" t="s">
        <v>253</v>
      </c>
      <c r="L62" t="s">
        <v>2455</v>
      </c>
      <c r="O62" t="s">
        <v>2560</v>
      </c>
      <c r="P62" t="e">
        <v>#N/A</v>
      </c>
      <c r="Q62" t="e">
        <v>#N/A</v>
      </c>
      <c r="R62" t="e">
        <v>#N/A</v>
      </c>
      <c r="S62" t="e">
        <v>#N/A</v>
      </c>
      <c r="T62" t="e">
        <v>#N/A</v>
      </c>
      <c r="U62" t="e">
        <v>#N/A</v>
      </c>
      <c r="V62" t="e">
        <v>#N/A</v>
      </c>
      <c r="W62" t="e">
        <f>VLOOKUP(L62,[3]Tops!$A$2:$B$184,2,FALSE)</f>
        <v>#N/A</v>
      </c>
      <c r="Y62" t="e">
        <f>VLOOKUP(W62,[4]Sheet2!$A$2:$H$73, 2,FALSE)</f>
        <v>#N/A</v>
      </c>
      <c r="Z62" t="e">
        <f>VLOOKUP(W63,[4]Sheet2!$A$2:$H$73, 3,FALSE)</f>
        <v>#N/A</v>
      </c>
      <c r="AA62" t="e">
        <f>VLOOKUP(W63,[4]Sheet2!$A$2:$H$73, 4,FALSE)</f>
        <v>#N/A</v>
      </c>
      <c r="AB62" t="e">
        <f>VLOOKUP(W63,[4]Sheet2!$A$2:$H$73, 6,FALSE)</f>
        <v>#N/A</v>
      </c>
      <c r="AC62" t="e">
        <f>VLOOKUP(W63,[4]Sheet2!$A$2:$H$73, 7,FALSE)</f>
        <v>#N/A</v>
      </c>
      <c r="AD62" t="e">
        <f>VLOOKUP(W63,[4]Sheet2!$A$2:$H$73, 8,FALSE)</f>
        <v>#N/A</v>
      </c>
    </row>
    <row r="63" spans="1:30" x14ac:dyDescent="0.2">
      <c r="A63" t="s">
        <v>10</v>
      </c>
      <c r="B63">
        <v>62</v>
      </c>
      <c r="C63" t="s">
        <v>2645</v>
      </c>
      <c r="D63" t="s">
        <v>254</v>
      </c>
      <c r="E63" t="s">
        <v>255</v>
      </c>
      <c r="F63">
        <v>89.75</v>
      </c>
      <c r="G63" t="s">
        <v>25</v>
      </c>
      <c r="H63" t="s">
        <v>26</v>
      </c>
      <c r="I63">
        <v>8.6</v>
      </c>
      <c r="J63">
        <v>471</v>
      </c>
      <c r="K63" t="s">
        <v>257</v>
      </c>
      <c r="L63" t="s">
        <v>2437</v>
      </c>
      <c r="O63" t="s">
        <v>2560</v>
      </c>
      <c r="P63" t="e">
        <v>#N/A</v>
      </c>
      <c r="Q63" t="e">
        <v>#N/A</v>
      </c>
      <c r="R63" t="e">
        <v>#N/A</v>
      </c>
      <c r="S63" t="e">
        <v>#N/A</v>
      </c>
      <c r="T63" t="e">
        <v>#N/A</v>
      </c>
      <c r="U63" t="e">
        <v>#N/A</v>
      </c>
      <c r="V63" t="e">
        <v>#N/A</v>
      </c>
      <c r="W63" t="e">
        <f>VLOOKUP(L63,[3]Tops!$A$2:$B$184,2,FALSE)</f>
        <v>#N/A</v>
      </c>
      <c r="Y63" t="e">
        <f>VLOOKUP(W63,[4]Sheet2!$A$2:$H$73, 2,FALSE)</f>
        <v>#N/A</v>
      </c>
      <c r="Z63" t="e">
        <f>VLOOKUP(W64,[4]Sheet2!$A$2:$H$73, 3,FALSE)</f>
        <v>#N/A</v>
      </c>
      <c r="AA63" t="e">
        <f>VLOOKUP(W64,[4]Sheet2!$A$2:$H$73, 4,FALSE)</f>
        <v>#N/A</v>
      </c>
      <c r="AB63" t="e">
        <f>VLOOKUP(W64,[4]Sheet2!$A$2:$H$73, 6,FALSE)</f>
        <v>#N/A</v>
      </c>
      <c r="AC63" t="e">
        <f>VLOOKUP(W64,[4]Sheet2!$A$2:$H$73, 7,FALSE)</f>
        <v>#N/A</v>
      </c>
      <c r="AD63" t="e">
        <f>VLOOKUP(W64,[4]Sheet2!$A$2:$H$73, 8,FALSE)</f>
        <v>#N/A</v>
      </c>
    </row>
    <row r="64" spans="1:30" x14ac:dyDescent="0.2">
      <c r="A64" t="s">
        <v>10</v>
      </c>
      <c r="B64">
        <v>63</v>
      </c>
      <c r="C64" t="s">
        <v>2645</v>
      </c>
      <c r="D64" t="s">
        <v>258</v>
      </c>
      <c r="E64" t="s">
        <v>259</v>
      </c>
      <c r="F64">
        <v>91.35</v>
      </c>
      <c r="G64" t="s">
        <v>209</v>
      </c>
      <c r="H64" t="s">
        <v>26</v>
      </c>
      <c r="I64">
        <v>13.8</v>
      </c>
      <c r="J64">
        <v>468</v>
      </c>
      <c r="K64" t="s">
        <v>261</v>
      </c>
      <c r="L64" t="s">
        <v>2433</v>
      </c>
      <c r="O64" t="s">
        <v>2560</v>
      </c>
      <c r="P64" t="e">
        <v>#N/A</v>
      </c>
      <c r="Q64" t="e">
        <v>#N/A</v>
      </c>
      <c r="R64" t="e">
        <v>#N/A</v>
      </c>
      <c r="S64" t="e">
        <v>#N/A</v>
      </c>
      <c r="T64" t="e">
        <v>#N/A</v>
      </c>
      <c r="U64" t="e">
        <v>#N/A</v>
      </c>
      <c r="V64" t="e">
        <v>#N/A</v>
      </c>
      <c r="W64" t="e">
        <f>VLOOKUP(L64,[3]Tops!$A$2:$B$184,2,FALSE)</f>
        <v>#N/A</v>
      </c>
      <c r="Y64" t="e">
        <f>VLOOKUP(W64,[4]Sheet2!$A$2:$H$73, 2,FALSE)</f>
        <v>#N/A</v>
      </c>
      <c r="Z64" t="e">
        <f>VLOOKUP(W65,[4]Sheet2!$A$2:$H$73, 3,FALSE)</f>
        <v>#N/A</v>
      </c>
      <c r="AA64" t="e">
        <f>VLOOKUP(W65,[4]Sheet2!$A$2:$H$73, 4,FALSE)</f>
        <v>#N/A</v>
      </c>
      <c r="AB64" t="e">
        <f>VLOOKUP(W65,[4]Sheet2!$A$2:$H$73, 6,FALSE)</f>
        <v>#N/A</v>
      </c>
      <c r="AC64" t="e">
        <f>VLOOKUP(W65,[4]Sheet2!$A$2:$H$73, 7,FALSE)</f>
        <v>#N/A</v>
      </c>
      <c r="AD64" t="e">
        <f>VLOOKUP(W65,[4]Sheet2!$A$2:$H$73, 8,FALSE)</f>
        <v>#N/A</v>
      </c>
    </row>
    <row r="65" spans="1:30" x14ac:dyDescent="0.2">
      <c r="A65" t="s">
        <v>10</v>
      </c>
      <c r="B65">
        <v>64</v>
      </c>
      <c r="C65" t="s">
        <v>2645</v>
      </c>
      <c r="D65" t="s">
        <v>262</v>
      </c>
      <c r="E65" t="s">
        <v>263</v>
      </c>
      <c r="F65">
        <v>88.37</v>
      </c>
      <c r="G65" t="s">
        <v>264</v>
      </c>
      <c r="I65">
        <v>8</v>
      </c>
      <c r="J65">
        <v>464</v>
      </c>
      <c r="K65" t="s">
        <v>266</v>
      </c>
      <c r="L65" t="s">
        <v>2456</v>
      </c>
      <c r="O65" t="s">
        <v>2560</v>
      </c>
      <c r="P65" t="e">
        <v>#N/A</v>
      </c>
      <c r="Q65" t="e">
        <v>#N/A</v>
      </c>
      <c r="R65" t="e">
        <v>#N/A</v>
      </c>
      <c r="S65" t="e">
        <v>#N/A</v>
      </c>
      <c r="T65" t="e">
        <v>#N/A</v>
      </c>
      <c r="U65" t="e">
        <v>#N/A</v>
      </c>
      <c r="V65" t="e">
        <v>#N/A</v>
      </c>
      <c r="W65" t="e">
        <f>VLOOKUP(L65,[3]Tops!$A$2:$B$184,2,FALSE)</f>
        <v>#N/A</v>
      </c>
      <c r="Y65" t="e">
        <f>VLOOKUP(W65,[4]Sheet2!$A$2:$H$73, 2,FALSE)</f>
        <v>#N/A</v>
      </c>
      <c r="Z65" t="e">
        <f>VLOOKUP(W66,[4]Sheet2!$A$2:$H$73, 3,FALSE)</f>
        <v>#N/A</v>
      </c>
      <c r="AA65" t="e">
        <f>VLOOKUP(W66,[4]Sheet2!$A$2:$H$73, 4,FALSE)</f>
        <v>#N/A</v>
      </c>
      <c r="AB65" t="e">
        <f>VLOOKUP(W66,[4]Sheet2!$A$2:$H$73, 6,FALSE)</f>
        <v>#N/A</v>
      </c>
      <c r="AC65" t="e">
        <f>VLOOKUP(W66,[4]Sheet2!$A$2:$H$73, 7,FALSE)</f>
        <v>#N/A</v>
      </c>
      <c r="AD65" t="e">
        <f>VLOOKUP(W66,[4]Sheet2!$A$2:$H$73, 8,FALSE)</f>
        <v>#N/A</v>
      </c>
    </row>
    <row r="66" spans="1:30" x14ac:dyDescent="0.2">
      <c r="A66" t="s">
        <v>10</v>
      </c>
      <c r="B66">
        <v>65</v>
      </c>
      <c r="C66" t="s">
        <v>2645</v>
      </c>
      <c r="D66" t="s">
        <v>267</v>
      </c>
      <c r="E66" t="s">
        <v>268</v>
      </c>
      <c r="F66">
        <v>98.38</v>
      </c>
      <c r="G66" t="s">
        <v>174</v>
      </c>
      <c r="H66" t="s">
        <v>26</v>
      </c>
      <c r="I66">
        <v>24</v>
      </c>
      <c r="J66">
        <v>461</v>
      </c>
      <c r="K66" t="s">
        <v>270</v>
      </c>
      <c r="L66" t="s">
        <v>2432</v>
      </c>
      <c r="O66" t="s">
        <v>2560</v>
      </c>
      <c r="P66" t="e">
        <v>#N/A</v>
      </c>
      <c r="Q66" t="e">
        <v>#N/A</v>
      </c>
      <c r="R66" t="e">
        <v>#N/A</v>
      </c>
      <c r="S66" t="e">
        <v>#N/A</v>
      </c>
      <c r="T66" t="e">
        <v>#N/A</v>
      </c>
      <c r="U66" t="e">
        <v>#N/A</v>
      </c>
      <c r="V66" t="e">
        <v>#N/A</v>
      </c>
      <c r="W66" t="e">
        <f>VLOOKUP(L66,[3]Tops!$A$2:$B$184,2,FALSE)</f>
        <v>#N/A</v>
      </c>
      <c r="Y66" t="e">
        <f>VLOOKUP(W66,[4]Sheet2!$A$2:$H$73, 2,FALSE)</f>
        <v>#N/A</v>
      </c>
      <c r="Z66" t="e">
        <f>VLOOKUP(W67,[4]Sheet2!$A$2:$H$73, 3,FALSE)</f>
        <v>#N/A</v>
      </c>
      <c r="AA66" t="e">
        <f>VLOOKUP(W67,[4]Sheet2!$A$2:$H$73, 4,FALSE)</f>
        <v>#N/A</v>
      </c>
      <c r="AB66" t="e">
        <f>VLOOKUP(W67,[4]Sheet2!$A$2:$H$73, 6,FALSE)</f>
        <v>#N/A</v>
      </c>
      <c r="AC66" t="e">
        <f>VLOOKUP(W67,[4]Sheet2!$A$2:$H$73, 7,FALSE)</f>
        <v>#N/A</v>
      </c>
      <c r="AD66" t="e">
        <f>VLOOKUP(W67,[4]Sheet2!$A$2:$H$73, 8,FALSE)</f>
        <v>#N/A</v>
      </c>
    </row>
    <row r="67" spans="1:30" x14ac:dyDescent="0.2">
      <c r="A67" t="s">
        <v>10</v>
      </c>
      <c r="B67">
        <v>66</v>
      </c>
      <c r="C67" t="s">
        <v>2645</v>
      </c>
      <c r="D67" t="s">
        <v>271</v>
      </c>
      <c r="E67" t="s">
        <v>272</v>
      </c>
      <c r="F67">
        <v>86</v>
      </c>
      <c r="G67" t="s">
        <v>213</v>
      </c>
      <c r="H67" t="s">
        <v>38</v>
      </c>
      <c r="I67">
        <v>2.8</v>
      </c>
      <c r="J67">
        <v>460</v>
      </c>
      <c r="K67" t="s">
        <v>274</v>
      </c>
      <c r="L67" t="s">
        <v>2456</v>
      </c>
      <c r="O67" t="s">
        <v>2560</v>
      </c>
      <c r="P67" t="e">
        <v>#N/A</v>
      </c>
      <c r="Q67" t="e">
        <v>#N/A</v>
      </c>
      <c r="R67" t="e">
        <v>#N/A</v>
      </c>
      <c r="S67" t="e">
        <v>#N/A</v>
      </c>
      <c r="T67" t="e">
        <v>#N/A</v>
      </c>
      <c r="U67" t="e">
        <v>#N/A</v>
      </c>
      <c r="V67" t="e">
        <v>#N/A</v>
      </c>
      <c r="W67" t="e">
        <f>VLOOKUP(L67,[3]Tops!$A$2:$B$184,2,FALSE)</f>
        <v>#N/A</v>
      </c>
      <c r="Y67" t="e">
        <f>VLOOKUP(W67,[4]Sheet2!$A$2:$H$73, 2,FALSE)</f>
        <v>#N/A</v>
      </c>
      <c r="Z67" t="str">
        <f>VLOOKUP(W68,[4]Sheet2!$A$2:$H$73, 3,FALSE)</f>
        <v>Tuscaloosa</v>
      </c>
      <c r="AA67" t="str">
        <f>VLOOKUP(W68,[4]Sheet2!$A$2:$H$73, 4,FALSE)</f>
        <v>AL</v>
      </c>
      <c r="AB67">
        <f>VLOOKUP(W68,[4]Sheet2!$A$2:$H$73, 6,FALSE)</f>
        <v>87.5</v>
      </c>
      <c r="AC67">
        <f>VLOOKUP(W68,[4]Sheet2!$A$2:$H$73, 7,FALSE)</f>
        <v>137</v>
      </c>
      <c r="AD67">
        <f>VLOOKUP(W68,[4]Sheet2!$A$2:$H$73, 8,FALSE)</f>
        <v>44880</v>
      </c>
    </row>
    <row r="68" spans="1:30" x14ac:dyDescent="0.2">
      <c r="A68" t="s">
        <v>10</v>
      </c>
      <c r="B68">
        <v>67</v>
      </c>
      <c r="C68" t="s">
        <v>2645</v>
      </c>
      <c r="D68" t="s">
        <v>275</v>
      </c>
      <c r="E68" t="s">
        <v>276</v>
      </c>
      <c r="F68">
        <v>99.37</v>
      </c>
      <c r="G68" t="s">
        <v>213</v>
      </c>
      <c r="H68" t="s">
        <v>20</v>
      </c>
      <c r="I68">
        <v>17.600000000000001</v>
      </c>
      <c r="J68">
        <v>457</v>
      </c>
      <c r="K68" t="s">
        <v>278</v>
      </c>
      <c r="L68" t="s">
        <v>1992</v>
      </c>
      <c r="O68" t="s">
        <v>2560</v>
      </c>
      <c r="P68" t="e">
        <v>#N/A</v>
      </c>
      <c r="Q68" t="e">
        <v>#N/A</v>
      </c>
      <c r="R68" t="e">
        <v>#N/A</v>
      </c>
      <c r="S68" t="e">
        <v>#N/A</v>
      </c>
      <c r="T68" t="e">
        <v>#N/A</v>
      </c>
      <c r="U68" t="e">
        <v>#N/A</v>
      </c>
      <c r="V68" t="e">
        <v>#N/A</v>
      </c>
      <c r="W68" t="str">
        <f>VLOOKUP(L68,[3]Tops!$A$2:$B$184,2,FALSE)</f>
        <v>ALABAMA CRIMSON TIDE</v>
      </c>
      <c r="Y68" t="str">
        <f>VLOOKUP(W68,[4]Sheet2!$A$2:$H$73, 2,FALSE)</f>
        <v>The University of Alabama</v>
      </c>
      <c r="Z68" t="e">
        <f>VLOOKUP(W69,[4]Sheet2!$A$2:$H$73, 3,FALSE)</f>
        <v>#N/A</v>
      </c>
      <c r="AA68" t="e">
        <f>VLOOKUP(W69,[4]Sheet2!$A$2:$H$73, 4,FALSE)</f>
        <v>#N/A</v>
      </c>
      <c r="AB68" t="e">
        <f>VLOOKUP(W69,[4]Sheet2!$A$2:$H$73, 6,FALSE)</f>
        <v>#N/A</v>
      </c>
      <c r="AC68" t="e">
        <f>VLOOKUP(W69,[4]Sheet2!$A$2:$H$73, 7,FALSE)</f>
        <v>#N/A</v>
      </c>
      <c r="AD68" t="e">
        <f>VLOOKUP(W69,[4]Sheet2!$A$2:$H$73, 8,FALSE)</f>
        <v>#N/A</v>
      </c>
    </row>
    <row r="69" spans="1:30" x14ac:dyDescent="0.2">
      <c r="A69" t="s">
        <v>10</v>
      </c>
      <c r="B69">
        <v>68</v>
      </c>
      <c r="C69" t="s">
        <v>2645</v>
      </c>
      <c r="D69" t="s">
        <v>279</v>
      </c>
      <c r="E69" t="s">
        <v>280</v>
      </c>
      <c r="F69">
        <v>90.9</v>
      </c>
      <c r="G69" t="s">
        <v>13</v>
      </c>
      <c r="I69">
        <v>87</v>
      </c>
      <c r="J69">
        <v>453</v>
      </c>
      <c r="K69" t="s">
        <v>282</v>
      </c>
      <c r="L69" t="s">
        <v>2487</v>
      </c>
      <c r="O69" t="s">
        <v>2560</v>
      </c>
      <c r="P69" t="e">
        <v>#N/A</v>
      </c>
      <c r="Q69" t="e">
        <v>#N/A</v>
      </c>
      <c r="R69" t="e">
        <v>#N/A</v>
      </c>
      <c r="S69" t="e">
        <v>#N/A</v>
      </c>
      <c r="T69" t="e">
        <v>#N/A</v>
      </c>
      <c r="U69" t="e">
        <v>#N/A</v>
      </c>
      <c r="V69" t="e">
        <v>#N/A</v>
      </c>
      <c r="W69" t="e">
        <f>VLOOKUP(L69,[3]Tops!$A$2:$B$184,2,FALSE)</f>
        <v>#N/A</v>
      </c>
      <c r="Y69" t="e">
        <f>VLOOKUP(W69,[4]Sheet2!$A$2:$H$73, 2,FALSE)</f>
        <v>#N/A</v>
      </c>
      <c r="Z69" t="e">
        <f>VLOOKUP(W70,[4]Sheet2!$A$2:$H$73, 3,FALSE)</f>
        <v>#N/A</v>
      </c>
      <c r="AA69" t="e">
        <f>VLOOKUP(W70,[4]Sheet2!$A$2:$H$73, 4,FALSE)</f>
        <v>#N/A</v>
      </c>
      <c r="AB69" t="e">
        <f>VLOOKUP(W70,[4]Sheet2!$A$2:$H$73, 6,FALSE)</f>
        <v>#N/A</v>
      </c>
      <c r="AC69" t="e">
        <f>VLOOKUP(W70,[4]Sheet2!$A$2:$H$73, 7,FALSE)</f>
        <v>#N/A</v>
      </c>
      <c r="AD69" t="e">
        <f>VLOOKUP(W70,[4]Sheet2!$A$2:$H$73, 8,FALSE)</f>
        <v>#N/A</v>
      </c>
    </row>
    <row r="70" spans="1:30" x14ac:dyDescent="0.2">
      <c r="A70" t="s">
        <v>10</v>
      </c>
      <c r="B70">
        <v>69</v>
      </c>
      <c r="C70" t="s">
        <v>2645</v>
      </c>
      <c r="D70" t="s">
        <v>283</v>
      </c>
      <c r="E70" t="s">
        <v>284</v>
      </c>
      <c r="F70">
        <v>89.41</v>
      </c>
      <c r="G70" t="s">
        <v>209</v>
      </c>
      <c r="H70" t="s">
        <v>38</v>
      </c>
      <c r="I70">
        <v>16.3</v>
      </c>
      <c r="J70">
        <v>451</v>
      </c>
      <c r="K70" t="s">
        <v>286</v>
      </c>
      <c r="L70" t="s">
        <v>2427</v>
      </c>
      <c r="O70" t="s">
        <v>2560</v>
      </c>
      <c r="P70" t="e">
        <v>#N/A</v>
      </c>
      <c r="Q70" t="e">
        <v>#N/A</v>
      </c>
      <c r="R70" t="e">
        <v>#N/A</v>
      </c>
      <c r="S70" t="e">
        <v>#N/A</v>
      </c>
      <c r="T70" t="e">
        <v>#N/A</v>
      </c>
      <c r="U70" t="e">
        <v>#N/A</v>
      </c>
      <c r="V70" t="e">
        <v>#N/A</v>
      </c>
      <c r="W70" t="e">
        <f>VLOOKUP(L70,[3]Tops!$A$2:$B$184,2,FALSE)</f>
        <v>#N/A</v>
      </c>
      <c r="Y70" t="e">
        <f>VLOOKUP(W70,[4]Sheet2!$A$2:$H$73, 2,FALSE)</f>
        <v>#N/A</v>
      </c>
      <c r="Z70">
        <f>VLOOKUP(W71,[4]Sheet2!$A$2:$H$73, 3,FALSE)</f>
        <v>0</v>
      </c>
      <c r="AA70">
        <f>VLOOKUP(W71,[4]Sheet2!$A$2:$H$73, 4,FALSE)</f>
        <v>0</v>
      </c>
      <c r="AB70" t="e">
        <f>VLOOKUP(W71,[4]Sheet2!$A$2:$H$73, 6,FALSE)</f>
        <v>#N/A</v>
      </c>
      <c r="AC70" t="e">
        <f>VLOOKUP(W71,[4]Sheet2!$A$2:$H$73, 7,FALSE)</f>
        <v>#N/A</v>
      </c>
      <c r="AD70" t="e">
        <f>VLOOKUP(W71,[4]Sheet2!$A$2:$H$73, 8,FALSE)</f>
        <v>#N/A</v>
      </c>
    </row>
    <row r="71" spans="1:30" x14ac:dyDescent="0.2">
      <c r="A71" t="s">
        <v>10</v>
      </c>
      <c r="B71">
        <v>70</v>
      </c>
      <c r="C71" t="s">
        <v>2645</v>
      </c>
      <c r="D71" t="s">
        <v>287</v>
      </c>
      <c r="E71" t="s">
        <v>288</v>
      </c>
      <c r="F71">
        <v>97.26</v>
      </c>
      <c r="G71" t="s">
        <v>64</v>
      </c>
      <c r="H71" t="s">
        <v>14</v>
      </c>
      <c r="I71">
        <v>31</v>
      </c>
      <c r="J71">
        <v>451</v>
      </c>
      <c r="K71" t="s">
        <v>286</v>
      </c>
      <c r="L71" t="s">
        <v>1988</v>
      </c>
      <c r="O71" t="s">
        <v>2560</v>
      </c>
      <c r="P71" t="e">
        <v>#N/A</v>
      </c>
      <c r="Q71" t="e">
        <v>#N/A</v>
      </c>
      <c r="R71" t="e">
        <v>#N/A</v>
      </c>
      <c r="S71" t="e">
        <v>#N/A</v>
      </c>
      <c r="T71" t="e">
        <v>#N/A</v>
      </c>
      <c r="U71" t="e">
        <v>#N/A</v>
      </c>
      <c r="V71" t="e">
        <v>#N/A</v>
      </c>
      <c r="W71" t="str">
        <f>VLOOKUP(L71,[3]Tops!$A$2:$B$184,2,FALSE)</f>
        <v>M.005 3.13 7.475 0L7.47 3.13C.029.129.044.116.05.09.007-.025.006-.062 0 0-.012.154-.05.937-.05 4.133 0 5.884-4.928 9.857-7.47 11.109-6.22-2.88-7.571-8.605-7.47-11.109V3.13Z</v>
      </c>
      <c r="Y71">
        <f>VLOOKUP(W71,[4]Sheet2!$A$2:$H$73, 2,FALSE)</f>
        <v>0</v>
      </c>
      <c r="Z71" t="e">
        <f>VLOOKUP(W72,[4]Sheet2!$A$2:$H$73, 3,FALSE)</f>
        <v>#N/A</v>
      </c>
      <c r="AA71" t="e">
        <f>VLOOKUP(W72,[4]Sheet2!$A$2:$H$73, 4,FALSE)</f>
        <v>#N/A</v>
      </c>
      <c r="AB71" t="e">
        <f>VLOOKUP(W72,[4]Sheet2!$A$2:$H$73, 6,FALSE)</f>
        <v>#N/A</v>
      </c>
      <c r="AC71" t="e">
        <f>VLOOKUP(W72,[4]Sheet2!$A$2:$H$73, 7,FALSE)</f>
        <v>#N/A</v>
      </c>
      <c r="AD71" t="e">
        <f>VLOOKUP(W72,[4]Sheet2!$A$2:$H$73, 8,FALSE)</f>
        <v>#N/A</v>
      </c>
    </row>
    <row r="72" spans="1:30" x14ac:dyDescent="0.2">
      <c r="A72" t="s">
        <v>10</v>
      </c>
      <c r="B72">
        <v>71</v>
      </c>
      <c r="C72" t="s">
        <v>2645</v>
      </c>
      <c r="D72" t="s">
        <v>289</v>
      </c>
      <c r="E72" t="s">
        <v>290</v>
      </c>
      <c r="F72">
        <v>83.8</v>
      </c>
      <c r="G72" t="s">
        <v>264</v>
      </c>
      <c r="I72">
        <v>6.4</v>
      </c>
      <c r="J72">
        <v>443</v>
      </c>
      <c r="K72" t="s">
        <v>292</v>
      </c>
      <c r="L72" t="s">
        <v>2493</v>
      </c>
      <c r="O72" t="s">
        <v>2560</v>
      </c>
      <c r="P72" t="e">
        <v>#N/A</v>
      </c>
      <c r="Q72" t="e">
        <v>#N/A</v>
      </c>
      <c r="R72" t="e">
        <v>#N/A</v>
      </c>
      <c r="S72" t="e">
        <v>#N/A</v>
      </c>
      <c r="T72" t="e">
        <v>#N/A</v>
      </c>
      <c r="U72" t="e">
        <v>#N/A</v>
      </c>
      <c r="V72" t="e">
        <v>#N/A</v>
      </c>
      <c r="W72" t="e">
        <f>VLOOKUP(L72,[3]Tops!$A$2:$B$184,2,FALSE)</f>
        <v>#N/A</v>
      </c>
      <c r="Y72" t="e">
        <f>VLOOKUP(W72,[4]Sheet2!$A$2:$H$73, 2,FALSE)</f>
        <v>#N/A</v>
      </c>
      <c r="Z72" t="e">
        <f>VLOOKUP(W73,[4]Sheet2!$A$2:$H$73, 3,FALSE)</f>
        <v>#N/A</v>
      </c>
      <c r="AA72" t="e">
        <f>VLOOKUP(W73,[4]Sheet2!$A$2:$H$73, 4,FALSE)</f>
        <v>#N/A</v>
      </c>
      <c r="AB72" t="e">
        <f>VLOOKUP(W73,[4]Sheet2!$A$2:$H$73, 6,FALSE)</f>
        <v>#N/A</v>
      </c>
      <c r="AC72" t="e">
        <f>VLOOKUP(W73,[4]Sheet2!$A$2:$H$73, 7,FALSE)</f>
        <v>#N/A</v>
      </c>
      <c r="AD72" t="e">
        <f>VLOOKUP(W73,[4]Sheet2!$A$2:$H$73, 8,FALSE)</f>
        <v>#N/A</v>
      </c>
    </row>
    <row r="73" spans="1:30" x14ac:dyDescent="0.2">
      <c r="A73" t="s">
        <v>10</v>
      </c>
      <c r="B73">
        <v>72</v>
      </c>
      <c r="C73" t="s">
        <v>2645</v>
      </c>
      <c r="D73" t="s">
        <v>293</v>
      </c>
      <c r="E73" t="s">
        <v>294</v>
      </c>
      <c r="F73">
        <v>98.32</v>
      </c>
      <c r="G73" t="s">
        <v>13</v>
      </c>
      <c r="H73" t="s">
        <v>20</v>
      </c>
      <c r="I73">
        <v>199</v>
      </c>
      <c r="J73">
        <v>431</v>
      </c>
      <c r="K73" t="s">
        <v>296</v>
      </c>
      <c r="L73" t="s">
        <v>2494</v>
      </c>
      <c r="O73" t="s">
        <v>2560</v>
      </c>
      <c r="P73" t="e">
        <v>#N/A</v>
      </c>
      <c r="Q73" t="e">
        <v>#N/A</v>
      </c>
      <c r="R73" t="e">
        <v>#N/A</v>
      </c>
      <c r="S73" t="e">
        <v>#N/A</v>
      </c>
      <c r="T73" t="e">
        <v>#N/A</v>
      </c>
      <c r="U73" t="e">
        <v>#N/A</v>
      </c>
      <c r="V73" t="e">
        <v>#N/A</v>
      </c>
      <c r="W73" t="e">
        <f>VLOOKUP(L73,[3]Tops!$A$2:$B$184,2,FALSE)</f>
        <v>#N/A</v>
      </c>
      <c r="Y73" t="e">
        <f>VLOOKUP(W73,[4]Sheet2!$A$2:$H$73, 2,FALSE)</f>
        <v>#N/A</v>
      </c>
      <c r="Z73" t="e">
        <f>VLOOKUP(W74,[4]Sheet2!$A$2:$H$73, 3,FALSE)</f>
        <v>#N/A</v>
      </c>
      <c r="AA73" t="e">
        <f>VLOOKUP(W74,[4]Sheet2!$A$2:$H$73, 4,FALSE)</f>
        <v>#N/A</v>
      </c>
      <c r="AB73" t="e">
        <f>VLOOKUP(W74,[4]Sheet2!$A$2:$H$73, 6,FALSE)</f>
        <v>#N/A</v>
      </c>
      <c r="AC73" t="e">
        <f>VLOOKUP(W74,[4]Sheet2!$A$2:$H$73, 7,FALSE)</f>
        <v>#N/A</v>
      </c>
      <c r="AD73" t="e">
        <f>VLOOKUP(W74,[4]Sheet2!$A$2:$H$73, 8,FALSE)</f>
        <v>#N/A</v>
      </c>
    </row>
    <row r="74" spans="1:30" x14ac:dyDescent="0.2">
      <c r="A74" t="s">
        <v>10</v>
      </c>
      <c r="B74">
        <v>73</v>
      </c>
      <c r="C74" t="s">
        <v>2645</v>
      </c>
      <c r="D74" t="s">
        <v>297</v>
      </c>
      <c r="E74" t="s">
        <v>298</v>
      </c>
      <c r="F74">
        <v>97.4</v>
      </c>
      <c r="G74" t="s">
        <v>213</v>
      </c>
      <c r="I74">
        <v>29</v>
      </c>
      <c r="J74">
        <v>426</v>
      </c>
      <c r="K74" t="s">
        <v>300</v>
      </c>
      <c r="L74" t="s">
        <v>2438</v>
      </c>
      <c r="O74" t="s">
        <v>2560</v>
      </c>
      <c r="P74" t="e">
        <v>#N/A</v>
      </c>
      <c r="Q74" t="e">
        <v>#N/A</v>
      </c>
      <c r="R74" t="e">
        <v>#N/A</v>
      </c>
      <c r="S74" t="e">
        <v>#N/A</v>
      </c>
      <c r="T74" t="e">
        <v>#N/A</v>
      </c>
      <c r="U74" t="e">
        <v>#N/A</v>
      </c>
      <c r="V74" t="e">
        <v>#N/A</v>
      </c>
      <c r="W74" t="e">
        <f>VLOOKUP(L74,[3]Tops!$A$2:$B$184,2,FALSE)</f>
        <v>#N/A</v>
      </c>
      <c r="Y74" t="e">
        <f>VLOOKUP(W74,[4]Sheet2!$A$2:$H$73, 2,FALSE)</f>
        <v>#N/A</v>
      </c>
      <c r="Z74" t="e">
        <f>VLOOKUP(W75,[4]Sheet2!$A$2:$H$73, 3,FALSE)</f>
        <v>#N/A</v>
      </c>
      <c r="AA74" t="e">
        <f>VLOOKUP(W75,[4]Sheet2!$A$2:$H$73, 4,FALSE)</f>
        <v>#N/A</v>
      </c>
      <c r="AB74" t="e">
        <f>VLOOKUP(W75,[4]Sheet2!$A$2:$H$73, 6,FALSE)</f>
        <v>#N/A</v>
      </c>
      <c r="AC74" t="e">
        <f>VLOOKUP(W75,[4]Sheet2!$A$2:$H$73, 7,FALSE)</f>
        <v>#N/A</v>
      </c>
      <c r="AD74" t="e">
        <f>VLOOKUP(W75,[4]Sheet2!$A$2:$H$73, 8,FALSE)</f>
        <v>#N/A</v>
      </c>
    </row>
    <row r="75" spans="1:30" x14ac:dyDescent="0.2">
      <c r="A75" t="s">
        <v>10</v>
      </c>
      <c r="B75">
        <v>74</v>
      </c>
      <c r="C75" t="s">
        <v>2645</v>
      </c>
      <c r="D75" t="s">
        <v>301</v>
      </c>
      <c r="E75" t="s">
        <v>302</v>
      </c>
      <c r="F75">
        <v>88.07</v>
      </c>
      <c r="G75" t="s">
        <v>264</v>
      </c>
      <c r="H75" t="s">
        <v>38</v>
      </c>
      <c r="I75">
        <v>9.9</v>
      </c>
      <c r="J75">
        <v>425</v>
      </c>
      <c r="K75" t="s">
        <v>304</v>
      </c>
      <c r="L75" t="s">
        <v>2428</v>
      </c>
      <c r="O75" t="s">
        <v>2560</v>
      </c>
      <c r="P75" t="e">
        <v>#N/A</v>
      </c>
      <c r="Q75" t="e">
        <v>#N/A</v>
      </c>
      <c r="R75" t="e">
        <v>#N/A</v>
      </c>
      <c r="S75" t="e">
        <v>#N/A</v>
      </c>
      <c r="T75" t="e">
        <v>#N/A</v>
      </c>
      <c r="U75" t="e">
        <v>#N/A</v>
      </c>
      <c r="V75" t="e">
        <v>#N/A</v>
      </c>
      <c r="W75" t="e">
        <f>VLOOKUP(L75,[3]Tops!$A$2:$B$184,2,FALSE)</f>
        <v>#N/A</v>
      </c>
      <c r="Y75" t="e">
        <f>VLOOKUP(W75,[4]Sheet2!$A$2:$H$73, 2,FALSE)</f>
        <v>#N/A</v>
      </c>
      <c r="Z75" t="e">
        <f>VLOOKUP(W76,[4]Sheet2!$A$2:$H$73, 3,FALSE)</f>
        <v>#N/A</v>
      </c>
      <c r="AA75" t="e">
        <f>VLOOKUP(W76,[4]Sheet2!$A$2:$H$73, 4,FALSE)</f>
        <v>#N/A</v>
      </c>
      <c r="AB75" t="e">
        <f>VLOOKUP(W76,[4]Sheet2!$A$2:$H$73, 6,FALSE)</f>
        <v>#N/A</v>
      </c>
      <c r="AC75" t="e">
        <f>VLOOKUP(W76,[4]Sheet2!$A$2:$H$73, 7,FALSE)</f>
        <v>#N/A</v>
      </c>
      <c r="AD75" t="e">
        <f>VLOOKUP(W76,[4]Sheet2!$A$2:$H$73, 8,FALSE)</f>
        <v>#N/A</v>
      </c>
    </row>
    <row r="76" spans="1:30" x14ac:dyDescent="0.2">
      <c r="A76" t="s">
        <v>10</v>
      </c>
      <c r="B76">
        <v>75</v>
      </c>
      <c r="C76" t="s">
        <v>2645</v>
      </c>
      <c r="D76" t="s">
        <v>305</v>
      </c>
      <c r="E76" t="s">
        <v>306</v>
      </c>
      <c r="F76">
        <v>95.06</v>
      </c>
      <c r="G76" t="s">
        <v>13</v>
      </c>
      <c r="H76" t="s">
        <v>14</v>
      </c>
      <c r="I76">
        <v>42</v>
      </c>
      <c r="J76">
        <v>422</v>
      </c>
      <c r="K76" t="s">
        <v>307</v>
      </c>
      <c r="L76" t="s">
        <v>2507</v>
      </c>
      <c r="O76" t="s">
        <v>2560</v>
      </c>
      <c r="P76" t="e">
        <v>#N/A</v>
      </c>
      <c r="Q76" t="e">
        <v>#N/A</v>
      </c>
      <c r="R76" t="e">
        <v>#N/A</v>
      </c>
      <c r="S76" t="e">
        <v>#N/A</v>
      </c>
      <c r="T76" t="e">
        <v>#N/A</v>
      </c>
      <c r="U76" t="e">
        <v>#N/A</v>
      </c>
      <c r="V76" t="e">
        <v>#N/A</v>
      </c>
      <c r="W76" t="e">
        <f>VLOOKUP(L76,[3]Tops!$A$2:$B$184,2,FALSE)</f>
        <v>#N/A</v>
      </c>
      <c r="Y76" t="e">
        <f>VLOOKUP(W76,[4]Sheet2!$A$2:$H$73, 2,FALSE)</f>
        <v>#N/A</v>
      </c>
      <c r="Z76" t="e">
        <f>VLOOKUP(W77,[4]Sheet2!$A$2:$H$73, 3,FALSE)</f>
        <v>#N/A</v>
      </c>
      <c r="AA76" t="e">
        <f>VLOOKUP(W77,[4]Sheet2!$A$2:$H$73, 4,FALSE)</f>
        <v>#N/A</v>
      </c>
      <c r="AB76" t="e">
        <f>VLOOKUP(W77,[4]Sheet2!$A$2:$H$73, 6,FALSE)</f>
        <v>#N/A</v>
      </c>
      <c r="AC76" t="e">
        <f>VLOOKUP(W77,[4]Sheet2!$A$2:$H$73, 7,FALSE)</f>
        <v>#N/A</v>
      </c>
      <c r="AD76" t="e">
        <f>VLOOKUP(W77,[4]Sheet2!$A$2:$H$73, 8,FALSE)</f>
        <v>#N/A</v>
      </c>
    </row>
    <row r="77" spans="1:30" x14ac:dyDescent="0.2">
      <c r="A77" t="s">
        <v>10</v>
      </c>
      <c r="B77">
        <v>76</v>
      </c>
      <c r="C77" t="s">
        <v>2645</v>
      </c>
      <c r="D77" t="s">
        <v>308</v>
      </c>
      <c r="E77" t="s">
        <v>309</v>
      </c>
      <c r="F77" t="s">
        <v>17</v>
      </c>
      <c r="G77" t="s">
        <v>100</v>
      </c>
      <c r="H77" t="s">
        <v>17</v>
      </c>
      <c r="I77">
        <v>1100</v>
      </c>
      <c r="J77">
        <v>418</v>
      </c>
      <c r="K77" t="s">
        <v>311</v>
      </c>
      <c r="M77" t="s">
        <v>1996</v>
      </c>
      <c r="O77" t="s">
        <v>2560</v>
      </c>
      <c r="P77" t="e">
        <v>#N/A</v>
      </c>
      <c r="Q77" t="e">
        <v>#N/A</v>
      </c>
      <c r="R77" t="e">
        <v>#N/A</v>
      </c>
      <c r="S77" t="e">
        <v>#N/A</v>
      </c>
      <c r="T77" t="e">
        <v>#N/A</v>
      </c>
      <c r="U77" t="e">
        <v>#N/A</v>
      </c>
      <c r="V77" t="e">
        <v>#N/A</v>
      </c>
      <c r="W77" t="e">
        <f>VLOOKUP(L77,[3]Tops!$A$2:$B$184,2,FALSE)</f>
        <v>#N/A</v>
      </c>
      <c r="Y77" t="e">
        <f>VLOOKUP(W77,[4]Sheet2!$A$2:$H$73, 2,FALSE)</f>
        <v>#N/A</v>
      </c>
      <c r="Z77" t="e">
        <f>VLOOKUP(W78,[4]Sheet2!$A$2:$H$73, 3,FALSE)</f>
        <v>#N/A</v>
      </c>
      <c r="AA77" t="e">
        <f>VLOOKUP(W78,[4]Sheet2!$A$2:$H$73, 4,FALSE)</f>
        <v>#N/A</v>
      </c>
      <c r="AB77" t="e">
        <f>VLOOKUP(W78,[4]Sheet2!$A$2:$H$73, 6,FALSE)</f>
        <v>#N/A</v>
      </c>
      <c r="AC77" t="e">
        <f>VLOOKUP(W78,[4]Sheet2!$A$2:$H$73, 7,FALSE)</f>
        <v>#N/A</v>
      </c>
      <c r="AD77" t="e">
        <f>VLOOKUP(W78,[4]Sheet2!$A$2:$H$73, 8,FALSE)</f>
        <v>#N/A</v>
      </c>
    </row>
    <row r="78" spans="1:30" x14ac:dyDescent="0.2">
      <c r="A78" t="s">
        <v>10</v>
      </c>
      <c r="B78">
        <v>77</v>
      </c>
      <c r="C78" t="s">
        <v>2645</v>
      </c>
      <c r="D78" t="s">
        <v>312</v>
      </c>
      <c r="E78" t="s">
        <v>313</v>
      </c>
      <c r="F78">
        <v>89.9</v>
      </c>
      <c r="G78" t="s">
        <v>174</v>
      </c>
      <c r="H78" t="s">
        <v>20</v>
      </c>
      <c r="I78">
        <v>25</v>
      </c>
      <c r="J78">
        <v>417</v>
      </c>
      <c r="K78" t="s">
        <v>315</v>
      </c>
      <c r="L78" t="s">
        <v>2439</v>
      </c>
      <c r="O78" t="s">
        <v>2560</v>
      </c>
      <c r="P78" t="e">
        <v>#N/A</v>
      </c>
      <c r="Q78" t="e">
        <v>#N/A</v>
      </c>
      <c r="R78" t="e">
        <v>#N/A</v>
      </c>
      <c r="S78" t="e">
        <v>#N/A</v>
      </c>
      <c r="T78" t="e">
        <v>#N/A</v>
      </c>
      <c r="U78" t="e">
        <v>#N/A</v>
      </c>
      <c r="V78" t="e">
        <v>#N/A</v>
      </c>
      <c r="W78" t="e">
        <f>VLOOKUP(L78,[3]Tops!$A$2:$B$184,2,FALSE)</f>
        <v>#N/A</v>
      </c>
      <c r="Y78" t="e">
        <f>VLOOKUP(W78,[4]Sheet2!$A$2:$H$73, 2,FALSE)</f>
        <v>#N/A</v>
      </c>
      <c r="Z78" t="e">
        <f>VLOOKUP(W79,[4]Sheet2!$A$2:$H$73, 3,FALSE)</f>
        <v>#N/A</v>
      </c>
      <c r="AA78" t="e">
        <f>VLOOKUP(W79,[4]Sheet2!$A$2:$H$73, 4,FALSE)</f>
        <v>#N/A</v>
      </c>
      <c r="AB78" t="e">
        <f>VLOOKUP(W79,[4]Sheet2!$A$2:$H$73, 6,FALSE)</f>
        <v>#N/A</v>
      </c>
      <c r="AC78" t="e">
        <f>VLOOKUP(W79,[4]Sheet2!$A$2:$H$73, 7,FALSE)</f>
        <v>#N/A</v>
      </c>
      <c r="AD78" t="e">
        <f>VLOOKUP(W79,[4]Sheet2!$A$2:$H$73, 8,FALSE)</f>
        <v>#N/A</v>
      </c>
    </row>
    <row r="79" spans="1:30" x14ac:dyDescent="0.2">
      <c r="A79" t="s">
        <v>10</v>
      </c>
      <c r="B79">
        <v>78</v>
      </c>
      <c r="C79" t="s">
        <v>2645</v>
      </c>
      <c r="D79" t="s">
        <v>316</v>
      </c>
      <c r="E79" t="s">
        <v>317</v>
      </c>
      <c r="F79">
        <v>82.65</v>
      </c>
      <c r="G79" t="s">
        <v>318</v>
      </c>
      <c r="H79" t="s">
        <v>38</v>
      </c>
      <c r="I79">
        <v>3.6</v>
      </c>
      <c r="J79">
        <v>414</v>
      </c>
      <c r="K79" t="s">
        <v>320</v>
      </c>
      <c r="L79" t="s">
        <v>2457</v>
      </c>
      <c r="O79" t="s">
        <v>2560</v>
      </c>
      <c r="P79" t="e">
        <v>#N/A</v>
      </c>
      <c r="Q79" t="e">
        <v>#N/A</v>
      </c>
      <c r="R79" t="e">
        <v>#N/A</v>
      </c>
      <c r="S79" t="e">
        <v>#N/A</v>
      </c>
      <c r="T79" t="e">
        <v>#N/A</v>
      </c>
      <c r="U79" t="e">
        <v>#N/A</v>
      </c>
      <c r="V79" t="e">
        <v>#N/A</v>
      </c>
      <c r="W79" t="e">
        <f>VLOOKUP(L79,[3]Tops!$A$2:$B$184,2,FALSE)</f>
        <v>#N/A</v>
      </c>
      <c r="Y79" t="e">
        <f>VLOOKUP(W79,[4]Sheet2!$A$2:$H$73, 2,FALSE)</f>
        <v>#N/A</v>
      </c>
      <c r="Z79">
        <f>VLOOKUP(W80,[4]Sheet2!$A$2:$H$73, 3,FALSE)</f>
        <v>0</v>
      </c>
      <c r="AA79">
        <f>VLOOKUP(W80,[4]Sheet2!$A$2:$H$73, 4,FALSE)</f>
        <v>0</v>
      </c>
      <c r="AB79" t="e">
        <f>VLOOKUP(W80,[4]Sheet2!$A$2:$H$73, 6,FALSE)</f>
        <v>#N/A</v>
      </c>
      <c r="AC79" t="e">
        <f>VLOOKUP(W80,[4]Sheet2!$A$2:$H$73, 7,FALSE)</f>
        <v>#N/A</v>
      </c>
      <c r="AD79" t="e">
        <f>VLOOKUP(W80,[4]Sheet2!$A$2:$H$73, 8,FALSE)</f>
        <v>#N/A</v>
      </c>
    </row>
    <row r="80" spans="1:30" x14ac:dyDescent="0.2">
      <c r="A80" t="s">
        <v>10</v>
      </c>
      <c r="B80">
        <v>79</v>
      </c>
      <c r="C80" t="s">
        <v>2645</v>
      </c>
      <c r="D80" t="s">
        <v>321</v>
      </c>
      <c r="E80" t="s">
        <v>322</v>
      </c>
      <c r="F80">
        <v>84.63</v>
      </c>
      <c r="G80" t="s">
        <v>154</v>
      </c>
      <c r="H80" t="s">
        <v>20</v>
      </c>
      <c r="I80">
        <v>2.6</v>
      </c>
      <c r="J80">
        <v>414</v>
      </c>
      <c r="K80" t="s">
        <v>320</v>
      </c>
      <c r="L80" t="s">
        <v>1988</v>
      </c>
      <c r="O80" t="s">
        <v>2560</v>
      </c>
      <c r="P80" t="e">
        <v>#N/A</v>
      </c>
      <c r="Q80" t="e">
        <v>#N/A</v>
      </c>
      <c r="R80" t="e">
        <v>#N/A</v>
      </c>
      <c r="S80" t="e">
        <v>#N/A</v>
      </c>
      <c r="T80" t="e">
        <v>#N/A</v>
      </c>
      <c r="U80" t="e">
        <v>#N/A</v>
      </c>
      <c r="V80" t="e">
        <v>#N/A</v>
      </c>
      <c r="W80" t="str">
        <f>VLOOKUP(L80,[3]Tops!$A$2:$B$184,2,FALSE)</f>
        <v>M.005 3.13 7.475 0L7.47 3.13C.029.129.044.116.05.09.007-.025.006-.062 0 0-.012.154-.05.937-.05 4.133 0 5.884-4.928 9.857-7.47 11.109-6.22-2.88-7.571-8.605-7.47-11.109V3.13Z</v>
      </c>
      <c r="Y80">
        <f>VLOOKUP(W80,[4]Sheet2!$A$2:$H$73, 2,FALSE)</f>
        <v>0</v>
      </c>
      <c r="Z80" t="str">
        <f>VLOOKUP(W81,[4]Sheet2!$A$2:$H$73, 3,FALSE)</f>
        <v>Austin</v>
      </c>
      <c r="AA80" t="str">
        <f>VLOOKUP(W81,[4]Sheet2!$A$2:$H$73, 4,FALSE)</f>
        <v>TX</v>
      </c>
      <c r="AB80">
        <f>VLOOKUP(W81,[4]Sheet2!$A$2:$H$73, 6,FALSE)</f>
        <v>129.4</v>
      </c>
      <c r="AC80" t="e">
        <f>VLOOKUP(W81,[4]Sheet2!$A$2:$H$73, 7,FALSE)</f>
        <v>#N/A</v>
      </c>
      <c r="AD80" t="e">
        <f>VLOOKUP(W81,[4]Sheet2!$A$2:$H$73, 8,FALSE)</f>
        <v>#N/A</v>
      </c>
    </row>
    <row r="81" spans="1:30" x14ac:dyDescent="0.2">
      <c r="A81" t="s">
        <v>10</v>
      </c>
      <c r="B81">
        <v>80</v>
      </c>
      <c r="C81" t="s">
        <v>2645</v>
      </c>
      <c r="D81" t="s">
        <v>324</v>
      </c>
      <c r="E81" t="s">
        <v>221</v>
      </c>
      <c r="F81">
        <v>97.98</v>
      </c>
      <c r="G81" t="s">
        <v>154</v>
      </c>
      <c r="H81" t="s">
        <v>20</v>
      </c>
      <c r="I81">
        <v>27</v>
      </c>
      <c r="J81">
        <v>412</v>
      </c>
      <c r="K81" t="s">
        <v>325</v>
      </c>
      <c r="L81" t="s">
        <v>1987</v>
      </c>
      <c r="O81" t="s">
        <v>2560</v>
      </c>
      <c r="P81" t="e">
        <v>#N/A</v>
      </c>
      <c r="Q81" t="e">
        <v>#N/A</v>
      </c>
      <c r="R81" t="e">
        <v>#N/A</v>
      </c>
      <c r="S81" t="e">
        <v>#N/A</v>
      </c>
      <c r="T81" t="e">
        <v>#N/A</v>
      </c>
      <c r="U81" t="e">
        <v>#N/A</v>
      </c>
      <c r="V81" t="e">
        <v>#N/A</v>
      </c>
      <c r="W81" t="str">
        <f>VLOOKUP(L81,[3]Tops!$A$2:$B$184,2,FALSE)</f>
        <v>TEXAS LONGHORNS</v>
      </c>
      <c r="Y81" t="str">
        <f>VLOOKUP(W81,[4]Sheet2!$A$2:$H$73, 2,FALSE)</f>
        <v>University of Texas</v>
      </c>
      <c r="Z81" t="str">
        <f>VLOOKUP(W82,[4]Sheet2!$A$2:$H$73, 3,FALSE)</f>
        <v>Clemson</v>
      </c>
      <c r="AA81" t="str">
        <f>VLOOKUP(W82,[4]Sheet2!$A$2:$H$73, 4,FALSE)</f>
        <v>SC</v>
      </c>
      <c r="AB81">
        <f>VLOOKUP(W82,[4]Sheet2!$A$2:$H$73, 6,FALSE)</f>
        <v>93.9</v>
      </c>
      <c r="AC81">
        <f>VLOOKUP(W82,[4]Sheet2!$A$2:$H$73, 7,FALSE)</f>
        <v>77</v>
      </c>
      <c r="AD81">
        <f>VLOOKUP(W82,[4]Sheet2!$A$2:$H$73, 8,FALSE)</f>
        <v>48335</v>
      </c>
    </row>
    <row r="82" spans="1:30" x14ac:dyDescent="0.2">
      <c r="A82" t="s">
        <v>10</v>
      </c>
      <c r="B82">
        <v>81</v>
      </c>
      <c r="C82" t="s">
        <v>2645</v>
      </c>
      <c r="D82" t="s">
        <v>326</v>
      </c>
      <c r="E82" t="s">
        <v>327</v>
      </c>
      <c r="F82">
        <v>96.77</v>
      </c>
      <c r="G82" t="s">
        <v>209</v>
      </c>
      <c r="H82" t="s">
        <v>20</v>
      </c>
      <c r="I82">
        <v>11.5</v>
      </c>
      <c r="J82">
        <v>412</v>
      </c>
      <c r="K82" t="s">
        <v>325</v>
      </c>
      <c r="L82" t="s">
        <v>1993</v>
      </c>
      <c r="O82" t="s">
        <v>2560</v>
      </c>
      <c r="P82" t="e">
        <v>#N/A</v>
      </c>
      <c r="Q82" t="e">
        <v>#N/A</v>
      </c>
      <c r="R82" t="e">
        <v>#N/A</v>
      </c>
      <c r="S82" t="e">
        <v>#N/A</v>
      </c>
      <c r="T82" t="e">
        <v>#N/A</v>
      </c>
      <c r="U82" t="e">
        <v>#N/A</v>
      </c>
      <c r="V82" t="e">
        <v>#N/A</v>
      </c>
      <c r="W82" t="str">
        <f>VLOOKUP(L82,[3]Tops!$A$2:$B$184,2,FALSE)</f>
        <v>CLEMSON TIGERS</v>
      </c>
      <c r="Y82" t="str">
        <f>VLOOKUP(W82,[4]Sheet2!$A$2:$H$73, 2,FALSE)</f>
        <v>Clemson University</v>
      </c>
      <c r="Z82" t="e">
        <f>VLOOKUP(W83,[4]Sheet2!$A$2:$H$73, 3,FALSE)</f>
        <v>#N/A</v>
      </c>
      <c r="AA82" t="e">
        <f>VLOOKUP(W83,[4]Sheet2!$A$2:$H$73, 4,FALSE)</f>
        <v>#N/A</v>
      </c>
      <c r="AB82" t="e">
        <f>VLOOKUP(W83,[4]Sheet2!$A$2:$H$73, 6,FALSE)</f>
        <v>#N/A</v>
      </c>
      <c r="AC82" t="e">
        <f>VLOOKUP(W83,[4]Sheet2!$A$2:$H$73, 7,FALSE)</f>
        <v>#N/A</v>
      </c>
      <c r="AD82" t="e">
        <f>VLOOKUP(W83,[4]Sheet2!$A$2:$H$73, 8,FALSE)</f>
        <v>#N/A</v>
      </c>
    </row>
    <row r="83" spans="1:30" x14ac:dyDescent="0.2">
      <c r="A83" t="s">
        <v>10</v>
      </c>
      <c r="B83">
        <v>82</v>
      </c>
      <c r="C83" t="s">
        <v>2645</v>
      </c>
      <c r="D83" t="s">
        <v>328</v>
      </c>
      <c r="E83" t="s">
        <v>329</v>
      </c>
      <c r="F83">
        <v>82.9</v>
      </c>
      <c r="G83" t="s">
        <v>64</v>
      </c>
      <c r="H83" t="s">
        <v>20</v>
      </c>
      <c r="I83">
        <v>38</v>
      </c>
      <c r="J83">
        <v>410</v>
      </c>
      <c r="K83" t="s">
        <v>331</v>
      </c>
      <c r="L83" t="s">
        <v>2495</v>
      </c>
      <c r="O83" t="s">
        <v>2560</v>
      </c>
      <c r="P83" t="e">
        <v>#N/A</v>
      </c>
      <c r="Q83" t="e">
        <v>#N/A</v>
      </c>
      <c r="R83" t="e">
        <v>#N/A</v>
      </c>
      <c r="S83" t="e">
        <v>#N/A</v>
      </c>
      <c r="T83" t="e">
        <v>#N/A</v>
      </c>
      <c r="U83" t="e">
        <v>#N/A</v>
      </c>
      <c r="V83" t="e">
        <v>#N/A</v>
      </c>
      <c r="W83" t="e">
        <f>VLOOKUP(L83,[3]Tops!$A$2:$B$184,2,FALSE)</f>
        <v>#N/A</v>
      </c>
      <c r="Y83" t="e">
        <f>VLOOKUP(W83,[4]Sheet2!$A$2:$H$73, 2,FALSE)</f>
        <v>#N/A</v>
      </c>
      <c r="Z83" t="str">
        <f>VLOOKUP(W84,[4]Sheet2!$A$2:$H$73, 3,FALSE)</f>
        <v>Tuscaloosa</v>
      </c>
      <c r="AA83" t="str">
        <f>VLOOKUP(W84,[4]Sheet2!$A$2:$H$73, 4,FALSE)</f>
        <v>AL</v>
      </c>
      <c r="AB83">
        <f>VLOOKUP(W84,[4]Sheet2!$A$2:$H$73, 6,FALSE)</f>
        <v>87.5</v>
      </c>
      <c r="AC83">
        <f>VLOOKUP(W84,[4]Sheet2!$A$2:$H$73, 7,FALSE)</f>
        <v>137</v>
      </c>
      <c r="AD83">
        <f>VLOOKUP(W84,[4]Sheet2!$A$2:$H$73, 8,FALSE)</f>
        <v>44880</v>
      </c>
    </row>
    <row r="84" spans="1:30" x14ac:dyDescent="0.2">
      <c r="A84" t="s">
        <v>10</v>
      </c>
      <c r="B84">
        <v>83</v>
      </c>
      <c r="C84" t="s">
        <v>2645</v>
      </c>
      <c r="D84" t="s">
        <v>332</v>
      </c>
      <c r="E84" t="s">
        <v>333</v>
      </c>
      <c r="F84">
        <v>97.69</v>
      </c>
      <c r="G84" t="s">
        <v>25</v>
      </c>
      <c r="H84" t="s">
        <v>14</v>
      </c>
      <c r="I84">
        <v>32</v>
      </c>
      <c r="J84">
        <v>409</v>
      </c>
      <c r="K84" t="s">
        <v>334</v>
      </c>
      <c r="L84" t="s">
        <v>1992</v>
      </c>
      <c r="O84" t="s">
        <v>2560</v>
      </c>
      <c r="P84" t="e">
        <v>#N/A</v>
      </c>
      <c r="Q84" t="e">
        <v>#N/A</v>
      </c>
      <c r="R84" t="e">
        <v>#N/A</v>
      </c>
      <c r="S84" t="e">
        <v>#N/A</v>
      </c>
      <c r="T84" t="e">
        <v>#N/A</v>
      </c>
      <c r="U84" t="e">
        <v>#N/A</v>
      </c>
      <c r="V84" t="e">
        <v>#N/A</v>
      </c>
      <c r="W84" t="str">
        <f>VLOOKUP(L84,[3]Tops!$A$2:$B$184,2,FALSE)</f>
        <v>ALABAMA CRIMSON TIDE</v>
      </c>
      <c r="Y84" t="str">
        <f>VLOOKUP(W84,[4]Sheet2!$A$2:$H$73, 2,FALSE)</f>
        <v>The University of Alabama</v>
      </c>
      <c r="Z84" t="e">
        <f>VLOOKUP(W85,[4]Sheet2!$A$2:$H$73, 3,FALSE)</f>
        <v>#N/A</v>
      </c>
      <c r="AA84" t="e">
        <f>VLOOKUP(W85,[4]Sheet2!$A$2:$H$73, 4,FALSE)</f>
        <v>#N/A</v>
      </c>
      <c r="AB84" t="e">
        <f>VLOOKUP(W85,[4]Sheet2!$A$2:$H$73, 6,FALSE)</f>
        <v>#N/A</v>
      </c>
      <c r="AC84" t="e">
        <f>VLOOKUP(W85,[4]Sheet2!$A$2:$H$73, 7,FALSE)</f>
        <v>#N/A</v>
      </c>
      <c r="AD84" t="e">
        <f>VLOOKUP(W85,[4]Sheet2!$A$2:$H$73, 8,FALSE)</f>
        <v>#N/A</v>
      </c>
    </row>
    <row r="85" spans="1:30" x14ac:dyDescent="0.2">
      <c r="A85" t="s">
        <v>10</v>
      </c>
      <c r="B85">
        <v>84</v>
      </c>
      <c r="C85" t="s">
        <v>2645</v>
      </c>
      <c r="D85" t="s">
        <v>335</v>
      </c>
      <c r="E85" t="s">
        <v>336</v>
      </c>
      <c r="F85">
        <v>91.89</v>
      </c>
      <c r="G85" t="s">
        <v>13</v>
      </c>
      <c r="I85">
        <v>155</v>
      </c>
      <c r="J85">
        <v>405</v>
      </c>
      <c r="K85" t="s">
        <v>338</v>
      </c>
      <c r="L85" t="s">
        <v>2458</v>
      </c>
      <c r="O85" t="s">
        <v>2560</v>
      </c>
      <c r="P85" t="e">
        <v>#N/A</v>
      </c>
      <c r="Q85" t="e">
        <v>#N/A</v>
      </c>
      <c r="R85" t="e">
        <v>#N/A</v>
      </c>
      <c r="S85" t="e">
        <v>#N/A</v>
      </c>
      <c r="T85" t="e">
        <v>#N/A</v>
      </c>
      <c r="U85" t="e">
        <v>#N/A</v>
      </c>
      <c r="V85" t="e">
        <v>#N/A</v>
      </c>
      <c r="W85" t="e">
        <f>VLOOKUP(L85,[3]Tops!$A$2:$B$184,2,FALSE)</f>
        <v>#N/A</v>
      </c>
      <c r="Y85" t="e">
        <f>VLOOKUP(W85,[4]Sheet2!$A$2:$H$73, 2,FALSE)</f>
        <v>#N/A</v>
      </c>
      <c r="Z85" t="e">
        <f>VLOOKUP(W86,[4]Sheet2!$A$2:$H$73, 3,FALSE)</f>
        <v>#N/A</v>
      </c>
      <c r="AA85" t="e">
        <f>VLOOKUP(W86,[4]Sheet2!$A$2:$H$73, 4,FALSE)</f>
        <v>#N/A</v>
      </c>
      <c r="AB85" t="e">
        <f>VLOOKUP(W86,[4]Sheet2!$A$2:$H$73, 6,FALSE)</f>
        <v>#N/A</v>
      </c>
      <c r="AC85" t="e">
        <f>VLOOKUP(W86,[4]Sheet2!$A$2:$H$73, 7,FALSE)</f>
        <v>#N/A</v>
      </c>
      <c r="AD85" t="e">
        <f>VLOOKUP(W86,[4]Sheet2!$A$2:$H$73, 8,FALSE)</f>
        <v>#N/A</v>
      </c>
    </row>
    <row r="86" spans="1:30" x14ac:dyDescent="0.2">
      <c r="A86" t="s">
        <v>10</v>
      </c>
      <c r="B86">
        <v>85</v>
      </c>
      <c r="C86" t="s">
        <v>2645</v>
      </c>
      <c r="D86" t="s">
        <v>339</v>
      </c>
      <c r="E86" t="s">
        <v>340</v>
      </c>
      <c r="F86">
        <v>98.68</v>
      </c>
      <c r="G86" t="s">
        <v>264</v>
      </c>
      <c r="H86" t="s">
        <v>20</v>
      </c>
      <c r="I86">
        <v>27</v>
      </c>
      <c r="J86">
        <v>403</v>
      </c>
      <c r="K86" t="s">
        <v>341</v>
      </c>
      <c r="L86" t="s">
        <v>2439</v>
      </c>
      <c r="O86" t="s">
        <v>2560</v>
      </c>
      <c r="P86" t="e">
        <v>#N/A</v>
      </c>
      <c r="Q86" t="e">
        <v>#N/A</v>
      </c>
      <c r="R86" t="e">
        <v>#N/A</v>
      </c>
      <c r="S86" t="e">
        <v>#N/A</v>
      </c>
      <c r="T86" t="e">
        <v>#N/A</v>
      </c>
      <c r="U86" t="e">
        <v>#N/A</v>
      </c>
      <c r="V86" t="e">
        <v>#N/A</v>
      </c>
      <c r="W86" t="e">
        <f>VLOOKUP(L86,[3]Tops!$A$2:$B$184,2,FALSE)</f>
        <v>#N/A</v>
      </c>
      <c r="Y86" t="e">
        <f>VLOOKUP(W86,[4]Sheet2!$A$2:$H$73, 2,FALSE)</f>
        <v>#N/A</v>
      </c>
      <c r="Z86" t="str">
        <f>VLOOKUP(W87,[4]Sheet2!$A$2:$H$73, 3,FALSE)</f>
        <v>Tuscaloosa</v>
      </c>
      <c r="AA86" t="str">
        <f>VLOOKUP(W87,[4]Sheet2!$A$2:$H$73, 4,FALSE)</f>
        <v>AL</v>
      </c>
      <c r="AB86">
        <f>VLOOKUP(W87,[4]Sheet2!$A$2:$H$73, 6,FALSE)</f>
        <v>87.5</v>
      </c>
      <c r="AC86">
        <f>VLOOKUP(W87,[4]Sheet2!$A$2:$H$73, 7,FALSE)</f>
        <v>137</v>
      </c>
      <c r="AD86">
        <f>VLOOKUP(W87,[4]Sheet2!$A$2:$H$73, 8,FALSE)</f>
        <v>44880</v>
      </c>
    </row>
    <row r="87" spans="1:30" x14ac:dyDescent="0.2">
      <c r="A87" t="s">
        <v>10</v>
      </c>
      <c r="B87">
        <v>86</v>
      </c>
      <c r="C87" t="s">
        <v>2645</v>
      </c>
      <c r="D87" t="s">
        <v>342</v>
      </c>
      <c r="E87" t="s">
        <v>343</v>
      </c>
      <c r="F87">
        <v>98.09</v>
      </c>
      <c r="G87" t="s">
        <v>100</v>
      </c>
      <c r="H87" t="s">
        <v>38</v>
      </c>
      <c r="I87">
        <v>14.9</v>
      </c>
      <c r="J87">
        <v>395</v>
      </c>
      <c r="K87" t="s">
        <v>345</v>
      </c>
      <c r="L87" t="s">
        <v>1992</v>
      </c>
      <c r="O87" t="s">
        <v>2560</v>
      </c>
      <c r="P87" t="e">
        <v>#N/A</v>
      </c>
      <c r="Q87" t="e">
        <v>#N/A</v>
      </c>
      <c r="R87" t="e">
        <v>#N/A</v>
      </c>
      <c r="S87" t="e">
        <v>#N/A</v>
      </c>
      <c r="T87" t="e">
        <v>#N/A</v>
      </c>
      <c r="U87" t="e">
        <v>#N/A</v>
      </c>
      <c r="V87" t="e">
        <v>#N/A</v>
      </c>
      <c r="W87" t="str">
        <f>VLOOKUP(L87,[3]Tops!$A$2:$B$184,2,FALSE)</f>
        <v>ALABAMA CRIMSON TIDE</v>
      </c>
      <c r="Y87" t="str">
        <f>VLOOKUP(W87,[4]Sheet2!$A$2:$H$73, 2,FALSE)</f>
        <v>The University of Alabama</v>
      </c>
      <c r="Z87" t="e">
        <f>VLOOKUP(W88,[4]Sheet2!$A$2:$H$73, 3,FALSE)</f>
        <v>#N/A</v>
      </c>
      <c r="AA87" t="e">
        <f>VLOOKUP(W88,[4]Sheet2!$A$2:$H$73, 4,FALSE)</f>
        <v>#N/A</v>
      </c>
      <c r="AB87" t="e">
        <f>VLOOKUP(W88,[4]Sheet2!$A$2:$H$73, 6,FALSE)</f>
        <v>#N/A</v>
      </c>
      <c r="AC87" t="e">
        <f>VLOOKUP(W88,[4]Sheet2!$A$2:$H$73, 7,FALSE)</f>
        <v>#N/A</v>
      </c>
      <c r="AD87" t="e">
        <f>VLOOKUP(W88,[4]Sheet2!$A$2:$H$73, 8,FALSE)</f>
        <v>#N/A</v>
      </c>
    </row>
    <row r="88" spans="1:30" x14ac:dyDescent="0.2">
      <c r="A88" t="s">
        <v>10</v>
      </c>
      <c r="B88">
        <v>87</v>
      </c>
      <c r="C88" t="s">
        <v>2645</v>
      </c>
      <c r="D88" t="s">
        <v>346</v>
      </c>
      <c r="E88" t="s">
        <v>347</v>
      </c>
      <c r="F88">
        <v>90.13</v>
      </c>
      <c r="G88" t="s">
        <v>318</v>
      </c>
      <c r="H88" t="s">
        <v>38</v>
      </c>
      <c r="I88">
        <v>25</v>
      </c>
      <c r="J88">
        <v>387</v>
      </c>
      <c r="K88" t="s">
        <v>348</v>
      </c>
      <c r="L88" t="s">
        <v>2428</v>
      </c>
      <c r="O88" t="s">
        <v>2560</v>
      </c>
      <c r="P88" t="e">
        <v>#N/A</v>
      </c>
      <c r="Q88" t="e">
        <v>#N/A</v>
      </c>
      <c r="R88" t="e">
        <v>#N/A</v>
      </c>
      <c r="S88" t="e">
        <v>#N/A</v>
      </c>
      <c r="T88" t="e">
        <v>#N/A</v>
      </c>
      <c r="U88" t="e">
        <v>#N/A</v>
      </c>
      <c r="V88" t="e">
        <v>#N/A</v>
      </c>
      <c r="W88" t="e">
        <f>VLOOKUP(L88,[3]Tops!$A$2:$B$184,2,FALSE)</f>
        <v>#N/A</v>
      </c>
      <c r="Y88" t="e">
        <f>VLOOKUP(W88,[4]Sheet2!$A$2:$H$73, 2,FALSE)</f>
        <v>#N/A</v>
      </c>
      <c r="Z88" t="str">
        <f>VLOOKUP(W89,[4]Sheet2!$A$2:$H$73, 3,FALSE)</f>
        <v>Los Angeles</v>
      </c>
      <c r="AA88" t="str">
        <f>VLOOKUP(W89,[4]Sheet2!$A$2:$H$73, 4,FALSE)</f>
        <v>CA</v>
      </c>
      <c r="AB88">
        <f>VLOOKUP(W89,[4]Sheet2!$A$2:$H$73, 6,FALSE)</f>
        <v>176.2</v>
      </c>
      <c r="AC88">
        <f>VLOOKUP(W89,[4]Sheet2!$A$2:$H$73, 7,FALSE)</f>
        <v>25</v>
      </c>
      <c r="AD88">
        <f>VLOOKUP(W89,[4]Sheet2!$A$2:$H$73, 8,FALSE)</f>
        <v>69778</v>
      </c>
    </row>
    <row r="89" spans="1:30" x14ac:dyDescent="0.2">
      <c r="A89" t="s">
        <v>10</v>
      </c>
      <c r="B89">
        <v>88</v>
      </c>
      <c r="C89" t="s">
        <v>2645</v>
      </c>
      <c r="D89" t="s">
        <v>349</v>
      </c>
      <c r="E89" t="s">
        <v>350</v>
      </c>
      <c r="F89">
        <v>93.92</v>
      </c>
      <c r="G89" t="s">
        <v>318</v>
      </c>
      <c r="I89">
        <v>4.7</v>
      </c>
      <c r="J89">
        <v>386</v>
      </c>
      <c r="K89" t="s">
        <v>352</v>
      </c>
      <c r="L89" t="s">
        <v>1989</v>
      </c>
      <c r="O89" t="s">
        <v>2560</v>
      </c>
      <c r="P89" t="e">
        <v>#N/A</v>
      </c>
      <c r="Q89" t="e">
        <v>#N/A</v>
      </c>
      <c r="R89" t="e">
        <v>#N/A</v>
      </c>
      <c r="S89" t="e">
        <v>#N/A</v>
      </c>
      <c r="T89" t="e">
        <v>#N/A</v>
      </c>
      <c r="U89" t="e">
        <v>#N/A</v>
      </c>
      <c r="V89" t="e">
        <v>#N/A</v>
      </c>
      <c r="W89" t="str">
        <f>VLOOKUP(L89,[3]Tops!$A$2:$B$184,2,FALSE)</f>
        <v>USC TROJANS</v>
      </c>
      <c r="Y89" t="str">
        <f>VLOOKUP(W89,[4]Sheet2!$A$2:$H$73, 2,FALSE)</f>
        <v>University of Southern California</v>
      </c>
      <c r="Z89" t="e">
        <f>VLOOKUP(W90,[4]Sheet2!$A$2:$H$73, 3,FALSE)</f>
        <v>#N/A</v>
      </c>
      <c r="AA89" t="e">
        <f>VLOOKUP(W90,[4]Sheet2!$A$2:$H$73, 4,FALSE)</f>
        <v>#N/A</v>
      </c>
      <c r="AB89" t="e">
        <f>VLOOKUP(W90,[4]Sheet2!$A$2:$H$73, 6,FALSE)</f>
        <v>#N/A</v>
      </c>
      <c r="AC89" t="e">
        <f>VLOOKUP(W90,[4]Sheet2!$A$2:$H$73, 7,FALSE)</f>
        <v>#N/A</v>
      </c>
      <c r="AD89" t="e">
        <f>VLOOKUP(W90,[4]Sheet2!$A$2:$H$73, 8,FALSE)</f>
        <v>#N/A</v>
      </c>
    </row>
    <row r="90" spans="1:30" x14ac:dyDescent="0.2">
      <c r="A90" t="s">
        <v>10</v>
      </c>
      <c r="B90">
        <v>89</v>
      </c>
      <c r="C90" t="s">
        <v>2645</v>
      </c>
      <c r="D90" t="s">
        <v>353</v>
      </c>
      <c r="E90" t="s">
        <v>354</v>
      </c>
      <c r="F90">
        <v>90.36</v>
      </c>
      <c r="G90" t="s">
        <v>64</v>
      </c>
      <c r="H90" t="s">
        <v>26</v>
      </c>
      <c r="I90">
        <v>66</v>
      </c>
      <c r="J90">
        <v>386</v>
      </c>
      <c r="K90" t="s">
        <v>352</v>
      </c>
      <c r="L90" t="s">
        <v>2475</v>
      </c>
      <c r="O90" t="s">
        <v>2560</v>
      </c>
      <c r="P90" t="e">
        <v>#N/A</v>
      </c>
      <c r="Q90" t="e">
        <v>#N/A</v>
      </c>
      <c r="R90" t="e">
        <v>#N/A</v>
      </c>
      <c r="S90" t="e">
        <v>#N/A</v>
      </c>
      <c r="T90" t="e">
        <v>#N/A</v>
      </c>
      <c r="U90" t="e">
        <v>#N/A</v>
      </c>
      <c r="V90" t="e">
        <v>#N/A</v>
      </c>
      <c r="W90" t="e">
        <f>VLOOKUP(L90,[3]Tops!$A$2:$B$184,2,FALSE)</f>
        <v>#N/A</v>
      </c>
      <c r="Y90" t="e">
        <f>VLOOKUP(W90,[4]Sheet2!$A$2:$H$73, 2,FALSE)</f>
        <v>#N/A</v>
      </c>
      <c r="Z90" t="str">
        <f>VLOOKUP(W91,[4]Sheet2!$A$2:$H$73, 3,FALSE)</f>
        <v>Tuscaloosa</v>
      </c>
      <c r="AA90" t="str">
        <f>VLOOKUP(W91,[4]Sheet2!$A$2:$H$73, 4,FALSE)</f>
        <v>AL</v>
      </c>
      <c r="AB90">
        <f>VLOOKUP(W91,[4]Sheet2!$A$2:$H$73, 6,FALSE)</f>
        <v>87.5</v>
      </c>
      <c r="AC90">
        <f>VLOOKUP(W91,[4]Sheet2!$A$2:$H$73, 7,FALSE)</f>
        <v>137</v>
      </c>
      <c r="AD90">
        <f>VLOOKUP(W91,[4]Sheet2!$A$2:$H$73, 8,FALSE)</f>
        <v>44880</v>
      </c>
    </row>
    <row r="91" spans="1:30" x14ac:dyDescent="0.2">
      <c r="A91" t="s">
        <v>10</v>
      </c>
      <c r="B91">
        <v>90</v>
      </c>
      <c r="C91" t="s">
        <v>2645</v>
      </c>
      <c r="D91" t="s">
        <v>356</v>
      </c>
      <c r="E91" t="s">
        <v>357</v>
      </c>
      <c r="F91">
        <v>94.65</v>
      </c>
      <c r="G91" t="s">
        <v>13</v>
      </c>
      <c r="H91" t="s">
        <v>14</v>
      </c>
      <c r="I91">
        <v>11.2</v>
      </c>
      <c r="J91">
        <v>384</v>
      </c>
      <c r="K91" t="s">
        <v>359</v>
      </c>
      <c r="L91" t="s">
        <v>1992</v>
      </c>
      <c r="O91" t="s">
        <v>2560</v>
      </c>
      <c r="P91" t="e">
        <v>#N/A</v>
      </c>
      <c r="Q91" t="e">
        <v>#N/A</v>
      </c>
      <c r="R91" t="e">
        <v>#N/A</v>
      </c>
      <c r="S91" t="e">
        <v>#N/A</v>
      </c>
      <c r="T91" t="e">
        <v>#N/A</v>
      </c>
      <c r="U91" t="e">
        <v>#N/A</v>
      </c>
      <c r="V91" t="e">
        <v>#N/A</v>
      </c>
      <c r="W91" t="str">
        <f>VLOOKUP(L91,[3]Tops!$A$2:$B$184,2,FALSE)</f>
        <v>ALABAMA CRIMSON TIDE</v>
      </c>
      <c r="Y91" t="str">
        <f>VLOOKUP(W91,[4]Sheet2!$A$2:$H$73, 2,FALSE)</f>
        <v>The University of Alabama</v>
      </c>
      <c r="Z91" t="str">
        <f>VLOOKUP(W92,[4]Sheet2!$A$2:$H$73, 3,FALSE)</f>
        <v>Norman</v>
      </c>
      <c r="AA91" t="str">
        <f>VLOOKUP(W92,[4]Sheet2!$A$2:$H$73, 4,FALSE)</f>
        <v>OK</v>
      </c>
      <c r="AB91">
        <f>VLOOKUP(W92,[4]Sheet2!$A$2:$H$73, 6,FALSE)</f>
        <v>87</v>
      </c>
      <c r="AC91">
        <f>VLOOKUP(W92,[4]Sheet2!$A$2:$H$73, 7,FALSE)</f>
        <v>127</v>
      </c>
      <c r="AD91">
        <f>VLOOKUP(W92,[4]Sheet2!$A$2:$H$73, 8,FALSE)</f>
        <v>59866</v>
      </c>
    </row>
    <row r="92" spans="1:30" x14ac:dyDescent="0.2">
      <c r="A92" t="s">
        <v>10</v>
      </c>
      <c r="B92">
        <v>91</v>
      </c>
      <c r="C92" t="s">
        <v>2645</v>
      </c>
      <c r="D92" t="s">
        <v>360</v>
      </c>
      <c r="E92" t="s">
        <v>361</v>
      </c>
      <c r="F92">
        <v>98.81</v>
      </c>
      <c r="G92" t="s">
        <v>100</v>
      </c>
      <c r="H92" t="s">
        <v>14</v>
      </c>
      <c r="I92">
        <v>10.199999999999999</v>
      </c>
      <c r="J92">
        <v>384</v>
      </c>
      <c r="K92" t="s">
        <v>359</v>
      </c>
      <c r="L92" t="s">
        <v>1991</v>
      </c>
      <c r="O92" t="s">
        <v>2560</v>
      </c>
      <c r="P92" t="e">
        <v>#N/A</v>
      </c>
      <c r="Q92" t="e">
        <v>#N/A</v>
      </c>
      <c r="R92" t="e">
        <v>#N/A</v>
      </c>
      <c r="S92" t="e">
        <v>#N/A</v>
      </c>
      <c r="T92" t="e">
        <v>#N/A</v>
      </c>
      <c r="U92" t="e">
        <v>#N/A</v>
      </c>
      <c r="V92" t="e">
        <v>#N/A</v>
      </c>
      <c r="W92" t="str">
        <f>VLOOKUP(L92,[3]Tops!$A$2:$B$184,2,FALSE)</f>
        <v>OKLAHOMA SOONERS</v>
      </c>
      <c r="Y92" t="str">
        <f>VLOOKUP(W92,[4]Sheet2!$A$2:$H$73, 2,FALSE)</f>
        <v>The University of Oklahoma</v>
      </c>
      <c r="Z92" t="e">
        <f>VLOOKUP(W93,[4]Sheet2!$A$2:$H$73, 3,FALSE)</f>
        <v>#N/A</v>
      </c>
      <c r="AA92" t="e">
        <f>VLOOKUP(W93,[4]Sheet2!$A$2:$H$73, 4,FALSE)</f>
        <v>#N/A</v>
      </c>
      <c r="AB92" t="e">
        <f>VLOOKUP(W93,[4]Sheet2!$A$2:$H$73, 6,FALSE)</f>
        <v>#N/A</v>
      </c>
      <c r="AC92" t="e">
        <f>VLOOKUP(W93,[4]Sheet2!$A$2:$H$73, 7,FALSE)</f>
        <v>#N/A</v>
      </c>
      <c r="AD92" t="e">
        <f>VLOOKUP(W93,[4]Sheet2!$A$2:$H$73, 8,FALSE)</f>
        <v>#N/A</v>
      </c>
    </row>
    <row r="93" spans="1:30" x14ac:dyDescent="0.2">
      <c r="A93" t="s">
        <v>10</v>
      </c>
      <c r="B93">
        <v>92</v>
      </c>
      <c r="C93" t="s">
        <v>2645</v>
      </c>
      <c r="D93" t="s">
        <v>363</v>
      </c>
      <c r="E93" t="s">
        <v>364</v>
      </c>
      <c r="F93">
        <v>94.91</v>
      </c>
      <c r="G93" t="s">
        <v>209</v>
      </c>
      <c r="I93">
        <v>13.3</v>
      </c>
      <c r="J93">
        <v>384</v>
      </c>
      <c r="K93" t="s">
        <v>359</v>
      </c>
      <c r="L93" t="s">
        <v>2459</v>
      </c>
      <c r="O93" t="s">
        <v>2560</v>
      </c>
      <c r="P93" t="e">
        <v>#N/A</v>
      </c>
      <c r="Q93" t="e">
        <v>#N/A</v>
      </c>
      <c r="R93" t="e">
        <v>#N/A</v>
      </c>
      <c r="S93" t="e">
        <v>#N/A</v>
      </c>
      <c r="T93" t="e">
        <v>#N/A</v>
      </c>
      <c r="U93" t="e">
        <v>#N/A</v>
      </c>
      <c r="V93" t="e">
        <v>#N/A</v>
      </c>
      <c r="W93" t="e">
        <f>VLOOKUP(L93,[3]Tops!$A$2:$B$184,2,FALSE)</f>
        <v>#N/A</v>
      </c>
      <c r="Y93" t="e">
        <f>VLOOKUP(W93,[4]Sheet2!$A$2:$H$73, 2,FALSE)</f>
        <v>#N/A</v>
      </c>
      <c r="Z93" t="e">
        <f>VLOOKUP(W94,[4]Sheet2!$A$2:$H$73, 3,FALSE)</f>
        <v>#N/A</v>
      </c>
      <c r="AA93" t="e">
        <f>VLOOKUP(W94,[4]Sheet2!$A$2:$H$73, 4,FALSE)</f>
        <v>#N/A</v>
      </c>
      <c r="AB93" t="e">
        <f>VLOOKUP(W94,[4]Sheet2!$A$2:$H$73, 6,FALSE)</f>
        <v>#N/A</v>
      </c>
      <c r="AC93" t="e">
        <f>VLOOKUP(W94,[4]Sheet2!$A$2:$H$73, 7,FALSE)</f>
        <v>#N/A</v>
      </c>
      <c r="AD93" t="e">
        <f>VLOOKUP(W94,[4]Sheet2!$A$2:$H$73, 8,FALSE)</f>
        <v>#N/A</v>
      </c>
    </row>
    <row r="94" spans="1:30" x14ac:dyDescent="0.2">
      <c r="A94" t="s">
        <v>10</v>
      </c>
      <c r="B94">
        <v>93</v>
      </c>
      <c r="C94" t="s">
        <v>2645</v>
      </c>
      <c r="D94" t="s">
        <v>366</v>
      </c>
      <c r="E94" t="s">
        <v>367</v>
      </c>
      <c r="F94">
        <v>89.67</v>
      </c>
      <c r="G94" t="s">
        <v>154</v>
      </c>
      <c r="I94">
        <v>46</v>
      </c>
      <c r="J94">
        <v>379</v>
      </c>
      <c r="K94" t="s">
        <v>368</v>
      </c>
      <c r="L94" t="s">
        <v>2452</v>
      </c>
      <c r="O94" t="s">
        <v>2560</v>
      </c>
      <c r="P94" t="e">
        <v>#N/A</v>
      </c>
      <c r="Q94" t="e">
        <v>#N/A</v>
      </c>
      <c r="R94" t="e">
        <v>#N/A</v>
      </c>
      <c r="S94" t="e">
        <v>#N/A</v>
      </c>
      <c r="T94" t="e">
        <v>#N/A</v>
      </c>
      <c r="U94" t="e">
        <v>#N/A</v>
      </c>
      <c r="V94" t="e">
        <v>#N/A</v>
      </c>
      <c r="W94" t="e">
        <f>VLOOKUP(L94,[3]Tops!$A$2:$B$184,2,FALSE)</f>
        <v>#N/A</v>
      </c>
      <c r="Y94" t="e">
        <f>VLOOKUP(W94,[4]Sheet2!$A$2:$H$73, 2,FALSE)</f>
        <v>#N/A</v>
      </c>
      <c r="Z94" t="e">
        <f>VLOOKUP(W95,[4]Sheet2!$A$2:$H$73, 3,FALSE)</f>
        <v>#N/A</v>
      </c>
      <c r="AA94" t="e">
        <f>VLOOKUP(W95,[4]Sheet2!$A$2:$H$73, 4,FALSE)</f>
        <v>#N/A</v>
      </c>
      <c r="AB94" t="e">
        <f>VLOOKUP(W95,[4]Sheet2!$A$2:$H$73, 6,FALSE)</f>
        <v>#N/A</v>
      </c>
      <c r="AC94" t="e">
        <f>VLOOKUP(W95,[4]Sheet2!$A$2:$H$73, 7,FALSE)</f>
        <v>#N/A</v>
      </c>
      <c r="AD94" t="e">
        <f>VLOOKUP(W95,[4]Sheet2!$A$2:$H$73, 8,FALSE)</f>
        <v>#N/A</v>
      </c>
    </row>
    <row r="95" spans="1:30" x14ac:dyDescent="0.2">
      <c r="A95" t="s">
        <v>10</v>
      </c>
      <c r="B95">
        <v>94</v>
      </c>
      <c r="C95" t="s">
        <v>2645</v>
      </c>
      <c r="D95" t="s">
        <v>369</v>
      </c>
      <c r="E95" t="s">
        <v>370</v>
      </c>
      <c r="F95">
        <v>88.77</v>
      </c>
      <c r="G95" t="s">
        <v>174</v>
      </c>
      <c r="H95" t="s">
        <v>38</v>
      </c>
      <c r="I95">
        <v>10.8</v>
      </c>
      <c r="J95">
        <v>378</v>
      </c>
      <c r="K95" t="s">
        <v>372</v>
      </c>
      <c r="L95" t="s">
        <v>2460</v>
      </c>
      <c r="O95" t="s">
        <v>2560</v>
      </c>
      <c r="P95" t="e">
        <v>#N/A</v>
      </c>
      <c r="Q95" t="e">
        <v>#N/A</v>
      </c>
      <c r="R95" t="e">
        <v>#N/A</v>
      </c>
      <c r="S95" t="e">
        <v>#N/A</v>
      </c>
      <c r="T95" t="e">
        <v>#N/A</v>
      </c>
      <c r="U95" t="e">
        <v>#N/A</v>
      </c>
      <c r="V95" t="e">
        <v>#N/A</v>
      </c>
      <c r="W95" t="e">
        <f>VLOOKUP(L95,[3]Tops!$A$2:$B$184,2,FALSE)</f>
        <v>#N/A</v>
      </c>
      <c r="Y95" t="e">
        <f>VLOOKUP(W95,[4]Sheet2!$A$2:$H$73, 2,FALSE)</f>
        <v>#N/A</v>
      </c>
      <c r="Z95" t="e">
        <f>VLOOKUP(W96,[4]Sheet2!$A$2:$H$73, 3,FALSE)</f>
        <v>#N/A</v>
      </c>
      <c r="AA95" t="e">
        <f>VLOOKUP(W96,[4]Sheet2!$A$2:$H$73, 4,FALSE)</f>
        <v>#N/A</v>
      </c>
      <c r="AB95" t="e">
        <f>VLOOKUP(W96,[4]Sheet2!$A$2:$H$73, 6,FALSE)</f>
        <v>#N/A</v>
      </c>
      <c r="AC95" t="e">
        <f>VLOOKUP(W96,[4]Sheet2!$A$2:$H$73, 7,FALSE)</f>
        <v>#N/A</v>
      </c>
      <c r="AD95" t="e">
        <f>VLOOKUP(W96,[4]Sheet2!$A$2:$H$73, 8,FALSE)</f>
        <v>#N/A</v>
      </c>
    </row>
    <row r="96" spans="1:30" x14ac:dyDescent="0.2">
      <c r="A96" t="s">
        <v>10</v>
      </c>
      <c r="B96">
        <v>95</v>
      </c>
      <c r="C96" t="s">
        <v>2645</v>
      </c>
      <c r="D96" t="s">
        <v>373</v>
      </c>
      <c r="E96" t="s">
        <v>374</v>
      </c>
      <c r="F96">
        <v>92.3</v>
      </c>
      <c r="G96" t="s">
        <v>25</v>
      </c>
      <c r="H96" t="s">
        <v>20</v>
      </c>
      <c r="I96">
        <v>22</v>
      </c>
      <c r="J96">
        <v>377</v>
      </c>
      <c r="K96" t="s">
        <v>376</v>
      </c>
      <c r="L96" t="s">
        <v>2433</v>
      </c>
      <c r="O96" t="s">
        <v>2560</v>
      </c>
      <c r="P96" t="e">
        <v>#N/A</v>
      </c>
      <c r="Q96" t="e">
        <v>#N/A</v>
      </c>
      <c r="R96" t="e">
        <v>#N/A</v>
      </c>
      <c r="S96" t="e">
        <v>#N/A</v>
      </c>
      <c r="T96" t="e">
        <v>#N/A</v>
      </c>
      <c r="U96" t="e">
        <v>#N/A</v>
      </c>
      <c r="V96" t="e">
        <v>#N/A</v>
      </c>
      <c r="W96" t="e">
        <f>VLOOKUP(L96,[3]Tops!$A$2:$B$184,2,FALSE)</f>
        <v>#N/A</v>
      </c>
      <c r="Y96" t="e">
        <f>VLOOKUP(W96,[4]Sheet2!$A$2:$H$73, 2,FALSE)</f>
        <v>#N/A</v>
      </c>
      <c r="Z96" t="str">
        <f>VLOOKUP(W97,[4]Sheet2!$A$2:$H$73, 3,FALSE)</f>
        <v>Austin</v>
      </c>
      <c r="AA96" t="str">
        <f>VLOOKUP(W97,[4]Sheet2!$A$2:$H$73, 4,FALSE)</f>
        <v>TX</v>
      </c>
      <c r="AB96">
        <f>VLOOKUP(W97,[4]Sheet2!$A$2:$H$73, 6,FALSE)</f>
        <v>129.4</v>
      </c>
      <c r="AC96" t="e">
        <f>VLOOKUP(W97,[4]Sheet2!$A$2:$H$73, 7,FALSE)</f>
        <v>#N/A</v>
      </c>
      <c r="AD96" t="e">
        <f>VLOOKUP(W97,[4]Sheet2!$A$2:$H$73, 8,FALSE)</f>
        <v>#N/A</v>
      </c>
    </row>
    <row r="97" spans="1:30" x14ac:dyDescent="0.2">
      <c r="A97" t="s">
        <v>10</v>
      </c>
      <c r="B97">
        <v>96</v>
      </c>
      <c r="C97" t="s">
        <v>2645</v>
      </c>
      <c r="D97" t="s">
        <v>377</v>
      </c>
      <c r="E97" t="s">
        <v>378</v>
      </c>
      <c r="F97">
        <v>97.23</v>
      </c>
      <c r="G97" t="s">
        <v>42</v>
      </c>
      <c r="H97" t="s">
        <v>14</v>
      </c>
      <c r="I97">
        <v>210</v>
      </c>
      <c r="J97">
        <v>375</v>
      </c>
      <c r="K97" t="s">
        <v>380</v>
      </c>
      <c r="L97" t="s">
        <v>1987</v>
      </c>
      <c r="O97" t="s">
        <v>2560</v>
      </c>
      <c r="P97" t="e">
        <v>#N/A</v>
      </c>
      <c r="Q97" t="e">
        <v>#N/A</v>
      </c>
      <c r="R97" t="e">
        <v>#N/A</v>
      </c>
      <c r="S97" t="e">
        <v>#N/A</v>
      </c>
      <c r="T97" t="e">
        <v>#N/A</v>
      </c>
      <c r="U97" t="e">
        <v>#N/A</v>
      </c>
      <c r="V97" t="e">
        <v>#N/A</v>
      </c>
      <c r="W97" t="str">
        <f>VLOOKUP(L97,[3]Tops!$A$2:$B$184,2,FALSE)</f>
        <v>TEXAS LONGHORNS</v>
      </c>
      <c r="Y97" t="str">
        <f>VLOOKUP(W97,[4]Sheet2!$A$2:$H$73, 2,FALSE)</f>
        <v>University of Texas</v>
      </c>
      <c r="Z97" t="str">
        <f>VLOOKUP(W98,[4]Sheet2!$A$2:$H$73, 3,FALSE)</f>
        <v>Clemson</v>
      </c>
      <c r="AA97" t="str">
        <f>VLOOKUP(W98,[4]Sheet2!$A$2:$H$73, 4,FALSE)</f>
        <v>SC</v>
      </c>
      <c r="AB97">
        <f>VLOOKUP(W98,[4]Sheet2!$A$2:$H$73, 6,FALSE)</f>
        <v>93.9</v>
      </c>
      <c r="AC97">
        <f>VLOOKUP(W98,[4]Sheet2!$A$2:$H$73, 7,FALSE)</f>
        <v>77</v>
      </c>
      <c r="AD97">
        <f>VLOOKUP(W98,[4]Sheet2!$A$2:$H$73, 8,FALSE)</f>
        <v>48335</v>
      </c>
    </row>
    <row r="98" spans="1:30" x14ac:dyDescent="0.2">
      <c r="A98" t="s">
        <v>10</v>
      </c>
      <c r="B98">
        <v>97</v>
      </c>
      <c r="C98" t="s">
        <v>2645</v>
      </c>
      <c r="D98" t="s">
        <v>381</v>
      </c>
      <c r="E98" t="s">
        <v>382</v>
      </c>
      <c r="F98">
        <v>94.59</v>
      </c>
      <c r="G98" t="s">
        <v>13</v>
      </c>
      <c r="H98" t="s">
        <v>14</v>
      </c>
      <c r="I98">
        <v>30</v>
      </c>
      <c r="J98">
        <v>372</v>
      </c>
      <c r="K98" t="s">
        <v>383</v>
      </c>
      <c r="L98" t="s">
        <v>1993</v>
      </c>
      <c r="O98" t="s">
        <v>2560</v>
      </c>
      <c r="P98" t="e">
        <v>#N/A</v>
      </c>
      <c r="Q98" t="e">
        <v>#N/A</v>
      </c>
      <c r="R98" t="e">
        <v>#N/A</v>
      </c>
      <c r="S98" t="e">
        <v>#N/A</v>
      </c>
      <c r="T98" t="e">
        <v>#N/A</v>
      </c>
      <c r="U98" t="e">
        <v>#N/A</v>
      </c>
      <c r="V98" t="e">
        <v>#N/A</v>
      </c>
      <c r="W98" t="str">
        <f>VLOOKUP(L98,[3]Tops!$A$2:$B$184,2,FALSE)</f>
        <v>CLEMSON TIGERS</v>
      </c>
      <c r="Y98" t="str">
        <f>VLOOKUP(W98,[4]Sheet2!$A$2:$H$73, 2,FALSE)</f>
        <v>Clemson University</v>
      </c>
      <c r="Z98" t="e">
        <f>VLOOKUP(W99,[4]Sheet2!$A$2:$H$73, 3,FALSE)</f>
        <v>#N/A</v>
      </c>
      <c r="AA98" t="e">
        <f>VLOOKUP(W99,[4]Sheet2!$A$2:$H$73, 4,FALSE)</f>
        <v>#N/A</v>
      </c>
      <c r="AB98" t="e">
        <f>VLOOKUP(W99,[4]Sheet2!$A$2:$H$73, 6,FALSE)</f>
        <v>#N/A</v>
      </c>
      <c r="AC98" t="e">
        <f>VLOOKUP(W99,[4]Sheet2!$A$2:$H$73, 7,FALSE)</f>
        <v>#N/A</v>
      </c>
      <c r="AD98" t="e">
        <f>VLOOKUP(W99,[4]Sheet2!$A$2:$H$73, 8,FALSE)</f>
        <v>#N/A</v>
      </c>
    </row>
    <row r="99" spans="1:30" x14ac:dyDescent="0.2">
      <c r="A99" t="s">
        <v>10</v>
      </c>
      <c r="B99">
        <v>98</v>
      </c>
      <c r="C99" t="s">
        <v>2645</v>
      </c>
      <c r="D99" t="s">
        <v>384</v>
      </c>
      <c r="E99" t="s">
        <v>385</v>
      </c>
      <c r="F99">
        <v>98.57</v>
      </c>
      <c r="G99" t="s">
        <v>100</v>
      </c>
      <c r="H99" t="s">
        <v>26</v>
      </c>
      <c r="I99">
        <v>36</v>
      </c>
      <c r="J99">
        <v>370</v>
      </c>
      <c r="K99" t="s">
        <v>386</v>
      </c>
      <c r="L99" t="s">
        <v>2432</v>
      </c>
      <c r="O99" t="s">
        <v>2560</v>
      </c>
      <c r="P99" t="e">
        <v>#N/A</v>
      </c>
      <c r="Q99" t="e">
        <v>#N/A</v>
      </c>
      <c r="R99" t="e">
        <v>#N/A</v>
      </c>
      <c r="S99" t="e">
        <v>#N/A</v>
      </c>
      <c r="T99" t="e">
        <v>#N/A</v>
      </c>
      <c r="U99" t="e">
        <v>#N/A</v>
      </c>
      <c r="V99" t="e">
        <v>#N/A</v>
      </c>
      <c r="W99" t="e">
        <f>VLOOKUP(L99,[3]Tops!$A$2:$B$184,2,FALSE)</f>
        <v>#N/A</v>
      </c>
      <c r="Y99" t="e">
        <f>VLOOKUP(W99,[4]Sheet2!$A$2:$H$73, 2,FALSE)</f>
        <v>#N/A</v>
      </c>
      <c r="Z99" t="str">
        <f>VLOOKUP(W100,[4]Sheet2!$A$2:$H$73, 3,FALSE)</f>
        <v>Tuscaloosa</v>
      </c>
      <c r="AA99" t="str">
        <f>VLOOKUP(W100,[4]Sheet2!$A$2:$H$73, 4,FALSE)</f>
        <v>AL</v>
      </c>
      <c r="AB99">
        <f>VLOOKUP(W100,[4]Sheet2!$A$2:$H$73, 6,FALSE)</f>
        <v>87.5</v>
      </c>
      <c r="AC99">
        <f>VLOOKUP(W100,[4]Sheet2!$A$2:$H$73, 7,FALSE)</f>
        <v>137</v>
      </c>
      <c r="AD99">
        <f>VLOOKUP(W100,[4]Sheet2!$A$2:$H$73, 8,FALSE)</f>
        <v>44880</v>
      </c>
    </row>
    <row r="100" spans="1:30" x14ac:dyDescent="0.2">
      <c r="A100" t="s">
        <v>10</v>
      </c>
      <c r="B100">
        <v>99</v>
      </c>
      <c r="C100" t="s">
        <v>2645</v>
      </c>
      <c r="D100" t="s">
        <v>387</v>
      </c>
      <c r="E100" t="s">
        <v>388</v>
      </c>
      <c r="F100">
        <v>97.14</v>
      </c>
      <c r="G100" t="s">
        <v>64</v>
      </c>
      <c r="H100" t="s">
        <v>14</v>
      </c>
      <c r="I100">
        <v>66</v>
      </c>
      <c r="J100">
        <v>367</v>
      </c>
      <c r="K100" t="s">
        <v>389</v>
      </c>
      <c r="L100" t="s">
        <v>1992</v>
      </c>
      <c r="O100" t="s">
        <v>2560</v>
      </c>
      <c r="P100" t="e">
        <v>#N/A</v>
      </c>
      <c r="Q100" t="e">
        <v>#N/A</v>
      </c>
      <c r="R100" t="e">
        <v>#N/A</v>
      </c>
      <c r="S100" t="e">
        <v>#N/A</v>
      </c>
      <c r="T100" t="e">
        <v>#N/A</v>
      </c>
      <c r="U100" t="e">
        <v>#N/A</v>
      </c>
      <c r="V100" t="e">
        <v>#N/A</v>
      </c>
      <c r="W100" t="str">
        <f>VLOOKUP(L100,[3]Tops!$A$2:$B$184,2,FALSE)</f>
        <v>ALABAMA CRIMSON TIDE</v>
      </c>
      <c r="Y100" t="str">
        <f>VLOOKUP(W100,[4]Sheet2!$A$2:$H$73, 2,FALSE)</f>
        <v>The University of Alabama</v>
      </c>
      <c r="Z100" t="e">
        <f>VLOOKUP(W101,[4]Sheet2!$A$2:$H$73, 3,FALSE)</f>
        <v>#N/A</v>
      </c>
      <c r="AA100" t="e">
        <f>VLOOKUP(W101,[4]Sheet2!$A$2:$H$73, 4,FALSE)</f>
        <v>#N/A</v>
      </c>
      <c r="AB100" t="e">
        <f>VLOOKUP(W101,[4]Sheet2!$A$2:$H$73, 6,FALSE)</f>
        <v>#N/A</v>
      </c>
      <c r="AC100" t="e">
        <f>VLOOKUP(W101,[4]Sheet2!$A$2:$H$73, 7,FALSE)</f>
        <v>#N/A</v>
      </c>
      <c r="AD100" t="e">
        <f>VLOOKUP(W101,[4]Sheet2!$A$2:$H$73, 8,FALSE)</f>
        <v>#N/A</v>
      </c>
    </row>
    <row r="101" spans="1:30" x14ac:dyDescent="0.2">
      <c r="A101" t="s">
        <v>10</v>
      </c>
      <c r="B101">
        <v>100</v>
      </c>
      <c r="C101" t="s">
        <v>2645</v>
      </c>
      <c r="D101" t="s">
        <v>390</v>
      </c>
      <c r="E101" t="s">
        <v>391</v>
      </c>
      <c r="F101">
        <v>83.28</v>
      </c>
      <c r="G101" t="s">
        <v>264</v>
      </c>
      <c r="H101" t="s">
        <v>20</v>
      </c>
      <c r="I101">
        <v>4.0999999999999996</v>
      </c>
      <c r="J101">
        <v>367</v>
      </c>
      <c r="K101" t="s">
        <v>389</v>
      </c>
      <c r="L101" t="s">
        <v>2508</v>
      </c>
      <c r="O101" t="s">
        <v>2560</v>
      </c>
      <c r="P101" t="e">
        <v>#N/A</v>
      </c>
      <c r="Q101" t="e">
        <v>#N/A</v>
      </c>
      <c r="R101" t="e">
        <v>#N/A</v>
      </c>
      <c r="S101" t="e">
        <v>#N/A</v>
      </c>
      <c r="T101" t="e">
        <v>#N/A</v>
      </c>
      <c r="U101" t="e">
        <v>#N/A</v>
      </c>
      <c r="V101" t="e">
        <v>#N/A</v>
      </c>
      <c r="W101" t="e">
        <f>VLOOKUP(L101,[3]Tops!$A$2:$B$184,2,FALSE)</f>
        <v>#N/A</v>
      </c>
      <c r="Y101" t="e">
        <f>VLOOKUP(W101,[4]Sheet2!$A$2:$H$73, 2,FALSE)</f>
        <v>#N/A</v>
      </c>
      <c r="Z101" t="e">
        <f>VLOOKUP(W102,[4]Sheet2!$A$2:$H$73, 3,FALSE)</f>
        <v>#N/A</v>
      </c>
      <c r="AA101" t="e">
        <f>VLOOKUP(W102,[4]Sheet2!$A$2:$H$73, 4,FALSE)</f>
        <v>#N/A</v>
      </c>
      <c r="AB101" t="e">
        <f>VLOOKUP(W102,[4]Sheet2!$A$2:$H$73, 6,FALSE)</f>
        <v>#N/A</v>
      </c>
      <c r="AC101" t="e">
        <f>VLOOKUP(W102,[4]Sheet2!$A$2:$H$73, 7,FALSE)</f>
        <v>#N/A</v>
      </c>
      <c r="AD101" t="e">
        <f>VLOOKUP(W102,[4]Sheet2!$A$2:$H$73, 8,FALSE)</f>
        <v>#N/A</v>
      </c>
    </row>
    <row r="102" spans="1:30" x14ac:dyDescent="0.2">
      <c r="A102" t="s">
        <v>393</v>
      </c>
      <c r="B102">
        <v>1</v>
      </c>
      <c r="C102" t="s">
        <v>2645</v>
      </c>
      <c r="D102" t="s">
        <v>394</v>
      </c>
      <c r="E102" t="s">
        <v>395</v>
      </c>
      <c r="F102">
        <v>86</v>
      </c>
      <c r="G102" t="s">
        <v>396</v>
      </c>
      <c r="H102" t="s">
        <v>17</v>
      </c>
      <c r="I102">
        <v>4300</v>
      </c>
      <c r="J102">
        <v>1400</v>
      </c>
      <c r="K102" t="s">
        <v>398</v>
      </c>
      <c r="M102" t="s">
        <v>1997</v>
      </c>
      <c r="O102" t="s">
        <v>2560</v>
      </c>
      <c r="P102" t="e">
        <v>#N/A</v>
      </c>
      <c r="Q102" t="e">
        <v>#N/A</v>
      </c>
      <c r="R102" t="e">
        <v>#N/A</v>
      </c>
      <c r="S102" t="e">
        <v>#N/A</v>
      </c>
      <c r="T102" t="e">
        <v>#N/A</v>
      </c>
      <c r="U102" t="e">
        <v>#N/A</v>
      </c>
      <c r="V102" t="e">
        <v>#N/A</v>
      </c>
      <c r="W102" t="e">
        <f>VLOOKUP(L102,[3]Tops!$A$2:$B$184,2,FALSE)</f>
        <v>#N/A</v>
      </c>
      <c r="Y102" t="e">
        <f>VLOOKUP(W102,[4]Sheet2!$A$2:$H$73, 2,FALSE)</f>
        <v>#N/A</v>
      </c>
      <c r="Z102" t="e">
        <f>VLOOKUP(W103,[4]Sheet2!$A$2:$H$73, 3,FALSE)</f>
        <v>#N/A</v>
      </c>
      <c r="AA102" t="e">
        <f>VLOOKUP(W103,[4]Sheet2!$A$2:$H$73, 4,FALSE)</f>
        <v>#N/A</v>
      </c>
      <c r="AB102" t="e">
        <f>VLOOKUP(W103,[4]Sheet2!$A$2:$H$73, 6,FALSE)</f>
        <v>#N/A</v>
      </c>
      <c r="AC102" t="e">
        <f>VLOOKUP(W103,[4]Sheet2!$A$2:$H$73, 7,FALSE)</f>
        <v>#N/A</v>
      </c>
      <c r="AD102" t="e">
        <f>VLOOKUP(W103,[4]Sheet2!$A$2:$H$73, 8,FALSE)</f>
        <v>#N/A</v>
      </c>
    </row>
    <row r="103" spans="1:30" x14ac:dyDescent="0.2">
      <c r="A103" t="s">
        <v>393</v>
      </c>
      <c r="B103">
        <v>2</v>
      </c>
      <c r="C103" t="s">
        <v>2645</v>
      </c>
      <c r="D103" t="s">
        <v>399</v>
      </c>
      <c r="E103" t="s">
        <v>400</v>
      </c>
      <c r="F103" t="s">
        <v>17</v>
      </c>
      <c r="G103" t="s">
        <v>401</v>
      </c>
      <c r="H103" t="s">
        <v>14</v>
      </c>
      <c r="I103">
        <v>4500</v>
      </c>
      <c r="J103">
        <v>1000</v>
      </c>
      <c r="K103" t="s">
        <v>403</v>
      </c>
      <c r="L103" t="s">
        <v>2440</v>
      </c>
      <c r="O103" t="s">
        <v>2560</v>
      </c>
      <c r="P103" t="e">
        <v>#N/A</v>
      </c>
      <c r="Q103" t="e">
        <v>#N/A</v>
      </c>
      <c r="R103" t="e">
        <v>#N/A</v>
      </c>
      <c r="S103" t="e">
        <v>#N/A</v>
      </c>
      <c r="T103" t="e">
        <v>#N/A</v>
      </c>
      <c r="U103" t="e">
        <v>#N/A</v>
      </c>
      <c r="V103" t="e">
        <v>#N/A</v>
      </c>
      <c r="W103" t="e">
        <f>VLOOKUP(L103,[3]Tops!$A$2:$B$184,2,FALSE)</f>
        <v>#N/A</v>
      </c>
      <c r="Y103" t="e">
        <f>VLOOKUP(W103,[4]Sheet2!$A$2:$H$73, 2,FALSE)</f>
        <v>#N/A</v>
      </c>
      <c r="Z103" t="e">
        <f>VLOOKUP(W104,[4]Sheet2!$A$2:$H$73, 3,FALSE)</f>
        <v>#N/A</v>
      </c>
      <c r="AA103" t="e">
        <f>VLOOKUP(W104,[4]Sheet2!$A$2:$H$73, 4,FALSE)</f>
        <v>#N/A</v>
      </c>
      <c r="AB103" t="e">
        <f>VLOOKUP(W104,[4]Sheet2!$A$2:$H$73, 6,FALSE)</f>
        <v>#N/A</v>
      </c>
      <c r="AC103" t="e">
        <f>VLOOKUP(W104,[4]Sheet2!$A$2:$H$73, 7,FALSE)</f>
        <v>#N/A</v>
      </c>
      <c r="AD103" t="e">
        <f>VLOOKUP(W104,[4]Sheet2!$A$2:$H$73, 8,FALSE)</f>
        <v>#N/A</v>
      </c>
    </row>
    <row r="104" spans="1:30" x14ac:dyDescent="0.2">
      <c r="A104" t="s">
        <v>393</v>
      </c>
      <c r="B104">
        <v>3</v>
      </c>
      <c r="C104" t="s">
        <v>2645</v>
      </c>
      <c r="D104" t="s">
        <v>404</v>
      </c>
      <c r="E104" t="s">
        <v>120</v>
      </c>
      <c r="F104">
        <v>95.78</v>
      </c>
      <c r="G104" t="s">
        <v>405</v>
      </c>
      <c r="I104">
        <v>221</v>
      </c>
      <c r="J104">
        <v>926</v>
      </c>
      <c r="K104" t="s">
        <v>407</v>
      </c>
      <c r="L104" t="s">
        <v>2461</v>
      </c>
      <c r="O104" t="s">
        <v>2560</v>
      </c>
      <c r="P104" t="e">
        <v>#N/A</v>
      </c>
      <c r="Q104" t="e">
        <v>#N/A</v>
      </c>
      <c r="R104" t="e">
        <v>#N/A</v>
      </c>
      <c r="S104" t="e">
        <v>#N/A</v>
      </c>
      <c r="T104" t="e">
        <v>#N/A</v>
      </c>
      <c r="U104" t="e">
        <v>#N/A</v>
      </c>
      <c r="V104" t="e">
        <v>#N/A</v>
      </c>
      <c r="W104" t="e">
        <f>VLOOKUP(L104,[3]Tops!$A$2:$B$184,2,FALSE)</f>
        <v>#N/A</v>
      </c>
      <c r="Y104" t="e">
        <f>VLOOKUP(W104,[4]Sheet2!$A$2:$H$73, 2,FALSE)</f>
        <v>#N/A</v>
      </c>
      <c r="Z104" t="e">
        <f>VLOOKUP(W105,[4]Sheet2!$A$2:$H$73, 3,FALSE)</f>
        <v>#N/A</v>
      </c>
      <c r="AA104" t="e">
        <f>VLOOKUP(W105,[4]Sheet2!$A$2:$H$73, 4,FALSE)</f>
        <v>#N/A</v>
      </c>
      <c r="AB104" t="e">
        <f>VLOOKUP(W105,[4]Sheet2!$A$2:$H$73, 6,FALSE)</f>
        <v>#N/A</v>
      </c>
      <c r="AC104" t="e">
        <f>VLOOKUP(W105,[4]Sheet2!$A$2:$H$73, 7,FALSE)</f>
        <v>#N/A</v>
      </c>
      <c r="AD104" t="e">
        <f>VLOOKUP(W105,[4]Sheet2!$A$2:$H$73, 8,FALSE)</f>
        <v>#N/A</v>
      </c>
    </row>
    <row r="105" spans="1:30" x14ac:dyDescent="0.2">
      <c r="A105" t="s">
        <v>393</v>
      </c>
      <c r="B105">
        <v>4</v>
      </c>
      <c r="C105" t="s">
        <v>2645</v>
      </c>
      <c r="D105" t="s">
        <v>408</v>
      </c>
      <c r="E105" t="s">
        <v>409</v>
      </c>
      <c r="F105">
        <v>97.07</v>
      </c>
      <c r="G105" t="s">
        <v>410</v>
      </c>
      <c r="H105" t="s">
        <v>20</v>
      </c>
      <c r="I105">
        <v>160</v>
      </c>
      <c r="J105">
        <v>897</v>
      </c>
      <c r="K105" t="s">
        <v>412</v>
      </c>
      <c r="L105" t="s">
        <v>2509</v>
      </c>
      <c r="O105" t="s">
        <v>2560</v>
      </c>
      <c r="P105" t="e">
        <v>#N/A</v>
      </c>
      <c r="Q105" t="e">
        <v>#N/A</v>
      </c>
      <c r="R105" t="e">
        <v>#N/A</v>
      </c>
      <c r="S105" t="e">
        <v>#N/A</v>
      </c>
      <c r="T105" t="e">
        <v>#N/A</v>
      </c>
      <c r="U105" t="e">
        <v>#N/A</v>
      </c>
      <c r="V105" t="e">
        <v>#N/A</v>
      </c>
      <c r="W105" t="e">
        <f>VLOOKUP(L105,[3]Tops!$A$2:$B$184,2,FALSE)</f>
        <v>#N/A</v>
      </c>
      <c r="Y105" t="e">
        <f>VLOOKUP(W105,[4]Sheet2!$A$2:$H$73, 2,FALSE)</f>
        <v>#N/A</v>
      </c>
      <c r="Z105" t="e">
        <f>VLOOKUP(W106,[4]Sheet2!$A$2:$H$73, 3,FALSE)</f>
        <v>#N/A</v>
      </c>
      <c r="AA105" t="e">
        <f>VLOOKUP(W106,[4]Sheet2!$A$2:$H$73, 4,FALSE)</f>
        <v>#N/A</v>
      </c>
      <c r="AB105" t="e">
        <f>VLOOKUP(W106,[4]Sheet2!$A$2:$H$73, 6,FALSE)</f>
        <v>#N/A</v>
      </c>
      <c r="AC105" t="e">
        <f>VLOOKUP(W106,[4]Sheet2!$A$2:$H$73, 7,FALSE)</f>
        <v>#N/A</v>
      </c>
      <c r="AD105" t="e">
        <f>VLOOKUP(W106,[4]Sheet2!$A$2:$H$73, 8,FALSE)</f>
        <v>#N/A</v>
      </c>
    </row>
    <row r="106" spans="1:30" x14ac:dyDescent="0.2">
      <c r="A106" t="s">
        <v>393</v>
      </c>
      <c r="B106">
        <v>5</v>
      </c>
      <c r="C106" t="s">
        <v>2645</v>
      </c>
      <c r="D106" t="s">
        <v>413</v>
      </c>
      <c r="E106" t="s">
        <v>414</v>
      </c>
      <c r="F106">
        <v>98.54</v>
      </c>
      <c r="G106" t="s">
        <v>405</v>
      </c>
      <c r="H106" t="s">
        <v>14</v>
      </c>
      <c r="I106">
        <v>73</v>
      </c>
      <c r="J106">
        <v>870</v>
      </c>
      <c r="K106" t="s">
        <v>416</v>
      </c>
      <c r="L106" t="s">
        <v>2476</v>
      </c>
      <c r="O106" t="s">
        <v>2560</v>
      </c>
      <c r="P106" t="e">
        <v>#N/A</v>
      </c>
      <c r="Q106" t="e">
        <v>#N/A</v>
      </c>
      <c r="R106" t="e">
        <v>#N/A</v>
      </c>
      <c r="S106" t="e">
        <v>#N/A</v>
      </c>
      <c r="T106" t="e">
        <v>#N/A</v>
      </c>
      <c r="U106" t="e">
        <v>#N/A</v>
      </c>
      <c r="V106" t="e">
        <v>#N/A</v>
      </c>
      <c r="W106" t="e">
        <f>VLOOKUP(L106,[3]Tops!$A$2:$B$184,2,FALSE)</f>
        <v>#N/A</v>
      </c>
      <c r="Y106" t="e">
        <f>VLOOKUP(W106,[4]Sheet2!$A$2:$H$73, 2,FALSE)</f>
        <v>#N/A</v>
      </c>
      <c r="Z106">
        <f>VLOOKUP(W107,[4]Sheet2!$A$2:$H$73, 3,FALSE)</f>
        <v>0</v>
      </c>
      <c r="AA106">
        <f>VLOOKUP(W107,[4]Sheet2!$A$2:$H$73, 4,FALSE)</f>
        <v>0</v>
      </c>
      <c r="AB106" t="e">
        <f>VLOOKUP(W107,[4]Sheet2!$A$2:$H$73, 6,FALSE)</f>
        <v>#N/A</v>
      </c>
      <c r="AC106" t="e">
        <f>VLOOKUP(W107,[4]Sheet2!$A$2:$H$73, 7,FALSE)</f>
        <v>#N/A</v>
      </c>
      <c r="AD106" t="e">
        <f>VLOOKUP(W107,[4]Sheet2!$A$2:$H$73, 8,FALSE)</f>
        <v>#N/A</v>
      </c>
    </row>
    <row r="107" spans="1:30" x14ac:dyDescent="0.2">
      <c r="A107" t="s">
        <v>393</v>
      </c>
      <c r="B107">
        <v>6</v>
      </c>
      <c r="C107" t="s">
        <v>2645</v>
      </c>
      <c r="D107" t="s">
        <v>417</v>
      </c>
      <c r="E107" t="s">
        <v>276</v>
      </c>
      <c r="F107">
        <v>83.83</v>
      </c>
      <c r="G107" t="s">
        <v>410</v>
      </c>
      <c r="H107" t="s">
        <v>20</v>
      </c>
      <c r="I107">
        <v>53</v>
      </c>
      <c r="J107">
        <v>829</v>
      </c>
      <c r="K107" t="s">
        <v>419</v>
      </c>
      <c r="L107" t="s">
        <v>1988</v>
      </c>
      <c r="O107" t="s">
        <v>2560</v>
      </c>
      <c r="P107" t="e">
        <v>#N/A</v>
      </c>
      <c r="Q107" t="e">
        <v>#N/A</v>
      </c>
      <c r="R107" t="e">
        <v>#N/A</v>
      </c>
      <c r="S107" t="e">
        <v>#N/A</v>
      </c>
      <c r="T107" t="e">
        <v>#N/A</v>
      </c>
      <c r="U107" t="e">
        <v>#N/A</v>
      </c>
      <c r="V107" t="e">
        <v>#N/A</v>
      </c>
      <c r="W107" t="str">
        <f>VLOOKUP(L107,[3]Tops!$A$2:$B$184,2,FALSE)</f>
        <v>M.005 3.13 7.475 0L7.47 3.13C.029.129.044.116.05.09.007-.025.006-.062 0 0-.012.154-.05.937-.05 4.133 0 5.884-4.928 9.857-7.47 11.109-6.22-2.88-7.571-8.605-7.47-11.109V3.13Z</v>
      </c>
      <c r="Y107">
        <f>VLOOKUP(W107,[4]Sheet2!$A$2:$H$73, 2,FALSE)</f>
        <v>0</v>
      </c>
      <c r="Z107" t="e">
        <f>VLOOKUP(W108,[4]Sheet2!$A$2:$H$73, 3,FALSE)</f>
        <v>#N/A</v>
      </c>
      <c r="AA107" t="e">
        <f>VLOOKUP(W108,[4]Sheet2!$A$2:$H$73, 4,FALSE)</f>
        <v>#N/A</v>
      </c>
      <c r="AB107" t="e">
        <f>VLOOKUP(W108,[4]Sheet2!$A$2:$H$73, 6,FALSE)</f>
        <v>#N/A</v>
      </c>
      <c r="AC107" t="e">
        <f>VLOOKUP(W108,[4]Sheet2!$A$2:$H$73, 7,FALSE)</f>
        <v>#N/A</v>
      </c>
      <c r="AD107" t="e">
        <f>VLOOKUP(W108,[4]Sheet2!$A$2:$H$73, 8,FALSE)</f>
        <v>#N/A</v>
      </c>
    </row>
    <row r="108" spans="1:30" x14ac:dyDescent="0.2">
      <c r="A108" t="s">
        <v>393</v>
      </c>
      <c r="B108">
        <v>7</v>
      </c>
      <c r="C108" t="s">
        <v>2645</v>
      </c>
      <c r="D108" t="s">
        <v>420</v>
      </c>
      <c r="E108" t="s">
        <v>421</v>
      </c>
      <c r="F108">
        <v>94.35</v>
      </c>
      <c r="G108" t="s">
        <v>422</v>
      </c>
      <c r="H108" t="s">
        <v>20</v>
      </c>
      <c r="I108">
        <v>10.7</v>
      </c>
      <c r="J108">
        <v>776</v>
      </c>
      <c r="K108" t="s">
        <v>424</v>
      </c>
      <c r="L108" t="s">
        <v>2442</v>
      </c>
      <c r="O108" t="s">
        <v>2560</v>
      </c>
      <c r="P108" t="e">
        <v>#N/A</v>
      </c>
      <c r="Q108" t="e">
        <v>#N/A</v>
      </c>
      <c r="R108" t="e">
        <v>#N/A</v>
      </c>
      <c r="S108" t="e">
        <v>#N/A</v>
      </c>
      <c r="T108" t="e">
        <v>#N/A</v>
      </c>
      <c r="U108" t="e">
        <v>#N/A</v>
      </c>
      <c r="V108" t="e">
        <v>#N/A</v>
      </c>
      <c r="W108" t="e">
        <f>VLOOKUP(L108,[3]Tops!$A$2:$B$184,2,FALSE)</f>
        <v>#N/A</v>
      </c>
      <c r="Y108" t="e">
        <f>VLOOKUP(W108,[4]Sheet2!$A$2:$H$73, 2,FALSE)</f>
        <v>#N/A</v>
      </c>
      <c r="Z108" t="e">
        <f>VLOOKUP(W109,[4]Sheet2!$A$2:$H$73, 3,FALSE)</f>
        <v>#N/A</v>
      </c>
      <c r="AA108" t="e">
        <f>VLOOKUP(W109,[4]Sheet2!$A$2:$H$73, 4,FALSE)</f>
        <v>#N/A</v>
      </c>
      <c r="AB108" t="e">
        <f>VLOOKUP(W109,[4]Sheet2!$A$2:$H$73, 6,FALSE)</f>
        <v>#N/A</v>
      </c>
      <c r="AC108" t="e">
        <f>VLOOKUP(W109,[4]Sheet2!$A$2:$H$73, 7,FALSE)</f>
        <v>#N/A</v>
      </c>
      <c r="AD108" t="e">
        <f>VLOOKUP(W109,[4]Sheet2!$A$2:$H$73, 8,FALSE)</f>
        <v>#N/A</v>
      </c>
    </row>
    <row r="109" spans="1:30" x14ac:dyDescent="0.2">
      <c r="A109" t="s">
        <v>393</v>
      </c>
      <c r="B109">
        <v>8</v>
      </c>
      <c r="C109" t="s">
        <v>2645</v>
      </c>
      <c r="D109" t="s">
        <v>425</v>
      </c>
      <c r="E109" t="s">
        <v>426</v>
      </c>
      <c r="F109">
        <v>98.98</v>
      </c>
      <c r="G109" t="s">
        <v>396</v>
      </c>
      <c r="H109" t="s">
        <v>20</v>
      </c>
      <c r="I109">
        <v>425</v>
      </c>
      <c r="J109">
        <v>747</v>
      </c>
      <c r="K109" t="s">
        <v>428</v>
      </c>
      <c r="L109" t="s">
        <v>2447</v>
      </c>
      <c r="O109" t="s">
        <v>2560</v>
      </c>
      <c r="P109" t="e">
        <v>#N/A</v>
      </c>
      <c r="Q109" t="e">
        <v>#N/A</v>
      </c>
      <c r="R109" t="e">
        <v>#N/A</v>
      </c>
      <c r="S109" t="e">
        <v>#N/A</v>
      </c>
      <c r="T109" t="e">
        <v>#N/A</v>
      </c>
      <c r="U109" t="e">
        <v>#N/A</v>
      </c>
      <c r="V109" t="e">
        <v>#N/A</v>
      </c>
      <c r="W109" t="e">
        <f>VLOOKUP(L109,[3]Tops!$A$2:$B$184,2,FALSE)</f>
        <v>#N/A</v>
      </c>
      <c r="Y109" t="e">
        <f>VLOOKUP(W109,[4]Sheet2!$A$2:$H$73, 2,FALSE)</f>
        <v>#N/A</v>
      </c>
      <c r="Z109" t="e">
        <f>VLOOKUP(W110,[4]Sheet2!$A$2:$H$73, 3,FALSE)</f>
        <v>#N/A</v>
      </c>
      <c r="AA109" t="e">
        <f>VLOOKUP(W110,[4]Sheet2!$A$2:$H$73, 4,FALSE)</f>
        <v>#N/A</v>
      </c>
      <c r="AB109" t="e">
        <f>VLOOKUP(W110,[4]Sheet2!$A$2:$H$73, 6,FALSE)</f>
        <v>#N/A</v>
      </c>
      <c r="AC109" t="e">
        <f>VLOOKUP(W110,[4]Sheet2!$A$2:$H$73, 7,FALSE)</f>
        <v>#N/A</v>
      </c>
      <c r="AD109" t="e">
        <f>VLOOKUP(W110,[4]Sheet2!$A$2:$H$73, 8,FALSE)</f>
        <v>#N/A</v>
      </c>
    </row>
    <row r="110" spans="1:30" x14ac:dyDescent="0.2">
      <c r="A110" t="s">
        <v>393</v>
      </c>
      <c r="B110">
        <v>9</v>
      </c>
      <c r="C110" t="s">
        <v>2645</v>
      </c>
      <c r="D110" t="s">
        <v>429</v>
      </c>
      <c r="E110" t="s">
        <v>430</v>
      </c>
      <c r="F110">
        <v>97.55</v>
      </c>
      <c r="G110" t="s">
        <v>410</v>
      </c>
      <c r="H110" t="s">
        <v>17</v>
      </c>
      <c r="I110">
        <v>135</v>
      </c>
      <c r="J110">
        <v>643</v>
      </c>
      <c r="K110" t="s">
        <v>432</v>
      </c>
      <c r="M110" t="s">
        <v>1998</v>
      </c>
      <c r="O110" t="s">
        <v>2560</v>
      </c>
      <c r="P110" t="e">
        <v>#N/A</v>
      </c>
      <c r="Q110" t="e">
        <v>#N/A</v>
      </c>
      <c r="R110" t="e">
        <v>#N/A</v>
      </c>
      <c r="S110" t="e">
        <v>#N/A</v>
      </c>
      <c r="T110" t="e">
        <v>#N/A</v>
      </c>
      <c r="U110" t="e">
        <v>#N/A</v>
      </c>
      <c r="V110" t="e">
        <v>#N/A</v>
      </c>
      <c r="W110" t="e">
        <f>VLOOKUP(L110,[3]Tops!$A$2:$B$184,2,FALSE)</f>
        <v>#N/A</v>
      </c>
      <c r="Y110" t="e">
        <f>VLOOKUP(W110,[4]Sheet2!$A$2:$H$73, 2,FALSE)</f>
        <v>#N/A</v>
      </c>
      <c r="Z110" t="e">
        <f>VLOOKUP(W111,[4]Sheet2!$A$2:$H$73, 3,FALSE)</f>
        <v>#N/A</v>
      </c>
      <c r="AA110" t="e">
        <f>VLOOKUP(W111,[4]Sheet2!$A$2:$H$73, 4,FALSE)</f>
        <v>#N/A</v>
      </c>
      <c r="AB110" t="e">
        <f>VLOOKUP(W111,[4]Sheet2!$A$2:$H$73, 6,FALSE)</f>
        <v>#N/A</v>
      </c>
      <c r="AC110" t="e">
        <f>VLOOKUP(W111,[4]Sheet2!$A$2:$H$73, 7,FALSE)</f>
        <v>#N/A</v>
      </c>
      <c r="AD110" t="e">
        <f>VLOOKUP(W111,[4]Sheet2!$A$2:$H$73, 8,FALSE)</f>
        <v>#N/A</v>
      </c>
    </row>
    <row r="111" spans="1:30" x14ac:dyDescent="0.2">
      <c r="A111" t="s">
        <v>393</v>
      </c>
      <c r="B111">
        <v>10</v>
      </c>
      <c r="C111" t="s">
        <v>2645</v>
      </c>
      <c r="D111" t="s">
        <v>433</v>
      </c>
      <c r="E111" t="s">
        <v>434</v>
      </c>
      <c r="F111">
        <v>96.51</v>
      </c>
      <c r="G111" t="s">
        <v>410</v>
      </c>
      <c r="H111" t="s">
        <v>38</v>
      </c>
      <c r="I111">
        <v>120</v>
      </c>
      <c r="J111">
        <v>637</v>
      </c>
      <c r="K111" t="s">
        <v>436</v>
      </c>
      <c r="L111" t="s">
        <v>2446</v>
      </c>
      <c r="O111" t="s">
        <v>2560</v>
      </c>
      <c r="P111" t="e">
        <v>#N/A</v>
      </c>
      <c r="Q111" t="e">
        <v>#N/A</v>
      </c>
      <c r="R111" t="e">
        <v>#N/A</v>
      </c>
      <c r="S111" t="e">
        <v>#N/A</v>
      </c>
      <c r="T111" t="e">
        <v>#N/A</v>
      </c>
      <c r="U111" t="e">
        <v>#N/A</v>
      </c>
      <c r="V111" t="e">
        <v>#N/A</v>
      </c>
      <c r="W111" t="e">
        <f>VLOOKUP(L111,[3]Tops!$A$2:$B$184,2,FALSE)</f>
        <v>#N/A</v>
      </c>
      <c r="Y111" t="e">
        <f>VLOOKUP(W111,[4]Sheet2!$A$2:$H$73, 2,FALSE)</f>
        <v>#N/A</v>
      </c>
      <c r="Z111" t="e">
        <f>VLOOKUP(W112,[4]Sheet2!$A$2:$H$73, 3,FALSE)</f>
        <v>#N/A</v>
      </c>
      <c r="AA111" t="e">
        <f>VLOOKUP(W112,[4]Sheet2!$A$2:$H$73, 4,FALSE)</f>
        <v>#N/A</v>
      </c>
      <c r="AB111" t="e">
        <f>VLOOKUP(W112,[4]Sheet2!$A$2:$H$73, 6,FALSE)</f>
        <v>#N/A</v>
      </c>
      <c r="AC111" t="e">
        <f>VLOOKUP(W112,[4]Sheet2!$A$2:$H$73, 7,FALSE)</f>
        <v>#N/A</v>
      </c>
      <c r="AD111" t="e">
        <f>VLOOKUP(W112,[4]Sheet2!$A$2:$H$73, 8,FALSE)</f>
        <v>#N/A</v>
      </c>
    </row>
    <row r="112" spans="1:30" x14ac:dyDescent="0.2">
      <c r="A112" t="s">
        <v>393</v>
      </c>
      <c r="B112">
        <v>11</v>
      </c>
      <c r="C112" t="s">
        <v>2645</v>
      </c>
      <c r="D112" t="s">
        <v>437</v>
      </c>
      <c r="E112" t="s">
        <v>438</v>
      </c>
      <c r="F112">
        <v>93.69</v>
      </c>
      <c r="G112" t="s">
        <v>405</v>
      </c>
      <c r="H112" t="s">
        <v>38</v>
      </c>
      <c r="I112">
        <v>69</v>
      </c>
      <c r="J112">
        <v>590</v>
      </c>
      <c r="K112" t="s">
        <v>440</v>
      </c>
      <c r="L112" t="s">
        <v>2462</v>
      </c>
      <c r="O112" t="s">
        <v>2560</v>
      </c>
      <c r="P112" t="e">
        <v>#N/A</v>
      </c>
      <c r="Q112" t="e">
        <v>#N/A</v>
      </c>
      <c r="R112" t="e">
        <v>#N/A</v>
      </c>
      <c r="S112" t="e">
        <v>#N/A</v>
      </c>
      <c r="T112" t="e">
        <v>#N/A</v>
      </c>
      <c r="U112" t="e">
        <v>#N/A</v>
      </c>
      <c r="V112" t="e">
        <v>#N/A</v>
      </c>
      <c r="W112" t="e">
        <f>VLOOKUP(L112,[3]Tops!$A$2:$B$184,2,FALSE)</f>
        <v>#N/A</v>
      </c>
      <c r="Y112" t="e">
        <f>VLOOKUP(W112,[4]Sheet2!$A$2:$H$73, 2,FALSE)</f>
        <v>#N/A</v>
      </c>
      <c r="Z112" t="e">
        <f>VLOOKUP(W113,[4]Sheet2!$A$2:$H$73, 3,FALSE)</f>
        <v>#N/A</v>
      </c>
      <c r="AA112" t="e">
        <f>VLOOKUP(W113,[4]Sheet2!$A$2:$H$73, 4,FALSE)</f>
        <v>#N/A</v>
      </c>
      <c r="AB112" t="e">
        <f>VLOOKUP(W113,[4]Sheet2!$A$2:$H$73, 6,FALSE)</f>
        <v>#N/A</v>
      </c>
      <c r="AC112" t="e">
        <f>VLOOKUP(W113,[4]Sheet2!$A$2:$H$73, 7,FALSE)</f>
        <v>#N/A</v>
      </c>
      <c r="AD112" t="e">
        <f>VLOOKUP(W113,[4]Sheet2!$A$2:$H$73, 8,FALSE)</f>
        <v>#N/A</v>
      </c>
    </row>
    <row r="113" spans="1:30" x14ac:dyDescent="0.2">
      <c r="A113" t="s">
        <v>393</v>
      </c>
      <c r="B113">
        <v>12</v>
      </c>
      <c r="C113" t="s">
        <v>2645</v>
      </c>
      <c r="D113" t="s">
        <v>441</v>
      </c>
      <c r="E113" t="s">
        <v>276</v>
      </c>
      <c r="F113">
        <v>98.13</v>
      </c>
      <c r="G113" t="s">
        <v>410</v>
      </c>
      <c r="H113" t="s">
        <v>38</v>
      </c>
      <c r="I113">
        <v>251</v>
      </c>
      <c r="J113">
        <v>555</v>
      </c>
      <c r="K113" t="s">
        <v>443</v>
      </c>
      <c r="L113" t="s">
        <v>2510</v>
      </c>
      <c r="O113" t="s">
        <v>2560</v>
      </c>
      <c r="P113" t="e">
        <v>#N/A</v>
      </c>
      <c r="Q113" t="e">
        <v>#N/A</v>
      </c>
      <c r="R113" t="e">
        <v>#N/A</v>
      </c>
      <c r="S113" t="e">
        <v>#N/A</v>
      </c>
      <c r="T113" t="e">
        <v>#N/A</v>
      </c>
      <c r="U113" t="e">
        <v>#N/A</v>
      </c>
      <c r="V113" t="e">
        <v>#N/A</v>
      </c>
      <c r="W113" t="e">
        <f>VLOOKUP(L113,[3]Tops!$A$2:$B$184,2,FALSE)</f>
        <v>#N/A</v>
      </c>
      <c r="Y113" t="e">
        <f>VLOOKUP(W113,[4]Sheet2!$A$2:$H$73, 2,FALSE)</f>
        <v>#N/A</v>
      </c>
      <c r="Z113" t="e">
        <f>VLOOKUP(W114,[4]Sheet2!$A$2:$H$73, 3,FALSE)</f>
        <v>#N/A</v>
      </c>
      <c r="AA113" t="e">
        <f>VLOOKUP(W114,[4]Sheet2!$A$2:$H$73, 4,FALSE)</f>
        <v>#N/A</v>
      </c>
      <c r="AB113" t="e">
        <f>VLOOKUP(W114,[4]Sheet2!$A$2:$H$73, 6,FALSE)</f>
        <v>#N/A</v>
      </c>
      <c r="AC113" t="e">
        <f>VLOOKUP(W114,[4]Sheet2!$A$2:$H$73, 7,FALSE)</f>
        <v>#N/A</v>
      </c>
      <c r="AD113" t="e">
        <f>VLOOKUP(W114,[4]Sheet2!$A$2:$H$73, 8,FALSE)</f>
        <v>#N/A</v>
      </c>
    </row>
    <row r="114" spans="1:30" x14ac:dyDescent="0.2">
      <c r="A114" t="s">
        <v>393</v>
      </c>
      <c r="B114">
        <v>13</v>
      </c>
      <c r="C114" t="s">
        <v>2645</v>
      </c>
      <c r="D114" t="s">
        <v>444</v>
      </c>
      <c r="E114" t="s">
        <v>445</v>
      </c>
      <c r="F114">
        <v>98.62</v>
      </c>
      <c r="G114" t="s">
        <v>396</v>
      </c>
      <c r="H114" t="s">
        <v>14</v>
      </c>
      <c r="I114">
        <v>566</v>
      </c>
      <c r="J114">
        <v>551</v>
      </c>
      <c r="K114" t="s">
        <v>447</v>
      </c>
      <c r="L114" t="s">
        <v>2462</v>
      </c>
      <c r="O114" t="s">
        <v>2560</v>
      </c>
      <c r="P114" t="e">
        <v>#N/A</v>
      </c>
      <c r="Q114" t="e">
        <v>#N/A</v>
      </c>
      <c r="R114" t="e">
        <v>#N/A</v>
      </c>
      <c r="S114" t="e">
        <v>#N/A</v>
      </c>
      <c r="T114" t="e">
        <v>#N/A</v>
      </c>
      <c r="U114" t="e">
        <v>#N/A</v>
      </c>
      <c r="V114" t="e">
        <v>#N/A</v>
      </c>
      <c r="W114" t="e">
        <f>VLOOKUP(L114,[3]Tops!$A$2:$B$184,2,FALSE)</f>
        <v>#N/A</v>
      </c>
      <c r="Y114" t="e">
        <f>VLOOKUP(W114,[4]Sheet2!$A$2:$H$73, 2,FALSE)</f>
        <v>#N/A</v>
      </c>
      <c r="Z114" t="e">
        <f>VLOOKUP(W115,[4]Sheet2!$A$2:$H$73, 3,FALSE)</f>
        <v>#N/A</v>
      </c>
      <c r="AA114" t="e">
        <f>VLOOKUP(W115,[4]Sheet2!$A$2:$H$73, 4,FALSE)</f>
        <v>#N/A</v>
      </c>
      <c r="AB114" t="e">
        <f>VLOOKUP(W115,[4]Sheet2!$A$2:$H$73, 6,FALSE)</f>
        <v>#N/A</v>
      </c>
      <c r="AC114" t="e">
        <f>VLOOKUP(W115,[4]Sheet2!$A$2:$H$73, 7,FALSE)</f>
        <v>#N/A</v>
      </c>
      <c r="AD114" t="e">
        <f>VLOOKUP(W115,[4]Sheet2!$A$2:$H$73, 8,FALSE)</f>
        <v>#N/A</v>
      </c>
    </row>
    <row r="115" spans="1:30" x14ac:dyDescent="0.2">
      <c r="A115" t="s">
        <v>393</v>
      </c>
      <c r="B115">
        <v>14</v>
      </c>
      <c r="C115" t="s">
        <v>2645</v>
      </c>
      <c r="D115" t="s">
        <v>448</v>
      </c>
      <c r="E115" t="s">
        <v>449</v>
      </c>
      <c r="F115" t="s">
        <v>17</v>
      </c>
      <c r="G115" t="s">
        <v>450</v>
      </c>
      <c r="H115" t="s">
        <v>38</v>
      </c>
      <c r="I115">
        <v>32</v>
      </c>
      <c r="J115">
        <v>546</v>
      </c>
      <c r="K115" t="s">
        <v>451</v>
      </c>
      <c r="L115" t="s">
        <v>2463</v>
      </c>
      <c r="O115" t="s">
        <v>2560</v>
      </c>
      <c r="P115" t="e">
        <v>#N/A</v>
      </c>
      <c r="Q115" t="e">
        <v>#N/A</v>
      </c>
      <c r="R115" t="e">
        <v>#N/A</v>
      </c>
      <c r="S115" t="e">
        <v>#N/A</v>
      </c>
      <c r="T115" t="e">
        <v>#N/A</v>
      </c>
      <c r="U115" t="e">
        <v>#N/A</v>
      </c>
      <c r="V115" t="e">
        <v>#N/A</v>
      </c>
      <c r="W115" t="e">
        <f>VLOOKUP(L115,[3]Tops!$A$2:$B$184,2,FALSE)</f>
        <v>#N/A</v>
      </c>
      <c r="Y115" t="e">
        <f>VLOOKUP(W115,[4]Sheet2!$A$2:$H$73, 2,FALSE)</f>
        <v>#N/A</v>
      </c>
      <c r="Z115" t="e">
        <f>VLOOKUP(W116,[4]Sheet2!$A$2:$H$73, 3,FALSE)</f>
        <v>#N/A</v>
      </c>
      <c r="AA115" t="e">
        <f>VLOOKUP(W116,[4]Sheet2!$A$2:$H$73, 4,FALSE)</f>
        <v>#N/A</v>
      </c>
      <c r="AB115" t="e">
        <f>VLOOKUP(W116,[4]Sheet2!$A$2:$H$73, 6,FALSE)</f>
        <v>#N/A</v>
      </c>
      <c r="AC115" t="e">
        <f>VLOOKUP(W116,[4]Sheet2!$A$2:$H$73, 7,FALSE)</f>
        <v>#N/A</v>
      </c>
      <c r="AD115" t="e">
        <f>VLOOKUP(W116,[4]Sheet2!$A$2:$H$73, 8,FALSE)</f>
        <v>#N/A</v>
      </c>
    </row>
    <row r="116" spans="1:30" x14ac:dyDescent="0.2">
      <c r="A116" t="s">
        <v>393</v>
      </c>
      <c r="B116">
        <v>15</v>
      </c>
      <c r="C116" t="s">
        <v>2645</v>
      </c>
      <c r="D116" t="s">
        <v>452</v>
      </c>
      <c r="E116" t="s">
        <v>453</v>
      </c>
      <c r="F116" t="s">
        <v>17</v>
      </c>
      <c r="G116" t="s">
        <v>422</v>
      </c>
      <c r="H116" t="s">
        <v>20</v>
      </c>
      <c r="I116">
        <v>45</v>
      </c>
      <c r="J116">
        <v>533</v>
      </c>
      <c r="K116" t="s">
        <v>455</v>
      </c>
      <c r="L116" t="s">
        <v>2511</v>
      </c>
      <c r="O116" t="s">
        <v>2560</v>
      </c>
      <c r="P116" t="e">
        <v>#N/A</v>
      </c>
      <c r="Q116" t="e">
        <v>#N/A</v>
      </c>
      <c r="R116" t="e">
        <v>#N/A</v>
      </c>
      <c r="S116" t="e">
        <v>#N/A</v>
      </c>
      <c r="T116" t="e">
        <v>#N/A</v>
      </c>
      <c r="U116" t="e">
        <v>#N/A</v>
      </c>
      <c r="V116" t="e">
        <v>#N/A</v>
      </c>
      <c r="W116" t="e">
        <f>VLOOKUP(L116,[3]Tops!$A$2:$B$184,2,FALSE)</f>
        <v>#N/A</v>
      </c>
      <c r="Y116" t="e">
        <f>VLOOKUP(W116,[4]Sheet2!$A$2:$H$73, 2,FALSE)</f>
        <v>#N/A</v>
      </c>
      <c r="Z116" t="e">
        <f>VLOOKUP(W117,[4]Sheet2!$A$2:$H$73, 3,FALSE)</f>
        <v>#N/A</v>
      </c>
      <c r="AA116" t="e">
        <f>VLOOKUP(W117,[4]Sheet2!$A$2:$H$73, 4,FALSE)</f>
        <v>#N/A</v>
      </c>
      <c r="AB116" t="e">
        <f>VLOOKUP(W117,[4]Sheet2!$A$2:$H$73, 6,FALSE)</f>
        <v>#N/A</v>
      </c>
      <c r="AC116" t="e">
        <f>VLOOKUP(W117,[4]Sheet2!$A$2:$H$73, 7,FALSE)</f>
        <v>#N/A</v>
      </c>
      <c r="AD116" t="e">
        <f>VLOOKUP(W117,[4]Sheet2!$A$2:$H$73, 8,FALSE)</f>
        <v>#N/A</v>
      </c>
    </row>
    <row r="117" spans="1:30" x14ac:dyDescent="0.2">
      <c r="A117" t="s">
        <v>393</v>
      </c>
      <c r="B117">
        <v>16</v>
      </c>
      <c r="C117" t="s">
        <v>2645</v>
      </c>
      <c r="D117" t="s">
        <v>456</v>
      </c>
      <c r="E117" t="s">
        <v>457</v>
      </c>
      <c r="F117">
        <v>78.86</v>
      </c>
      <c r="G117" t="s">
        <v>450</v>
      </c>
      <c r="H117" t="s">
        <v>38</v>
      </c>
      <c r="I117">
        <v>142</v>
      </c>
      <c r="J117">
        <v>501</v>
      </c>
      <c r="K117" t="s">
        <v>459</v>
      </c>
      <c r="L117" t="s">
        <v>2488</v>
      </c>
      <c r="O117" t="s">
        <v>2560</v>
      </c>
      <c r="P117" t="e">
        <v>#N/A</v>
      </c>
      <c r="Q117" t="e">
        <v>#N/A</v>
      </c>
      <c r="R117" t="e">
        <v>#N/A</v>
      </c>
      <c r="S117" t="e">
        <v>#N/A</v>
      </c>
      <c r="T117" t="e">
        <v>#N/A</v>
      </c>
      <c r="U117" t="e">
        <v>#N/A</v>
      </c>
      <c r="V117" t="e">
        <v>#N/A</v>
      </c>
      <c r="W117" t="e">
        <f>VLOOKUP(L117,[3]Tops!$A$2:$B$184,2,FALSE)</f>
        <v>#N/A</v>
      </c>
      <c r="Y117" t="e">
        <f>VLOOKUP(W117,[4]Sheet2!$A$2:$H$73, 2,FALSE)</f>
        <v>#N/A</v>
      </c>
      <c r="Z117" t="e">
        <f>VLOOKUP(W118,[4]Sheet2!$A$2:$H$73, 3,FALSE)</f>
        <v>#N/A</v>
      </c>
      <c r="AA117" t="e">
        <f>VLOOKUP(W118,[4]Sheet2!$A$2:$H$73, 4,FALSE)</f>
        <v>#N/A</v>
      </c>
      <c r="AB117" t="e">
        <f>VLOOKUP(W118,[4]Sheet2!$A$2:$H$73, 6,FALSE)</f>
        <v>#N/A</v>
      </c>
      <c r="AC117" t="e">
        <f>VLOOKUP(W118,[4]Sheet2!$A$2:$H$73, 7,FALSE)</f>
        <v>#N/A</v>
      </c>
      <c r="AD117" t="e">
        <f>VLOOKUP(W118,[4]Sheet2!$A$2:$H$73, 8,FALSE)</f>
        <v>#N/A</v>
      </c>
    </row>
    <row r="118" spans="1:30" x14ac:dyDescent="0.2">
      <c r="A118" t="s">
        <v>393</v>
      </c>
      <c r="B118">
        <v>17</v>
      </c>
      <c r="C118" t="s">
        <v>2645</v>
      </c>
      <c r="D118" t="s">
        <v>460</v>
      </c>
      <c r="E118" t="s">
        <v>461</v>
      </c>
      <c r="F118">
        <v>99.4</v>
      </c>
      <c r="G118" t="s">
        <v>405</v>
      </c>
      <c r="H118" t="s">
        <v>26</v>
      </c>
      <c r="I118">
        <v>503</v>
      </c>
      <c r="J118">
        <v>468</v>
      </c>
      <c r="K118" t="s">
        <v>261</v>
      </c>
      <c r="L118" t="s">
        <v>2441</v>
      </c>
      <c r="O118" t="s">
        <v>2560</v>
      </c>
      <c r="P118" t="e">
        <v>#N/A</v>
      </c>
      <c r="Q118" t="e">
        <v>#N/A</v>
      </c>
      <c r="R118" t="e">
        <v>#N/A</v>
      </c>
      <c r="S118" t="e">
        <v>#N/A</v>
      </c>
      <c r="T118" t="e">
        <v>#N/A</v>
      </c>
      <c r="U118" t="e">
        <v>#N/A</v>
      </c>
      <c r="V118" t="e">
        <v>#N/A</v>
      </c>
      <c r="W118" t="e">
        <f>VLOOKUP(L118,[3]Tops!$A$2:$B$184,2,FALSE)</f>
        <v>#N/A</v>
      </c>
      <c r="Y118" t="e">
        <f>VLOOKUP(W118,[4]Sheet2!$A$2:$H$73, 2,FALSE)</f>
        <v>#N/A</v>
      </c>
      <c r="Z118" t="e">
        <f>VLOOKUP(W119,[4]Sheet2!$A$2:$H$73, 3,FALSE)</f>
        <v>#N/A</v>
      </c>
      <c r="AA118" t="e">
        <f>VLOOKUP(W119,[4]Sheet2!$A$2:$H$73, 4,FALSE)</f>
        <v>#N/A</v>
      </c>
      <c r="AB118" t="e">
        <f>VLOOKUP(W119,[4]Sheet2!$A$2:$H$73, 6,FALSE)</f>
        <v>#N/A</v>
      </c>
      <c r="AC118" t="e">
        <f>VLOOKUP(W119,[4]Sheet2!$A$2:$H$73, 7,FALSE)</f>
        <v>#N/A</v>
      </c>
      <c r="AD118" t="e">
        <f>VLOOKUP(W119,[4]Sheet2!$A$2:$H$73, 8,FALSE)</f>
        <v>#N/A</v>
      </c>
    </row>
    <row r="119" spans="1:30" x14ac:dyDescent="0.2">
      <c r="A119" t="s">
        <v>393</v>
      </c>
      <c r="B119">
        <v>18</v>
      </c>
      <c r="C119" t="s">
        <v>2645</v>
      </c>
      <c r="D119" t="s">
        <v>463</v>
      </c>
      <c r="E119" t="s">
        <v>464</v>
      </c>
      <c r="F119">
        <v>98.34</v>
      </c>
      <c r="G119" t="s">
        <v>405</v>
      </c>
      <c r="H119" t="s">
        <v>14</v>
      </c>
      <c r="I119">
        <v>347</v>
      </c>
      <c r="J119">
        <v>403</v>
      </c>
      <c r="K119" t="s">
        <v>341</v>
      </c>
      <c r="L119" t="s">
        <v>2461</v>
      </c>
      <c r="O119" t="s">
        <v>2560</v>
      </c>
      <c r="P119" t="e">
        <v>#N/A</v>
      </c>
      <c r="Q119" t="e">
        <v>#N/A</v>
      </c>
      <c r="R119" t="e">
        <v>#N/A</v>
      </c>
      <c r="S119" t="e">
        <v>#N/A</v>
      </c>
      <c r="T119" t="e">
        <v>#N/A</v>
      </c>
      <c r="U119" t="e">
        <v>#N/A</v>
      </c>
      <c r="V119" t="e">
        <v>#N/A</v>
      </c>
      <c r="W119" t="e">
        <f>VLOOKUP(L119,[3]Tops!$A$2:$B$184,2,FALSE)</f>
        <v>#N/A</v>
      </c>
      <c r="Y119" t="e">
        <f>VLOOKUP(W119,[4]Sheet2!$A$2:$H$73, 2,FALSE)</f>
        <v>#N/A</v>
      </c>
      <c r="Z119" t="e">
        <f>VLOOKUP(W120,[4]Sheet2!$A$2:$H$73, 3,FALSE)</f>
        <v>#N/A</v>
      </c>
      <c r="AA119" t="e">
        <f>VLOOKUP(W120,[4]Sheet2!$A$2:$H$73, 4,FALSE)</f>
        <v>#N/A</v>
      </c>
      <c r="AB119" t="e">
        <f>VLOOKUP(W120,[4]Sheet2!$A$2:$H$73, 6,FALSE)</f>
        <v>#N/A</v>
      </c>
      <c r="AC119" t="e">
        <f>VLOOKUP(W120,[4]Sheet2!$A$2:$H$73, 7,FALSE)</f>
        <v>#N/A</v>
      </c>
      <c r="AD119" t="e">
        <f>VLOOKUP(W120,[4]Sheet2!$A$2:$H$73, 8,FALSE)</f>
        <v>#N/A</v>
      </c>
    </row>
    <row r="120" spans="1:30" x14ac:dyDescent="0.2">
      <c r="A120" t="s">
        <v>393</v>
      </c>
      <c r="B120">
        <v>19</v>
      </c>
      <c r="C120" t="s">
        <v>2645</v>
      </c>
      <c r="D120" t="s">
        <v>466</v>
      </c>
      <c r="E120" t="s">
        <v>467</v>
      </c>
      <c r="F120">
        <v>99.26</v>
      </c>
      <c r="G120" t="s">
        <v>422</v>
      </c>
      <c r="H120" t="s">
        <v>14</v>
      </c>
      <c r="I120">
        <v>46</v>
      </c>
      <c r="J120">
        <v>400</v>
      </c>
      <c r="K120" t="s">
        <v>468</v>
      </c>
      <c r="L120" t="s">
        <v>2477</v>
      </c>
      <c r="O120" t="s">
        <v>2560</v>
      </c>
      <c r="P120" t="e">
        <v>#N/A</v>
      </c>
      <c r="Q120" t="e">
        <v>#N/A</v>
      </c>
      <c r="R120" t="e">
        <v>#N/A</v>
      </c>
      <c r="S120" t="e">
        <v>#N/A</v>
      </c>
      <c r="T120" t="e">
        <v>#N/A</v>
      </c>
      <c r="U120" t="e">
        <v>#N/A</v>
      </c>
      <c r="V120" t="e">
        <v>#N/A</v>
      </c>
      <c r="W120" t="e">
        <f>VLOOKUP(L120,[3]Tops!$A$2:$B$184,2,FALSE)</f>
        <v>#N/A</v>
      </c>
      <c r="Y120" t="e">
        <f>VLOOKUP(W120,[4]Sheet2!$A$2:$H$73, 2,FALSE)</f>
        <v>#N/A</v>
      </c>
      <c r="Z120" t="e">
        <f>VLOOKUP(W121,[4]Sheet2!$A$2:$H$73, 3,FALSE)</f>
        <v>#N/A</v>
      </c>
      <c r="AA120" t="e">
        <f>VLOOKUP(W121,[4]Sheet2!$A$2:$H$73, 4,FALSE)</f>
        <v>#N/A</v>
      </c>
      <c r="AB120" t="e">
        <f>VLOOKUP(W121,[4]Sheet2!$A$2:$H$73, 6,FALSE)</f>
        <v>#N/A</v>
      </c>
      <c r="AC120" t="e">
        <f>VLOOKUP(W121,[4]Sheet2!$A$2:$H$73, 7,FALSE)</f>
        <v>#N/A</v>
      </c>
      <c r="AD120" t="e">
        <f>VLOOKUP(W121,[4]Sheet2!$A$2:$H$73, 8,FALSE)</f>
        <v>#N/A</v>
      </c>
    </row>
    <row r="121" spans="1:30" x14ac:dyDescent="0.2">
      <c r="A121" t="s">
        <v>393</v>
      </c>
      <c r="B121">
        <v>20</v>
      </c>
      <c r="C121" t="s">
        <v>2645</v>
      </c>
      <c r="D121" t="s">
        <v>469</v>
      </c>
      <c r="E121" t="s">
        <v>470</v>
      </c>
      <c r="F121">
        <v>98.77</v>
      </c>
      <c r="G121" t="s">
        <v>405</v>
      </c>
      <c r="H121" t="s">
        <v>14</v>
      </c>
      <c r="I121">
        <v>42</v>
      </c>
      <c r="J121">
        <v>399</v>
      </c>
      <c r="K121" t="s">
        <v>471</v>
      </c>
      <c r="L121" t="s">
        <v>2478</v>
      </c>
      <c r="O121" t="s">
        <v>2560</v>
      </c>
      <c r="P121" t="e">
        <v>#N/A</v>
      </c>
      <c r="Q121" t="e">
        <v>#N/A</v>
      </c>
      <c r="R121" t="e">
        <v>#N/A</v>
      </c>
      <c r="S121" t="e">
        <v>#N/A</v>
      </c>
      <c r="T121" t="e">
        <v>#N/A</v>
      </c>
      <c r="U121" t="e">
        <v>#N/A</v>
      </c>
      <c r="V121" t="e">
        <v>#N/A</v>
      </c>
      <c r="W121" t="e">
        <f>VLOOKUP(L121,[3]Tops!$A$2:$B$184,2,FALSE)</f>
        <v>#N/A</v>
      </c>
      <c r="Y121" t="e">
        <f>VLOOKUP(W121,[4]Sheet2!$A$2:$H$73, 2,FALSE)</f>
        <v>#N/A</v>
      </c>
      <c r="Z121" t="e">
        <f>VLOOKUP(W122,[4]Sheet2!$A$2:$H$73, 3,FALSE)</f>
        <v>#N/A</v>
      </c>
      <c r="AA121" t="e">
        <f>VLOOKUP(W122,[4]Sheet2!$A$2:$H$73, 4,FALSE)</f>
        <v>#N/A</v>
      </c>
      <c r="AB121" t="e">
        <f>VLOOKUP(W122,[4]Sheet2!$A$2:$H$73, 6,FALSE)</f>
        <v>#N/A</v>
      </c>
      <c r="AC121" t="e">
        <f>VLOOKUP(W122,[4]Sheet2!$A$2:$H$73, 7,FALSE)</f>
        <v>#N/A</v>
      </c>
      <c r="AD121" t="e">
        <f>VLOOKUP(W122,[4]Sheet2!$A$2:$H$73, 8,FALSE)</f>
        <v>#N/A</v>
      </c>
    </row>
    <row r="122" spans="1:30" x14ac:dyDescent="0.2">
      <c r="A122" t="s">
        <v>393</v>
      </c>
      <c r="B122">
        <v>21</v>
      </c>
      <c r="C122" t="s">
        <v>2645</v>
      </c>
      <c r="D122" t="s">
        <v>472</v>
      </c>
      <c r="E122" t="s">
        <v>473</v>
      </c>
      <c r="F122">
        <v>84.5</v>
      </c>
      <c r="G122" t="s">
        <v>405</v>
      </c>
      <c r="H122" t="s">
        <v>20</v>
      </c>
      <c r="I122">
        <v>19.100000000000001</v>
      </c>
      <c r="J122">
        <v>379</v>
      </c>
      <c r="K122" t="s">
        <v>368</v>
      </c>
      <c r="L122" t="s">
        <v>2496</v>
      </c>
      <c r="O122" t="s">
        <v>2560</v>
      </c>
      <c r="P122" t="e">
        <v>#N/A</v>
      </c>
      <c r="Q122" t="e">
        <v>#N/A</v>
      </c>
      <c r="R122" t="e">
        <v>#N/A</v>
      </c>
      <c r="S122" t="e">
        <v>#N/A</v>
      </c>
      <c r="T122" t="e">
        <v>#N/A</v>
      </c>
      <c r="U122" t="e">
        <v>#N/A</v>
      </c>
      <c r="V122" t="e">
        <v>#N/A</v>
      </c>
      <c r="W122" t="e">
        <f>VLOOKUP(L122,[3]Tops!$A$2:$B$184,2,FALSE)</f>
        <v>#N/A</v>
      </c>
      <c r="Y122" t="e">
        <f>VLOOKUP(W122,[4]Sheet2!$A$2:$H$73, 2,FALSE)</f>
        <v>#N/A</v>
      </c>
      <c r="Z122" t="e">
        <f>VLOOKUP(W123,[4]Sheet2!$A$2:$H$73, 3,FALSE)</f>
        <v>#N/A</v>
      </c>
      <c r="AA122" t="e">
        <f>VLOOKUP(W123,[4]Sheet2!$A$2:$H$73, 4,FALSE)</f>
        <v>#N/A</v>
      </c>
      <c r="AB122" t="e">
        <f>VLOOKUP(W123,[4]Sheet2!$A$2:$H$73, 6,FALSE)</f>
        <v>#N/A</v>
      </c>
      <c r="AC122" t="e">
        <f>VLOOKUP(W123,[4]Sheet2!$A$2:$H$73, 7,FALSE)</f>
        <v>#N/A</v>
      </c>
      <c r="AD122" t="e">
        <f>VLOOKUP(W123,[4]Sheet2!$A$2:$H$73, 8,FALSE)</f>
        <v>#N/A</v>
      </c>
    </row>
    <row r="123" spans="1:30" x14ac:dyDescent="0.2">
      <c r="A123" t="s">
        <v>393</v>
      </c>
      <c r="B123">
        <v>22</v>
      </c>
      <c r="C123" t="s">
        <v>2645</v>
      </c>
      <c r="D123" t="s">
        <v>475</v>
      </c>
      <c r="E123" t="s">
        <v>476</v>
      </c>
      <c r="F123" t="s">
        <v>17</v>
      </c>
      <c r="G123" t="s">
        <v>450</v>
      </c>
      <c r="H123" t="s">
        <v>38</v>
      </c>
      <c r="I123">
        <v>8</v>
      </c>
      <c r="J123">
        <v>373</v>
      </c>
      <c r="K123" t="s">
        <v>477</v>
      </c>
      <c r="L123" t="s">
        <v>2489</v>
      </c>
      <c r="O123" t="s">
        <v>2560</v>
      </c>
      <c r="P123" t="e">
        <v>#N/A</v>
      </c>
      <c r="Q123" t="e">
        <v>#N/A</v>
      </c>
      <c r="R123" t="e">
        <v>#N/A</v>
      </c>
      <c r="S123" t="e">
        <v>#N/A</v>
      </c>
      <c r="T123" t="e">
        <v>#N/A</v>
      </c>
      <c r="U123" t="e">
        <v>#N/A</v>
      </c>
      <c r="V123" t="e">
        <v>#N/A</v>
      </c>
      <c r="W123" t="e">
        <f>VLOOKUP(L123,[3]Tops!$A$2:$B$184,2,FALSE)</f>
        <v>#N/A</v>
      </c>
      <c r="Y123" t="e">
        <f>VLOOKUP(W123,[4]Sheet2!$A$2:$H$73, 2,FALSE)</f>
        <v>#N/A</v>
      </c>
      <c r="Z123" t="e">
        <f>VLOOKUP(W124,[4]Sheet2!$A$2:$H$73, 3,FALSE)</f>
        <v>#N/A</v>
      </c>
      <c r="AA123" t="e">
        <f>VLOOKUP(W124,[4]Sheet2!$A$2:$H$73, 4,FALSE)</f>
        <v>#N/A</v>
      </c>
      <c r="AB123" t="e">
        <f>VLOOKUP(W124,[4]Sheet2!$A$2:$H$73, 6,FALSE)</f>
        <v>#N/A</v>
      </c>
      <c r="AC123" t="e">
        <f>VLOOKUP(W124,[4]Sheet2!$A$2:$H$73, 7,FALSE)</f>
        <v>#N/A</v>
      </c>
      <c r="AD123" t="e">
        <f>VLOOKUP(W124,[4]Sheet2!$A$2:$H$73, 8,FALSE)</f>
        <v>#N/A</v>
      </c>
    </row>
    <row r="124" spans="1:30" x14ac:dyDescent="0.2">
      <c r="A124" t="s">
        <v>393</v>
      </c>
      <c r="B124">
        <v>23</v>
      </c>
      <c r="C124" t="s">
        <v>2645</v>
      </c>
      <c r="D124" t="s">
        <v>478</v>
      </c>
      <c r="E124" t="s">
        <v>479</v>
      </c>
      <c r="F124" t="s">
        <v>17</v>
      </c>
      <c r="G124" t="s">
        <v>396</v>
      </c>
      <c r="H124" t="s">
        <v>17</v>
      </c>
      <c r="I124">
        <v>12.8</v>
      </c>
      <c r="J124">
        <v>370</v>
      </c>
      <c r="K124" t="s">
        <v>386</v>
      </c>
      <c r="M124" t="s">
        <v>1999</v>
      </c>
      <c r="O124" t="s">
        <v>2560</v>
      </c>
      <c r="P124" t="e">
        <v>#N/A</v>
      </c>
      <c r="Q124" t="e">
        <v>#N/A</v>
      </c>
      <c r="R124" t="e">
        <v>#N/A</v>
      </c>
      <c r="S124" t="e">
        <v>#N/A</v>
      </c>
      <c r="T124" t="e">
        <v>#N/A</v>
      </c>
      <c r="U124" t="e">
        <v>#N/A</v>
      </c>
      <c r="V124" t="e">
        <v>#N/A</v>
      </c>
      <c r="W124" t="e">
        <f>VLOOKUP(L124,[3]Tops!$A$2:$B$184,2,FALSE)</f>
        <v>#N/A</v>
      </c>
      <c r="Y124" t="e">
        <f>VLOOKUP(W124,[4]Sheet2!$A$2:$H$73, 2,FALSE)</f>
        <v>#N/A</v>
      </c>
      <c r="Z124" t="e">
        <f>VLOOKUP(W125,[4]Sheet2!$A$2:$H$73, 3,FALSE)</f>
        <v>#N/A</v>
      </c>
      <c r="AA124" t="e">
        <f>VLOOKUP(W125,[4]Sheet2!$A$2:$H$73, 4,FALSE)</f>
        <v>#N/A</v>
      </c>
      <c r="AB124" t="e">
        <f>VLOOKUP(W125,[4]Sheet2!$A$2:$H$73, 6,FALSE)</f>
        <v>#N/A</v>
      </c>
      <c r="AC124" t="e">
        <f>VLOOKUP(W125,[4]Sheet2!$A$2:$H$73, 7,FALSE)</f>
        <v>#N/A</v>
      </c>
      <c r="AD124" t="e">
        <f>VLOOKUP(W125,[4]Sheet2!$A$2:$H$73, 8,FALSE)</f>
        <v>#N/A</v>
      </c>
    </row>
    <row r="125" spans="1:30" x14ac:dyDescent="0.2">
      <c r="A125" t="s">
        <v>393</v>
      </c>
      <c r="B125">
        <v>24</v>
      </c>
      <c r="C125" t="s">
        <v>2645</v>
      </c>
      <c r="D125" t="s">
        <v>481</v>
      </c>
      <c r="E125" t="s">
        <v>482</v>
      </c>
      <c r="F125">
        <v>94.72</v>
      </c>
      <c r="G125" t="s">
        <v>405</v>
      </c>
      <c r="H125" t="s">
        <v>38</v>
      </c>
      <c r="I125">
        <v>23</v>
      </c>
      <c r="J125">
        <v>368</v>
      </c>
      <c r="K125" t="s">
        <v>483</v>
      </c>
      <c r="L125" t="s">
        <v>2488</v>
      </c>
      <c r="O125" t="s">
        <v>2560</v>
      </c>
      <c r="P125" t="e">
        <v>#N/A</v>
      </c>
      <c r="Q125" t="e">
        <v>#N/A</v>
      </c>
      <c r="R125" t="e">
        <v>#N/A</v>
      </c>
      <c r="S125" t="e">
        <v>#N/A</v>
      </c>
      <c r="T125" t="e">
        <v>#N/A</v>
      </c>
      <c r="U125" t="e">
        <v>#N/A</v>
      </c>
      <c r="V125" t="e">
        <v>#N/A</v>
      </c>
      <c r="W125" t="e">
        <f>VLOOKUP(L125,[3]Tops!$A$2:$B$184,2,FALSE)</f>
        <v>#N/A</v>
      </c>
      <c r="Y125" t="e">
        <f>VLOOKUP(W125,[4]Sheet2!$A$2:$H$73, 2,FALSE)</f>
        <v>#N/A</v>
      </c>
      <c r="Z125" t="e">
        <f>VLOOKUP(W126,[4]Sheet2!$A$2:$H$73, 3,FALSE)</f>
        <v>#N/A</v>
      </c>
      <c r="AA125" t="e">
        <f>VLOOKUP(W126,[4]Sheet2!$A$2:$H$73, 4,FALSE)</f>
        <v>#N/A</v>
      </c>
      <c r="AB125" t="e">
        <f>VLOOKUP(W126,[4]Sheet2!$A$2:$H$73, 6,FALSE)</f>
        <v>#N/A</v>
      </c>
      <c r="AC125" t="e">
        <f>VLOOKUP(W126,[4]Sheet2!$A$2:$H$73, 7,FALSE)</f>
        <v>#N/A</v>
      </c>
      <c r="AD125" t="e">
        <f>VLOOKUP(W126,[4]Sheet2!$A$2:$H$73, 8,FALSE)</f>
        <v>#N/A</v>
      </c>
    </row>
    <row r="126" spans="1:30" x14ac:dyDescent="0.2">
      <c r="A126" t="s">
        <v>393</v>
      </c>
      <c r="B126">
        <v>25</v>
      </c>
      <c r="C126" t="s">
        <v>2645</v>
      </c>
      <c r="D126" t="s">
        <v>484</v>
      </c>
      <c r="E126" t="s">
        <v>485</v>
      </c>
      <c r="F126" t="s">
        <v>17</v>
      </c>
      <c r="G126" t="s">
        <v>422</v>
      </c>
      <c r="H126" t="s">
        <v>20</v>
      </c>
      <c r="I126">
        <v>4.4000000000000004</v>
      </c>
      <c r="J126">
        <v>362</v>
      </c>
      <c r="K126" t="s">
        <v>487</v>
      </c>
      <c r="L126" t="s">
        <v>2464</v>
      </c>
      <c r="O126" t="s">
        <v>2560</v>
      </c>
      <c r="P126" t="e">
        <v>#N/A</v>
      </c>
      <c r="Q126" t="e">
        <v>#N/A</v>
      </c>
      <c r="R126" t="e">
        <v>#N/A</v>
      </c>
      <c r="S126" t="e">
        <v>#N/A</v>
      </c>
      <c r="T126" t="e">
        <v>#N/A</v>
      </c>
      <c r="U126" t="e">
        <v>#N/A</v>
      </c>
      <c r="V126" t="e">
        <v>#N/A</v>
      </c>
      <c r="W126" t="e">
        <f>VLOOKUP(L126,[3]Tops!$A$2:$B$184,2,FALSE)</f>
        <v>#N/A</v>
      </c>
      <c r="Y126" t="e">
        <f>VLOOKUP(W126,[4]Sheet2!$A$2:$H$73, 2,FALSE)</f>
        <v>#N/A</v>
      </c>
      <c r="Z126" t="e">
        <f>VLOOKUP(W127,[4]Sheet2!$A$2:$H$73, 3,FALSE)</f>
        <v>#N/A</v>
      </c>
      <c r="AA126" t="e">
        <f>VLOOKUP(W127,[4]Sheet2!$A$2:$H$73, 4,FALSE)</f>
        <v>#N/A</v>
      </c>
      <c r="AB126" t="e">
        <f>VLOOKUP(W127,[4]Sheet2!$A$2:$H$73, 6,FALSE)</f>
        <v>#N/A</v>
      </c>
      <c r="AC126" t="e">
        <f>VLOOKUP(W127,[4]Sheet2!$A$2:$H$73, 7,FALSE)</f>
        <v>#N/A</v>
      </c>
      <c r="AD126" t="e">
        <f>VLOOKUP(W127,[4]Sheet2!$A$2:$H$73, 8,FALSE)</f>
        <v>#N/A</v>
      </c>
    </row>
    <row r="127" spans="1:30" x14ac:dyDescent="0.2">
      <c r="A127" t="s">
        <v>393</v>
      </c>
      <c r="B127">
        <v>26</v>
      </c>
      <c r="C127" t="s">
        <v>2645</v>
      </c>
      <c r="D127" t="s">
        <v>488</v>
      </c>
      <c r="E127" t="s">
        <v>489</v>
      </c>
      <c r="F127">
        <v>98.5</v>
      </c>
      <c r="G127" t="s">
        <v>396</v>
      </c>
      <c r="H127" t="s">
        <v>14</v>
      </c>
      <c r="I127">
        <v>125</v>
      </c>
      <c r="J127">
        <v>309</v>
      </c>
      <c r="K127" t="s">
        <v>491</v>
      </c>
      <c r="L127" t="s">
        <v>2479</v>
      </c>
      <c r="O127" t="s">
        <v>2560</v>
      </c>
      <c r="P127" t="e">
        <v>#N/A</v>
      </c>
      <c r="Q127" t="e">
        <v>#N/A</v>
      </c>
      <c r="R127" t="e">
        <v>#N/A</v>
      </c>
      <c r="S127" t="e">
        <v>#N/A</v>
      </c>
      <c r="T127" t="e">
        <v>#N/A</v>
      </c>
      <c r="U127" t="e">
        <v>#N/A</v>
      </c>
      <c r="V127" t="e">
        <v>#N/A</v>
      </c>
      <c r="W127" t="e">
        <f>VLOOKUP(L127,[3]Tops!$A$2:$B$184,2,FALSE)</f>
        <v>#N/A</v>
      </c>
      <c r="Y127" t="e">
        <f>VLOOKUP(W127,[4]Sheet2!$A$2:$H$73, 2,FALSE)</f>
        <v>#N/A</v>
      </c>
      <c r="Z127" t="e">
        <f>VLOOKUP(W128,[4]Sheet2!$A$2:$H$73, 3,FALSE)</f>
        <v>#N/A</v>
      </c>
      <c r="AA127" t="e">
        <f>VLOOKUP(W128,[4]Sheet2!$A$2:$H$73, 4,FALSE)</f>
        <v>#N/A</v>
      </c>
      <c r="AB127" t="e">
        <f>VLOOKUP(W128,[4]Sheet2!$A$2:$H$73, 6,FALSE)</f>
        <v>#N/A</v>
      </c>
      <c r="AC127" t="e">
        <f>VLOOKUP(W128,[4]Sheet2!$A$2:$H$73, 7,FALSE)</f>
        <v>#N/A</v>
      </c>
      <c r="AD127" t="e">
        <f>VLOOKUP(W128,[4]Sheet2!$A$2:$H$73, 8,FALSE)</f>
        <v>#N/A</v>
      </c>
    </row>
    <row r="128" spans="1:30" x14ac:dyDescent="0.2">
      <c r="A128" t="s">
        <v>393</v>
      </c>
      <c r="B128">
        <v>27</v>
      </c>
      <c r="C128" t="s">
        <v>2645</v>
      </c>
      <c r="D128" t="s">
        <v>492</v>
      </c>
      <c r="E128" t="s">
        <v>493</v>
      </c>
      <c r="F128" t="s">
        <v>17</v>
      </c>
      <c r="G128" t="s">
        <v>450</v>
      </c>
      <c r="J128">
        <v>308</v>
      </c>
      <c r="K128" t="s">
        <v>495</v>
      </c>
      <c r="L128" t="s">
        <v>2465</v>
      </c>
      <c r="O128" t="s">
        <v>2560</v>
      </c>
      <c r="P128" t="e">
        <v>#N/A</v>
      </c>
      <c r="Q128" t="e">
        <v>#N/A</v>
      </c>
      <c r="R128" t="e">
        <v>#N/A</v>
      </c>
      <c r="S128" t="e">
        <v>#N/A</v>
      </c>
      <c r="T128" t="e">
        <v>#N/A</v>
      </c>
      <c r="U128" t="e">
        <v>#N/A</v>
      </c>
      <c r="V128" t="e">
        <v>#N/A</v>
      </c>
      <c r="W128" t="e">
        <f>VLOOKUP(L128,[3]Tops!$A$2:$B$184,2,FALSE)</f>
        <v>#N/A</v>
      </c>
      <c r="Y128" t="e">
        <f>VLOOKUP(W128,[4]Sheet2!$A$2:$H$73, 2,FALSE)</f>
        <v>#N/A</v>
      </c>
      <c r="Z128" t="e">
        <f>VLOOKUP(W129,[4]Sheet2!$A$2:$H$73, 3,FALSE)</f>
        <v>#N/A</v>
      </c>
      <c r="AA128" t="e">
        <f>VLOOKUP(W129,[4]Sheet2!$A$2:$H$73, 4,FALSE)</f>
        <v>#N/A</v>
      </c>
      <c r="AB128" t="e">
        <f>VLOOKUP(W129,[4]Sheet2!$A$2:$H$73, 6,FALSE)</f>
        <v>#N/A</v>
      </c>
      <c r="AC128" t="e">
        <f>VLOOKUP(W129,[4]Sheet2!$A$2:$H$73, 7,FALSE)</f>
        <v>#N/A</v>
      </c>
      <c r="AD128" t="e">
        <f>VLOOKUP(W129,[4]Sheet2!$A$2:$H$73, 8,FALSE)</f>
        <v>#N/A</v>
      </c>
    </row>
    <row r="129" spans="1:30" x14ac:dyDescent="0.2">
      <c r="A129" t="s">
        <v>393</v>
      </c>
      <c r="B129">
        <v>28</v>
      </c>
      <c r="C129" t="s">
        <v>2645</v>
      </c>
      <c r="D129" t="s">
        <v>496</v>
      </c>
      <c r="E129" t="s">
        <v>497</v>
      </c>
      <c r="F129">
        <v>98.57</v>
      </c>
      <c r="G129" t="s">
        <v>450</v>
      </c>
      <c r="I129">
        <v>444</v>
      </c>
      <c r="J129">
        <v>302</v>
      </c>
      <c r="K129" t="s">
        <v>499</v>
      </c>
      <c r="L129" t="s">
        <v>2476</v>
      </c>
      <c r="O129" t="s">
        <v>2560</v>
      </c>
      <c r="P129" t="e">
        <v>#N/A</v>
      </c>
      <c r="Q129" t="e">
        <v>#N/A</v>
      </c>
      <c r="R129" t="e">
        <v>#N/A</v>
      </c>
      <c r="S129" t="e">
        <v>#N/A</v>
      </c>
      <c r="T129" t="e">
        <v>#N/A</v>
      </c>
      <c r="U129" t="e">
        <v>#N/A</v>
      </c>
      <c r="V129" t="e">
        <v>#N/A</v>
      </c>
      <c r="W129" t="e">
        <f>VLOOKUP(L129,[3]Tops!$A$2:$B$184,2,FALSE)</f>
        <v>#N/A</v>
      </c>
      <c r="Y129" t="e">
        <f>VLOOKUP(W129,[4]Sheet2!$A$2:$H$73, 2,FALSE)</f>
        <v>#N/A</v>
      </c>
      <c r="Z129" t="e">
        <f>VLOOKUP(W130,[4]Sheet2!$A$2:$H$73, 3,FALSE)</f>
        <v>#N/A</v>
      </c>
      <c r="AA129" t="e">
        <f>VLOOKUP(W130,[4]Sheet2!$A$2:$H$73, 4,FALSE)</f>
        <v>#N/A</v>
      </c>
      <c r="AB129" t="e">
        <f>VLOOKUP(W130,[4]Sheet2!$A$2:$H$73, 6,FALSE)</f>
        <v>#N/A</v>
      </c>
      <c r="AC129" t="e">
        <f>VLOOKUP(W130,[4]Sheet2!$A$2:$H$73, 7,FALSE)</f>
        <v>#N/A</v>
      </c>
      <c r="AD129" t="e">
        <f>VLOOKUP(W130,[4]Sheet2!$A$2:$H$73, 8,FALSE)</f>
        <v>#N/A</v>
      </c>
    </row>
    <row r="130" spans="1:30" x14ac:dyDescent="0.2">
      <c r="A130" t="s">
        <v>393</v>
      </c>
      <c r="B130">
        <v>29</v>
      </c>
      <c r="C130" t="s">
        <v>2645</v>
      </c>
      <c r="D130" t="s">
        <v>500</v>
      </c>
      <c r="E130" t="s">
        <v>501</v>
      </c>
      <c r="F130">
        <v>96.29</v>
      </c>
      <c r="G130" t="s">
        <v>410</v>
      </c>
      <c r="H130" t="s">
        <v>17</v>
      </c>
      <c r="I130">
        <v>94</v>
      </c>
      <c r="J130">
        <v>282</v>
      </c>
      <c r="K130" t="s">
        <v>503</v>
      </c>
      <c r="M130" t="s">
        <v>2000</v>
      </c>
      <c r="O130" t="s">
        <v>2560</v>
      </c>
      <c r="P130" t="e">
        <v>#N/A</v>
      </c>
      <c r="Q130" t="e">
        <v>#N/A</v>
      </c>
      <c r="R130" t="e">
        <v>#N/A</v>
      </c>
      <c r="S130" t="e">
        <v>#N/A</v>
      </c>
      <c r="T130" t="e">
        <v>#N/A</v>
      </c>
      <c r="U130" t="e">
        <v>#N/A</v>
      </c>
      <c r="V130" t="e">
        <v>#N/A</v>
      </c>
      <c r="W130" t="e">
        <f>VLOOKUP(L130,[3]Tops!$A$2:$B$184,2,FALSE)</f>
        <v>#N/A</v>
      </c>
      <c r="Y130" t="e">
        <f>VLOOKUP(W130,[4]Sheet2!$A$2:$H$73, 2,FALSE)</f>
        <v>#N/A</v>
      </c>
      <c r="Z130" t="e">
        <f>VLOOKUP(W131,[4]Sheet2!$A$2:$H$73, 3,FALSE)</f>
        <v>#N/A</v>
      </c>
      <c r="AA130" t="e">
        <f>VLOOKUP(W131,[4]Sheet2!$A$2:$H$73, 4,FALSE)</f>
        <v>#N/A</v>
      </c>
      <c r="AB130" t="e">
        <f>VLOOKUP(W131,[4]Sheet2!$A$2:$H$73, 6,FALSE)</f>
        <v>#N/A</v>
      </c>
      <c r="AC130" t="e">
        <f>VLOOKUP(W131,[4]Sheet2!$A$2:$H$73, 7,FALSE)</f>
        <v>#N/A</v>
      </c>
      <c r="AD130" t="e">
        <f>VLOOKUP(W131,[4]Sheet2!$A$2:$H$73, 8,FALSE)</f>
        <v>#N/A</v>
      </c>
    </row>
    <row r="131" spans="1:30" x14ac:dyDescent="0.2">
      <c r="A131" t="s">
        <v>393</v>
      </c>
      <c r="B131">
        <v>30</v>
      </c>
      <c r="C131" t="s">
        <v>2645</v>
      </c>
      <c r="D131" t="s">
        <v>504</v>
      </c>
      <c r="E131" t="s">
        <v>505</v>
      </c>
      <c r="F131">
        <v>98.93</v>
      </c>
      <c r="G131" t="s">
        <v>401</v>
      </c>
      <c r="H131" t="s">
        <v>14</v>
      </c>
      <c r="I131">
        <v>162</v>
      </c>
      <c r="J131">
        <v>274</v>
      </c>
      <c r="K131" t="s">
        <v>506</v>
      </c>
      <c r="L131" t="s">
        <v>2480</v>
      </c>
      <c r="O131" t="s">
        <v>2560</v>
      </c>
      <c r="P131" t="e">
        <v>#N/A</v>
      </c>
      <c r="Q131" t="e">
        <v>#N/A</v>
      </c>
      <c r="R131" t="e">
        <v>#N/A</v>
      </c>
      <c r="S131" t="e">
        <v>#N/A</v>
      </c>
      <c r="T131" t="e">
        <v>#N/A</v>
      </c>
      <c r="U131" t="e">
        <v>#N/A</v>
      </c>
      <c r="V131" t="e">
        <v>#N/A</v>
      </c>
      <c r="W131" t="e">
        <f>VLOOKUP(L131,[3]Tops!$A$2:$B$184,2,FALSE)</f>
        <v>#N/A</v>
      </c>
      <c r="Y131" t="e">
        <f>VLOOKUP(W131,[4]Sheet2!$A$2:$H$73, 2,FALSE)</f>
        <v>#N/A</v>
      </c>
      <c r="Z131" t="e">
        <f>VLOOKUP(W132,[4]Sheet2!$A$2:$H$73, 3,FALSE)</f>
        <v>#N/A</v>
      </c>
      <c r="AA131" t="e">
        <f>VLOOKUP(W132,[4]Sheet2!$A$2:$H$73, 4,FALSE)</f>
        <v>#N/A</v>
      </c>
      <c r="AB131" t="e">
        <f>VLOOKUP(W132,[4]Sheet2!$A$2:$H$73, 6,FALSE)</f>
        <v>#N/A</v>
      </c>
      <c r="AC131" t="e">
        <f>VLOOKUP(W132,[4]Sheet2!$A$2:$H$73, 7,FALSE)</f>
        <v>#N/A</v>
      </c>
      <c r="AD131" t="e">
        <f>VLOOKUP(W132,[4]Sheet2!$A$2:$H$73, 8,FALSE)</f>
        <v>#N/A</v>
      </c>
    </row>
    <row r="132" spans="1:30" x14ac:dyDescent="0.2">
      <c r="A132" t="s">
        <v>393</v>
      </c>
      <c r="B132">
        <v>31</v>
      </c>
      <c r="C132" t="s">
        <v>2645</v>
      </c>
      <c r="D132" t="s">
        <v>507</v>
      </c>
      <c r="E132" t="s">
        <v>508</v>
      </c>
      <c r="F132">
        <v>99.03</v>
      </c>
      <c r="G132" t="s">
        <v>396</v>
      </c>
      <c r="H132" t="s">
        <v>14</v>
      </c>
      <c r="I132">
        <v>41</v>
      </c>
      <c r="J132">
        <v>247</v>
      </c>
      <c r="K132" t="s">
        <v>509</v>
      </c>
      <c r="L132" t="s">
        <v>2481</v>
      </c>
      <c r="O132" t="s">
        <v>2560</v>
      </c>
      <c r="P132" t="e">
        <v>#N/A</v>
      </c>
      <c r="Q132" t="e">
        <v>#N/A</v>
      </c>
      <c r="R132" t="e">
        <v>#N/A</v>
      </c>
      <c r="S132" t="e">
        <v>#N/A</v>
      </c>
      <c r="T132" t="e">
        <v>#N/A</v>
      </c>
      <c r="U132" t="e">
        <v>#N/A</v>
      </c>
      <c r="V132" t="e">
        <v>#N/A</v>
      </c>
      <c r="W132" t="e">
        <f>VLOOKUP(L132,[3]Tops!$A$2:$B$184,2,FALSE)</f>
        <v>#N/A</v>
      </c>
      <c r="Y132" t="e">
        <f>VLOOKUP(W132,[4]Sheet2!$A$2:$H$73, 2,FALSE)</f>
        <v>#N/A</v>
      </c>
      <c r="Z132" t="e">
        <f>VLOOKUP(W133,[4]Sheet2!$A$2:$H$73, 3,FALSE)</f>
        <v>#N/A</v>
      </c>
      <c r="AA132" t="e">
        <f>VLOOKUP(W133,[4]Sheet2!$A$2:$H$73, 4,FALSE)</f>
        <v>#N/A</v>
      </c>
      <c r="AB132" t="e">
        <f>VLOOKUP(W133,[4]Sheet2!$A$2:$H$73, 6,FALSE)</f>
        <v>#N/A</v>
      </c>
      <c r="AC132" t="e">
        <f>VLOOKUP(W133,[4]Sheet2!$A$2:$H$73, 7,FALSE)</f>
        <v>#N/A</v>
      </c>
      <c r="AD132" t="e">
        <f>VLOOKUP(W133,[4]Sheet2!$A$2:$H$73, 8,FALSE)</f>
        <v>#N/A</v>
      </c>
    </row>
    <row r="133" spans="1:30" x14ac:dyDescent="0.2">
      <c r="A133" t="s">
        <v>393</v>
      </c>
      <c r="B133">
        <v>32</v>
      </c>
      <c r="C133" t="s">
        <v>2645</v>
      </c>
      <c r="D133" t="s">
        <v>510</v>
      </c>
      <c r="E133" t="s">
        <v>276</v>
      </c>
      <c r="F133">
        <v>93.74</v>
      </c>
      <c r="G133" t="s">
        <v>405</v>
      </c>
      <c r="H133" t="s">
        <v>38</v>
      </c>
      <c r="I133">
        <v>47</v>
      </c>
      <c r="J133">
        <v>244</v>
      </c>
      <c r="K133" t="s">
        <v>511</v>
      </c>
      <c r="L133" t="s">
        <v>2466</v>
      </c>
      <c r="O133" t="s">
        <v>2560</v>
      </c>
      <c r="P133" t="e">
        <v>#N/A</v>
      </c>
      <c r="Q133" t="e">
        <v>#N/A</v>
      </c>
      <c r="R133" t="e">
        <v>#N/A</v>
      </c>
      <c r="S133" t="e">
        <v>#N/A</v>
      </c>
      <c r="T133" t="e">
        <v>#N/A</v>
      </c>
      <c r="U133" t="e">
        <v>#N/A</v>
      </c>
      <c r="V133" t="e">
        <v>#N/A</v>
      </c>
      <c r="W133" t="e">
        <f>VLOOKUP(L133,[3]Tops!$A$2:$B$184,2,FALSE)</f>
        <v>#N/A</v>
      </c>
      <c r="Y133" t="e">
        <f>VLOOKUP(W133,[4]Sheet2!$A$2:$H$73, 2,FALSE)</f>
        <v>#N/A</v>
      </c>
      <c r="Z133" t="e">
        <f>VLOOKUP(W134,[4]Sheet2!$A$2:$H$73, 3,FALSE)</f>
        <v>#N/A</v>
      </c>
      <c r="AA133" t="e">
        <f>VLOOKUP(W134,[4]Sheet2!$A$2:$H$73, 4,FALSE)</f>
        <v>#N/A</v>
      </c>
      <c r="AB133" t="e">
        <f>VLOOKUP(W134,[4]Sheet2!$A$2:$H$73, 6,FALSE)</f>
        <v>#N/A</v>
      </c>
      <c r="AC133" t="e">
        <f>VLOOKUP(W134,[4]Sheet2!$A$2:$H$73, 7,FALSE)</f>
        <v>#N/A</v>
      </c>
      <c r="AD133" t="e">
        <f>VLOOKUP(W134,[4]Sheet2!$A$2:$H$73, 8,FALSE)</f>
        <v>#N/A</v>
      </c>
    </row>
    <row r="134" spans="1:30" x14ac:dyDescent="0.2">
      <c r="A134" t="s">
        <v>393</v>
      </c>
      <c r="B134">
        <v>33</v>
      </c>
      <c r="C134" t="s">
        <v>2645</v>
      </c>
      <c r="D134" t="s">
        <v>512</v>
      </c>
      <c r="E134" t="s">
        <v>513</v>
      </c>
      <c r="F134">
        <v>86.33</v>
      </c>
      <c r="G134" t="s">
        <v>450</v>
      </c>
      <c r="H134" t="s">
        <v>17</v>
      </c>
      <c r="I134">
        <v>334</v>
      </c>
      <c r="J134">
        <v>238</v>
      </c>
      <c r="K134" t="s">
        <v>515</v>
      </c>
      <c r="M134" t="s">
        <v>2001</v>
      </c>
      <c r="O134" t="s">
        <v>2560</v>
      </c>
      <c r="P134" t="e">
        <v>#N/A</v>
      </c>
      <c r="Q134" t="e">
        <v>#N/A</v>
      </c>
      <c r="R134" t="e">
        <v>#N/A</v>
      </c>
      <c r="S134" t="e">
        <v>#N/A</v>
      </c>
      <c r="T134" t="e">
        <v>#N/A</v>
      </c>
      <c r="U134" t="e">
        <v>#N/A</v>
      </c>
      <c r="V134" t="e">
        <v>#N/A</v>
      </c>
      <c r="W134" t="e">
        <f>VLOOKUP(L134,[3]Tops!$A$2:$B$184,2,FALSE)</f>
        <v>#N/A</v>
      </c>
      <c r="Y134" t="e">
        <f>VLOOKUP(W134,[4]Sheet2!$A$2:$H$73, 2,FALSE)</f>
        <v>#N/A</v>
      </c>
      <c r="Z134" t="e">
        <f>VLOOKUP(W135,[4]Sheet2!$A$2:$H$73, 3,FALSE)</f>
        <v>#N/A</v>
      </c>
      <c r="AA134" t="e">
        <f>VLOOKUP(W135,[4]Sheet2!$A$2:$H$73, 4,FALSE)</f>
        <v>#N/A</v>
      </c>
      <c r="AB134" t="e">
        <f>VLOOKUP(W135,[4]Sheet2!$A$2:$H$73, 6,FALSE)</f>
        <v>#N/A</v>
      </c>
      <c r="AC134" t="e">
        <f>VLOOKUP(W135,[4]Sheet2!$A$2:$H$73, 7,FALSE)</f>
        <v>#N/A</v>
      </c>
      <c r="AD134" t="e">
        <f>VLOOKUP(W135,[4]Sheet2!$A$2:$H$73, 8,FALSE)</f>
        <v>#N/A</v>
      </c>
    </row>
    <row r="135" spans="1:30" x14ac:dyDescent="0.2">
      <c r="A135" t="s">
        <v>393</v>
      </c>
      <c r="B135">
        <v>34</v>
      </c>
      <c r="C135" t="s">
        <v>2645</v>
      </c>
      <c r="D135" t="s">
        <v>516</v>
      </c>
      <c r="E135" t="s">
        <v>517</v>
      </c>
      <c r="F135">
        <v>99.33</v>
      </c>
      <c r="G135" t="s">
        <v>401</v>
      </c>
      <c r="H135" t="s">
        <v>14</v>
      </c>
      <c r="I135">
        <v>112</v>
      </c>
      <c r="J135">
        <v>236</v>
      </c>
      <c r="K135" t="s">
        <v>519</v>
      </c>
      <c r="L135" t="s">
        <v>2479</v>
      </c>
      <c r="O135" t="s">
        <v>2560</v>
      </c>
      <c r="P135" t="e">
        <v>#N/A</v>
      </c>
      <c r="Q135" t="e">
        <v>#N/A</v>
      </c>
      <c r="R135" t="e">
        <v>#N/A</v>
      </c>
      <c r="S135" t="e">
        <v>#N/A</v>
      </c>
      <c r="T135" t="e">
        <v>#N/A</v>
      </c>
      <c r="U135" t="e">
        <v>#N/A</v>
      </c>
      <c r="V135" t="e">
        <v>#N/A</v>
      </c>
      <c r="W135" t="e">
        <f>VLOOKUP(L135,[3]Tops!$A$2:$B$184,2,FALSE)</f>
        <v>#N/A</v>
      </c>
      <c r="Y135" t="e">
        <f>VLOOKUP(W135,[4]Sheet2!$A$2:$H$73, 2,FALSE)</f>
        <v>#N/A</v>
      </c>
      <c r="Z135" t="e">
        <f>VLOOKUP(W136,[4]Sheet2!$A$2:$H$73, 3,FALSE)</f>
        <v>#N/A</v>
      </c>
      <c r="AA135" t="e">
        <f>VLOOKUP(W136,[4]Sheet2!$A$2:$H$73, 4,FALSE)</f>
        <v>#N/A</v>
      </c>
      <c r="AB135" t="e">
        <f>VLOOKUP(W136,[4]Sheet2!$A$2:$H$73, 6,FALSE)</f>
        <v>#N/A</v>
      </c>
      <c r="AC135" t="e">
        <f>VLOOKUP(W136,[4]Sheet2!$A$2:$H$73, 7,FALSE)</f>
        <v>#N/A</v>
      </c>
      <c r="AD135" t="e">
        <f>VLOOKUP(W136,[4]Sheet2!$A$2:$H$73, 8,FALSE)</f>
        <v>#N/A</v>
      </c>
    </row>
    <row r="136" spans="1:30" x14ac:dyDescent="0.2">
      <c r="A136" t="s">
        <v>393</v>
      </c>
      <c r="B136">
        <v>35</v>
      </c>
      <c r="C136" t="s">
        <v>2645</v>
      </c>
      <c r="D136" t="s">
        <v>520</v>
      </c>
      <c r="E136" t="s">
        <v>521</v>
      </c>
      <c r="F136">
        <v>90.69</v>
      </c>
      <c r="G136" t="s">
        <v>450</v>
      </c>
      <c r="H136" t="s">
        <v>20</v>
      </c>
      <c r="I136">
        <v>28</v>
      </c>
      <c r="J136">
        <v>231</v>
      </c>
      <c r="K136" t="s">
        <v>523</v>
      </c>
      <c r="L136" t="s">
        <v>2497</v>
      </c>
      <c r="O136" t="s">
        <v>2560</v>
      </c>
      <c r="P136" t="e">
        <v>#N/A</v>
      </c>
      <c r="Q136" t="e">
        <v>#N/A</v>
      </c>
      <c r="R136" t="e">
        <v>#N/A</v>
      </c>
      <c r="S136" t="e">
        <v>#N/A</v>
      </c>
      <c r="T136" t="e">
        <v>#N/A</v>
      </c>
      <c r="U136" t="e">
        <v>#N/A</v>
      </c>
      <c r="V136" t="e">
        <v>#N/A</v>
      </c>
      <c r="W136" t="e">
        <f>VLOOKUP(L136,[3]Tops!$A$2:$B$184,2,FALSE)</f>
        <v>#N/A</v>
      </c>
      <c r="Y136" t="e">
        <f>VLOOKUP(W136,[4]Sheet2!$A$2:$H$73, 2,FALSE)</f>
        <v>#N/A</v>
      </c>
      <c r="Z136" t="e">
        <f>VLOOKUP(W137,[4]Sheet2!$A$2:$H$73, 3,FALSE)</f>
        <v>#N/A</v>
      </c>
      <c r="AA136" t="e">
        <f>VLOOKUP(W137,[4]Sheet2!$A$2:$H$73, 4,FALSE)</f>
        <v>#N/A</v>
      </c>
      <c r="AB136" t="e">
        <f>VLOOKUP(W137,[4]Sheet2!$A$2:$H$73, 6,FALSE)</f>
        <v>#N/A</v>
      </c>
      <c r="AC136" t="e">
        <f>VLOOKUP(W137,[4]Sheet2!$A$2:$H$73, 7,FALSE)</f>
        <v>#N/A</v>
      </c>
      <c r="AD136" t="e">
        <f>VLOOKUP(W137,[4]Sheet2!$A$2:$H$73, 8,FALSE)</f>
        <v>#N/A</v>
      </c>
    </row>
    <row r="137" spans="1:30" x14ac:dyDescent="0.2">
      <c r="A137" t="s">
        <v>393</v>
      </c>
      <c r="B137">
        <v>36</v>
      </c>
      <c r="C137" t="s">
        <v>2645</v>
      </c>
      <c r="D137" t="s">
        <v>524</v>
      </c>
      <c r="E137" t="s">
        <v>501</v>
      </c>
      <c r="F137">
        <v>95.46</v>
      </c>
      <c r="G137" t="s">
        <v>401</v>
      </c>
      <c r="H137" t="s">
        <v>26</v>
      </c>
      <c r="I137">
        <v>21</v>
      </c>
      <c r="J137">
        <v>228</v>
      </c>
      <c r="K137" t="s">
        <v>526</v>
      </c>
      <c r="L137" t="s">
        <v>2442</v>
      </c>
      <c r="O137" t="s">
        <v>2560</v>
      </c>
      <c r="P137" t="e">
        <v>#N/A</v>
      </c>
      <c r="Q137" t="e">
        <v>#N/A</v>
      </c>
      <c r="R137" t="e">
        <v>#N/A</v>
      </c>
      <c r="S137" t="e">
        <v>#N/A</v>
      </c>
      <c r="T137" t="e">
        <v>#N/A</v>
      </c>
      <c r="U137" t="e">
        <v>#N/A</v>
      </c>
      <c r="V137" t="e">
        <v>#N/A</v>
      </c>
      <c r="W137" t="e">
        <f>VLOOKUP(L137,[3]Tops!$A$2:$B$184,2,FALSE)</f>
        <v>#N/A</v>
      </c>
      <c r="Y137" t="e">
        <f>VLOOKUP(W137,[4]Sheet2!$A$2:$H$73, 2,FALSE)</f>
        <v>#N/A</v>
      </c>
      <c r="Z137" t="e">
        <f>VLOOKUP(W138,[4]Sheet2!$A$2:$H$73, 3,FALSE)</f>
        <v>#N/A</v>
      </c>
      <c r="AA137" t="e">
        <f>VLOOKUP(W138,[4]Sheet2!$A$2:$H$73, 4,FALSE)</f>
        <v>#N/A</v>
      </c>
      <c r="AB137" t="e">
        <f>VLOOKUP(W138,[4]Sheet2!$A$2:$H$73, 6,FALSE)</f>
        <v>#N/A</v>
      </c>
      <c r="AC137" t="e">
        <f>VLOOKUP(W138,[4]Sheet2!$A$2:$H$73, 7,FALSE)</f>
        <v>#N/A</v>
      </c>
      <c r="AD137" t="e">
        <f>VLOOKUP(W138,[4]Sheet2!$A$2:$H$73, 8,FALSE)</f>
        <v>#N/A</v>
      </c>
    </row>
    <row r="138" spans="1:30" x14ac:dyDescent="0.2">
      <c r="A138" t="s">
        <v>393</v>
      </c>
      <c r="B138">
        <v>37</v>
      </c>
      <c r="C138" t="s">
        <v>2645</v>
      </c>
      <c r="D138" t="s">
        <v>527</v>
      </c>
      <c r="E138" t="s">
        <v>528</v>
      </c>
      <c r="F138">
        <v>97.77</v>
      </c>
      <c r="G138" t="s">
        <v>405</v>
      </c>
      <c r="H138" t="s">
        <v>17</v>
      </c>
      <c r="I138">
        <v>15</v>
      </c>
      <c r="J138">
        <v>227</v>
      </c>
      <c r="K138" t="s">
        <v>530</v>
      </c>
      <c r="M138" t="s">
        <v>2002</v>
      </c>
      <c r="O138" t="s">
        <v>2560</v>
      </c>
      <c r="P138" t="e">
        <v>#N/A</v>
      </c>
      <c r="Q138" t="e">
        <v>#N/A</v>
      </c>
      <c r="R138" t="e">
        <v>#N/A</v>
      </c>
      <c r="S138" t="e">
        <v>#N/A</v>
      </c>
      <c r="T138" t="e">
        <v>#N/A</v>
      </c>
      <c r="U138" t="e">
        <v>#N/A</v>
      </c>
      <c r="V138" t="e">
        <v>#N/A</v>
      </c>
      <c r="W138" t="e">
        <f>VLOOKUP(L138,[3]Tops!$A$2:$B$184,2,FALSE)</f>
        <v>#N/A</v>
      </c>
      <c r="Y138" t="e">
        <f>VLOOKUP(W138,[4]Sheet2!$A$2:$H$73, 2,FALSE)</f>
        <v>#N/A</v>
      </c>
      <c r="Z138" t="e">
        <f>VLOOKUP(W139,[4]Sheet2!$A$2:$H$73, 3,FALSE)</f>
        <v>#N/A</v>
      </c>
      <c r="AA138" t="e">
        <f>VLOOKUP(W139,[4]Sheet2!$A$2:$H$73, 4,FALSE)</f>
        <v>#N/A</v>
      </c>
      <c r="AB138" t="e">
        <f>VLOOKUP(W139,[4]Sheet2!$A$2:$H$73, 6,FALSE)</f>
        <v>#N/A</v>
      </c>
      <c r="AC138" t="e">
        <f>VLOOKUP(W139,[4]Sheet2!$A$2:$H$73, 7,FALSE)</f>
        <v>#N/A</v>
      </c>
      <c r="AD138" t="e">
        <f>VLOOKUP(W139,[4]Sheet2!$A$2:$H$73, 8,FALSE)</f>
        <v>#N/A</v>
      </c>
    </row>
    <row r="139" spans="1:30" x14ac:dyDescent="0.2">
      <c r="A139" t="s">
        <v>393</v>
      </c>
      <c r="B139">
        <v>38</v>
      </c>
      <c r="C139" t="s">
        <v>2645</v>
      </c>
      <c r="D139" t="s">
        <v>531</v>
      </c>
      <c r="E139" t="s">
        <v>532</v>
      </c>
      <c r="F139">
        <v>94.24</v>
      </c>
      <c r="G139" t="s">
        <v>401</v>
      </c>
      <c r="H139" t="s">
        <v>20</v>
      </c>
      <c r="I139">
        <v>22</v>
      </c>
      <c r="J139">
        <v>227</v>
      </c>
      <c r="K139" t="s">
        <v>530</v>
      </c>
      <c r="L139" t="s">
        <v>2467</v>
      </c>
      <c r="O139" t="s">
        <v>2560</v>
      </c>
      <c r="P139" t="e">
        <v>#N/A</v>
      </c>
      <c r="Q139" t="e">
        <v>#N/A</v>
      </c>
      <c r="R139" t="e">
        <v>#N/A</v>
      </c>
      <c r="S139" t="e">
        <v>#N/A</v>
      </c>
      <c r="T139" t="e">
        <v>#N/A</v>
      </c>
      <c r="U139" t="e">
        <v>#N/A</v>
      </c>
      <c r="V139" t="e">
        <v>#N/A</v>
      </c>
      <c r="W139" t="e">
        <f>VLOOKUP(L139,[3]Tops!$A$2:$B$184,2,FALSE)</f>
        <v>#N/A</v>
      </c>
      <c r="Y139" t="e">
        <f>VLOOKUP(W139,[4]Sheet2!$A$2:$H$73, 2,FALSE)</f>
        <v>#N/A</v>
      </c>
      <c r="Z139" t="e">
        <f>VLOOKUP(W140,[4]Sheet2!$A$2:$H$73, 3,FALSE)</f>
        <v>#N/A</v>
      </c>
      <c r="AA139" t="e">
        <f>VLOOKUP(W140,[4]Sheet2!$A$2:$H$73, 4,FALSE)</f>
        <v>#N/A</v>
      </c>
      <c r="AB139" t="e">
        <f>VLOOKUP(W140,[4]Sheet2!$A$2:$H$73, 6,FALSE)</f>
        <v>#N/A</v>
      </c>
      <c r="AC139" t="e">
        <f>VLOOKUP(W140,[4]Sheet2!$A$2:$H$73, 7,FALSE)</f>
        <v>#N/A</v>
      </c>
      <c r="AD139" t="e">
        <f>VLOOKUP(W140,[4]Sheet2!$A$2:$H$73, 8,FALSE)</f>
        <v>#N/A</v>
      </c>
    </row>
    <row r="140" spans="1:30" x14ac:dyDescent="0.2">
      <c r="A140" t="s">
        <v>393</v>
      </c>
      <c r="B140">
        <v>39</v>
      </c>
      <c r="C140" t="s">
        <v>2645</v>
      </c>
      <c r="D140" t="s">
        <v>533</v>
      </c>
      <c r="E140" t="s">
        <v>534</v>
      </c>
      <c r="F140">
        <v>91.43</v>
      </c>
      <c r="G140" t="s">
        <v>450</v>
      </c>
      <c r="H140" t="s">
        <v>38</v>
      </c>
      <c r="I140">
        <v>8.6999999999999993</v>
      </c>
      <c r="J140">
        <v>213</v>
      </c>
      <c r="K140" t="s">
        <v>536</v>
      </c>
      <c r="L140" t="s">
        <v>2490</v>
      </c>
      <c r="O140" t="s">
        <v>2560</v>
      </c>
      <c r="P140" t="e">
        <v>#N/A</v>
      </c>
      <c r="Q140" t="e">
        <v>#N/A</v>
      </c>
      <c r="R140" t="e">
        <v>#N/A</v>
      </c>
      <c r="S140" t="e">
        <v>#N/A</v>
      </c>
      <c r="T140" t="e">
        <v>#N/A</v>
      </c>
      <c r="U140" t="e">
        <v>#N/A</v>
      </c>
      <c r="V140" t="e">
        <v>#N/A</v>
      </c>
      <c r="W140" t="e">
        <f>VLOOKUP(L140,[3]Tops!$A$2:$B$184,2,FALSE)</f>
        <v>#N/A</v>
      </c>
      <c r="Y140" t="e">
        <f>VLOOKUP(W140,[4]Sheet2!$A$2:$H$73, 2,FALSE)</f>
        <v>#N/A</v>
      </c>
      <c r="Z140" t="e">
        <f>VLOOKUP(W141,[4]Sheet2!$A$2:$H$73, 3,FALSE)</f>
        <v>#N/A</v>
      </c>
      <c r="AA140" t="e">
        <f>VLOOKUP(W141,[4]Sheet2!$A$2:$H$73, 4,FALSE)</f>
        <v>#N/A</v>
      </c>
      <c r="AB140" t="e">
        <f>VLOOKUP(W141,[4]Sheet2!$A$2:$H$73, 6,FALSE)</f>
        <v>#N/A</v>
      </c>
      <c r="AC140" t="e">
        <f>VLOOKUP(W141,[4]Sheet2!$A$2:$H$73, 7,FALSE)</f>
        <v>#N/A</v>
      </c>
      <c r="AD140" t="e">
        <f>VLOOKUP(W141,[4]Sheet2!$A$2:$H$73, 8,FALSE)</f>
        <v>#N/A</v>
      </c>
    </row>
    <row r="141" spans="1:30" x14ac:dyDescent="0.2">
      <c r="A141" t="s">
        <v>393</v>
      </c>
      <c r="B141">
        <v>40</v>
      </c>
      <c r="C141" t="s">
        <v>2645</v>
      </c>
      <c r="D141" t="s">
        <v>537</v>
      </c>
      <c r="E141" t="s">
        <v>538</v>
      </c>
      <c r="F141">
        <v>97.83</v>
      </c>
      <c r="G141" t="s">
        <v>396</v>
      </c>
      <c r="H141" t="s">
        <v>14</v>
      </c>
      <c r="I141">
        <v>70</v>
      </c>
      <c r="J141">
        <v>212</v>
      </c>
      <c r="K141" t="s">
        <v>540</v>
      </c>
      <c r="L141" t="s">
        <v>2509</v>
      </c>
      <c r="O141" t="s">
        <v>2560</v>
      </c>
      <c r="P141" t="e">
        <v>#N/A</v>
      </c>
      <c r="Q141" t="e">
        <v>#N/A</v>
      </c>
      <c r="R141" t="e">
        <v>#N/A</v>
      </c>
      <c r="S141" t="e">
        <v>#N/A</v>
      </c>
      <c r="T141" t="e">
        <v>#N/A</v>
      </c>
      <c r="U141" t="e">
        <v>#N/A</v>
      </c>
      <c r="V141" t="e">
        <v>#N/A</v>
      </c>
      <c r="W141" t="e">
        <f>VLOOKUP(L141,[3]Tops!$A$2:$B$184,2,FALSE)</f>
        <v>#N/A</v>
      </c>
      <c r="Y141" t="e">
        <f>VLOOKUP(W141,[4]Sheet2!$A$2:$H$73, 2,FALSE)</f>
        <v>#N/A</v>
      </c>
      <c r="Z141" t="e">
        <f>VLOOKUP(W142,[4]Sheet2!$A$2:$H$73, 3,FALSE)</f>
        <v>#N/A</v>
      </c>
      <c r="AA141" t="e">
        <f>VLOOKUP(W142,[4]Sheet2!$A$2:$H$73, 4,FALSE)</f>
        <v>#N/A</v>
      </c>
      <c r="AB141" t="e">
        <f>VLOOKUP(W142,[4]Sheet2!$A$2:$H$73, 6,FALSE)</f>
        <v>#N/A</v>
      </c>
      <c r="AC141" t="e">
        <f>VLOOKUP(W142,[4]Sheet2!$A$2:$H$73, 7,FALSE)</f>
        <v>#N/A</v>
      </c>
      <c r="AD141" t="e">
        <f>VLOOKUP(W142,[4]Sheet2!$A$2:$H$73, 8,FALSE)</f>
        <v>#N/A</v>
      </c>
    </row>
    <row r="142" spans="1:30" x14ac:dyDescent="0.2">
      <c r="A142" t="s">
        <v>393</v>
      </c>
      <c r="B142">
        <v>41</v>
      </c>
      <c r="C142" t="s">
        <v>2645</v>
      </c>
      <c r="D142" t="s">
        <v>541</v>
      </c>
      <c r="E142" t="s">
        <v>276</v>
      </c>
      <c r="F142">
        <v>98.64</v>
      </c>
      <c r="G142" t="s">
        <v>422</v>
      </c>
      <c r="H142" t="s">
        <v>14</v>
      </c>
      <c r="I142">
        <v>47</v>
      </c>
      <c r="J142">
        <v>202</v>
      </c>
      <c r="K142" t="s">
        <v>542</v>
      </c>
      <c r="L142" t="s">
        <v>2463</v>
      </c>
      <c r="O142" t="s">
        <v>2560</v>
      </c>
      <c r="P142" t="e">
        <v>#N/A</v>
      </c>
      <c r="Q142" t="e">
        <v>#N/A</v>
      </c>
      <c r="R142" t="e">
        <v>#N/A</v>
      </c>
      <c r="S142" t="e">
        <v>#N/A</v>
      </c>
      <c r="T142" t="e">
        <v>#N/A</v>
      </c>
      <c r="U142" t="e">
        <v>#N/A</v>
      </c>
      <c r="V142" t="e">
        <v>#N/A</v>
      </c>
      <c r="W142" t="e">
        <f>VLOOKUP(L142,[3]Tops!$A$2:$B$184,2,FALSE)</f>
        <v>#N/A</v>
      </c>
      <c r="Y142" t="e">
        <f>VLOOKUP(W142,[4]Sheet2!$A$2:$H$73, 2,FALSE)</f>
        <v>#N/A</v>
      </c>
      <c r="Z142" t="e">
        <f>VLOOKUP(W143,[4]Sheet2!$A$2:$H$73, 3,FALSE)</f>
        <v>#N/A</v>
      </c>
      <c r="AA142" t="e">
        <f>VLOOKUP(W143,[4]Sheet2!$A$2:$H$73, 4,FALSE)</f>
        <v>#N/A</v>
      </c>
      <c r="AB142" t="e">
        <f>VLOOKUP(W143,[4]Sheet2!$A$2:$H$73, 6,FALSE)</f>
        <v>#N/A</v>
      </c>
      <c r="AC142" t="e">
        <f>VLOOKUP(W143,[4]Sheet2!$A$2:$H$73, 7,FALSE)</f>
        <v>#N/A</v>
      </c>
      <c r="AD142" t="e">
        <f>VLOOKUP(W143,[4]Sheet2!$A$2:$H$73, 8,FALSE)</f>
        <v>#N/A</v>
      </c>
    </row>
    <row r="143" spans="1:30" x14ac:dyDescent="0.2">
      <c r="A143" t="s">
        <v>393</v>
      </c>
      <c r="B143">
        <v>42</v>
      </c>
      <c r="C143" t="s">
        <v>2645</v>
      </c>
      <c r="D143" t="s">
        <v>543</v>
      </c>
      <c r="E143" t="s">
        <v>544</v>
      </c>
      <c r="F143">
        <v>87.13</v>
      </c>
      <c r="G143" t="s">
        <v>450</v>
      </c>
      <c r="H143" t="s">
        <v>17</v>
      </c>
      <c r="I143">
        <v>31</v>
      </c>
      <c r="J143">
        <v>183</v>
      </c>
      <c r="K143" t="s">
        <v>545</v>
      </c>
      <c r="M143" t="s">
        <v>2003</v>
      </c>
      <c r="O143" t="s">
        <v>2560</v>
      </c>
      <c r="P143" t="e">
        <v>#N/A</v>
      </c>
      <c r="Q143" t="e">
        <v>#N/A</v>
      </c>
      <c r="R143" t="e">
        <v>#N/A</v>
      </c>
      <c r="S143" t="e">
        <v>#N/A</v>
      </c>
      <c r="T143" t="e">
        <v>#N/A</v>
      </c>
      <c r="U143" t="e">
        <v>#N/A</v>
      </c>
      <c r="V143" t="e">
        <v>#N/A</v>
      </c>
      <c r="W143" t="e">
        <f>VLOOKUP(L143,[3]Tops!$A$2:$B$184,2,FALSE)</f>
        <v>#N/A</v>
      </c>
      <c r="Y143" t="e">
        <f>VLOOKUP(W143,[4]Sheet2!$A$2:$H$73, 2,FALSE)</f>
        <v>#N/A</v>
      </c>
      <c r="Z143" t="e">
        <f>VLOOKUP(W144,[4]Sheet2!$A$2:$H$73, 3,FALSE)</f>
        <v>#N/A</v>
      </c>
      <c r="AA143" t="e">
        <f>VLOOKUP(W144,[4]Sheet2!$A$2:$H$73, 4,FALSE)</f>
        <v>#N/A</v>
      </c>
      <c r="AB143" t="e">
        <f>VLOOKUP(W144,[4]Sheet2!$A$2:$H$73, 6,FALSE)</f>
        <v>#N/A</v>
      </c>
      <c r="AC143" t="e">
        <f>VLOOKUP(W144,[4]Sheet2!$A$2:$H$73, 7,FALSE)</f>
        <v>#N/A</v>
      </c>
      <c r="AD143" t="e">
        <f>VLOOKUP(W144,[4]Sheet2!$A$2:$H$73, 8,FALSE)</f>
        <v>#N/A</v>
      </c>
    </row>
    <row r="144" spans="1:30" x14ac:dyDescent="0.2">
      <c r="A144" t="s">
        <v>393</v>
      </c>
      <c r="B144">
        <v>43</v>
      </c>
      <c r="C144" t="s">
        <v>2645</v>
      </c>
      <c r="D144" t="s">
        <v>546</v>
      </c>
      <c r="E144" t="s">
        <v>547</v>
      </c>
      <c r="F144">
        <v>96.67</v>
      </c>
      <c r="G144" t="s">
        <v>450</v>
      </c>
      <c r="H144" t="s">
        <v>14</v>
      </c>
      <c r="I144">
        <v>260</v>
      </c>
      <c r="J144">
        <v>182</v>
      </c>
      <c r="K144" t="s">
        <v>549</v>
      </c>
      <c r="L144" t="s">
        <v>2512</v>
      </c>
      <c r="O144" t="s">
        <v>2560</v>
      </c>
      <c r="P144" t="e">
        <v>#N/A</v>
      </c>
      <c r="Q144" t="e">
        <v>#N/A</v>
      </c>
      <c r="R144" t="e">
        <v>#N/A</v>
      </c>
      <c r="S144" t="e">
        <v>#N/A</v>
      </c>
      <c r="T144" t="e">
        <v>#N/A</v>
      </c>
      <c r="U144" t="e">
        <v>#N/A</v>
      </c>
      <c r="V144" t="e">
        <v>#N/A</v>
      </c>
      <c r="W144" t="e">
        <f>VLOOKUP(L144,[3]Tops!$A$2:$B$184,2,FALSE)</f>
        <v>#N/A</v>
      </c>
      <c r="Y144" t="e">
        <f>VLOOKUP(W144,[4]Sheet2!$A$2:$H$73, 2,FALSE)</f>
        <v>#N/A</v>
      </c>
      <c r="Z144" t="e">
        <f>VLOOKUP(W145,[4]Sheet2!$A$2:$H$73, 3,FALSE)</f>
        <v>#N/A</v>
      </c>
      <c r="AA144" t="e">
        <f>VLOOKUP(W145,[4]Sheet2!$A$2:$H$73, 4,FALSE)</f>
        <v>#N/A</v>
      </c>
      <c r="AB144" t="e">
        <f>VLOOKUP(W145,[4]Sheet2!$A$2:$H$73, 6,FALSE)</f>
        <v>#N/A</v>
      </c>
      <c r="AC144" t="e">
        <f>VLOOKUP(W145,[4]Sheet2!$A$2:$H$73, 7,FALSE)</f>
        <v>#N/A</v>
      </c>
      <c r="AD144" t="e">
        <f>VLOOKUP(W145,[4]Sheet2!$A$2:$H$73, 8,FALSE)</f>
        <v>#N/A</v>
      </c>
    </row>
    <row r="145" spans="1:30" x14ac:dyDescent="0.2">
      <c r="A145" t="s">
        <v>393</v>
      </c>
      <c r="B145">
        <v>44</v>
      </c>
      <c r="C145" t="s">
        <v>2645</v>
      </c>
      <c r="D145" t="s">
        <v>550</v>
      </c>
      <c r="E145" t="s">
        <v>551</v>
      </c>
      <c r="F145">
        <v>94.69</v>
      </c>
      <c r="G145" t="s">
        <v>450</v>
      </c>
      <c r="H145" t="s">
        <v>14</v>
      </c>
      <c r="I145">
        <v>246</v>
      </c>
      <c r="J145">
        <v>174</v>
      </c>
      <c r="K145" t="s">
        <v>553</v>
      </c>
      <c r="L145" t="s">
        <v>2443</v>
      </c>
      <c r="O145" t="s">
        <v>2560</v>
      </c>
      <c r="P145" t="e">
        <v>#N/A</v>
      </c>
      <c r="Q145" t="e">
        <v>#N/A</v>
      </c>
      <c r="R145" t="e">
        <v>#N/A</v>
      </c>
      <c r="S145" t="e">
        <v>#N/A</v>
      </c>
      <c r="T145" t="e">
        <v>#N/A</v>
      </c>
      <c r="U145" t="e">
        <v>#N/A</v>
      </c>
      <c r="V145" t="e">
        <v>#N/A</v>
      </c>
      <c r="W145" t="e">
        <f>VLOOKUP(L145,[3]Tops!$A$2:$B$184,2,FALSE)</f>
        <v>#N/A</v>
      </c>
      <c r="Y145" t="e">
        <f>VLOOKUP(W145,[4]Sheet2!$A$2:$H$73, 2,FALSE)</f>
        <v>#N/A</v>
      </c>
      <c r="Z145" t="e">
        <f>VLOOKUP(W146,[4]Sheet2!$A$2:$H$73, 3,FALSE)</f>
        <v>#N/A</v>
      </c>
      <c r="AA145" t="e">
        <f>VLOOKUP(W146,[4]Sheet2!$A$2:$H$73, 4,FALSE)</f>
        <v>#N/A</v>
      </c>
      <c r="AB145" t="e">
        <f>VLOOKUP(W146,[4]Sheet2!$A$2:$H$73, 6,FALSE)</f>
        <v>#N/A</v>
      </c>
      <c r="AC145" t="e">
        <f>VLOOKUP(W146,[4]Sheet2!$A$2:$H$73, 7,FALSE)</f>
        <v>#N/A</v>
      </c>
      <c r="AD145" t="e">
        <f>VLOOKUP(W146,[4]Sheet2!$A$2:$H$73, 8,FALSE)</f>
        <v>#N/A</v>
      </c>
    </row>
    <row r="146" spans="1:30" x14ac:dyDescent="0.2">
      <c r="A146" t="s">
        <v>393</v>
      </c>
      <c r="B146">
        <v>45</v>
      </c>
      <c r="C146" t="s">
        <v>2645</v>
      </c>
      <c r="D146" t="s">
        <v>554</v>
      </c>
      <c r="E146" t="s">
        <v>555</v>
      </c>
      <c r="F146">
        <v>98.02</v>
      </c>
      <c r="G146" t="s">
        <v>422</v>
      </c>
      <c r="H146" t="s">
        <v>17</v>
      </c>
      <c r="I146">
        <v>12.4</v>
      </c>
      <c r="J146">
        <v>173</v>
      </c>
      <c r="K146" t="s">
        <v>557</v>
      </c>
      <c r="M146" t="s">
        <v>2004</v>
      </c>
      <c r="O146" t="s">
        <v>2560</v>
      </c>
      <c r="P146" t="e">
        <v>#N/A</v>
      </c>
      <c r="Q146" t="e">
        <v>#N/A</v>
      </c>
      <c r="R146" t="e">
        <v>#N/A</v>
      </c>
      <c r="S146" t="e">
        <v>#N/A</v>
      </c>
      <c r="T146" t="e">
        <v>#N/A</v>
      </c>
      <c r="U146" t="e">
        <v>#N/A</v>
      </c>
      <c r="V146" t="e">
        <v>#N/A</v>
      </c>
      <c r="W146" t="e">
        <f>VLOOKUP(L146,[3]Tops!$A$2:$B$184,2,FALSE)</f>
        <v>#N/A</v>
      </c>
      <c r="Y146" t="e">
        <f>VLOOKUP(W146,[4]Sheet2!$A$2:$H$73, 2,FALSE)</f>
        <v>#N/A</v>
      </c>
      <c r="Z146" t="e">
        <f>VLOOKUP(W147,[4]Sheet2!$A$2:$H$73, 3,FALSE)</f>
        <v>#N/A</v>
      </c>
      <c r="AA146" t="e">
        <f>VLOOKUP(W147,[4]Sheet2!$A$2:$H$73, 4,FALSE)</f>
        <v>#N/A</v>
      </c>
      <c r="AB146" t="e">
        <f>VLOOKUP(W147,[4]Sheet2!$A$2:$H$73, 6,FALSE)</f>
        <v>#N/A</v>
      </c>
      <c r="AC146" t="e">
        <f>VLOOKUP(W147,[4]Sheet2!$A$2:$H$73, 7,FALSE)</f>
        <v>#N/A</v>
      </c>
      <c r="AD146" t="e">
        <f>VLOOKUP(W147,[4]Sheet2!$A$2:$H$73, 8,FALSE)</f>
        <v>#N/A</v>
      </c>
    </row>
    <row r="147" spans="1:30" x14ac:dyDescent="0.2">
      <c r="A147" t="s">
        <v>393</v>
      </c>
      <c r="B147">
        <v>46</v>
      </c>
      <c r="C147" t="s">
        <v>2645</v>
      </c>
      <c r="D147" t="s">
        <v>558</v>
      </c>
      <c r="E147" t="s">
        <v>538</v>
      </c>
      <c r="F147">
        <v>89.61</v>
      </c>
      <c r="G147" t="s">
        <v>450</v>
      </c>
      <c r="H147" t="s">
        <v>38</v>
      </c>
      <c r="I147">
        <v>15.8</v>
      </c>
      <c r="J147">
        <v>173</v>
      </c>
      <c r="K147" t="s">
        <v>557</v>
      </c>
      <c r="L147" t="s">
        <v>2503</v>
      </c>
      <c r="O147" t="s">
        <v>2560</v>
      </c>
      <c r="P147" t="e">
        <v>#N/A</v>
      </c>
      <c r="Q147" t="e">
        <v>#N/A</v>
      </c>
      <c r="R147" t="e">
        <v>#N/A</v>
      </c>
      <c r="S147" t="e">
        <v>#N/A</v>
      </c>
      <c r="T147" t="e">
        <v>#N/A</v>
      </c>
      <c r="U147" t="e">
        <v>#N/A</v>
      </c>
      <c r="V147" t="e">
        <v>#N/A</v>
      </c>
      <c r="W147" t="e">
        <f>VLOOKUP(L147,[3]Tops!$A$2:$B$184,2,FALSE)</f>
        <v>#N/A</v>
      </c>
      <c r="Y147" t="e">
        <f>VLOOKUP(W147,[4]Sheet2!$A$2:$H$73, 2,FALSE)</f>
        <v>#N/A</v>
      </c>
      <c r="Z147" t="e">
        <f>VLOOKUP(W148,[4]Sheet2!$A$2:$H$73, 3,FALSE)</f>
        <v>#N/A</v>
      </c>
      <c r="AA147" t="e">
        <f>VLOOKUP(W148,[4]Sheet2!$A$2:$H$73, 4,FALSE)</f>
        <v>#N/A</v>
      </c>
      <c r="AB147" t="e">
        <f>VLOOKUP(W148,[4]Sheet2!$A$2:$H$73, 6,FALSE)</f>
        <v>#N/A</v>
      </c>
      <c r="AC147" t="e">
        <f>VLOOKUP(W148,[4]Sheet2!$A$2:$H$73, 7,FALSE)</f>
        <v>#N/A</v>
      </c>
      <c r="AD147" t="e">
        <f>VLOOKUP(W148,[4]Sheet2!$A$2:$H$73, 8,FALSE)</f>
        <v>#N/A</v>
      </c>
    </row>
    <row r="148" spans="1:30" x14ac:dyDescent="0.2">
      <c r="A148" t="s">
        <v>393</v>
      </c>
      <c r="B148">
        <v>47</v>
      </c>
      <c r="C148" t="s">
        <v>2645</v>
      </c>
      <c r="D148" t="s">
        <v>560</v>
      </c>
      <c r="E148" t="s">
        <v>561</v>
      </c>
      <c r="F148">
        <v>93.59</v>
      </c>
      <c r="G148" t="s">
        <v>405</v>
      </c>
      <c r="H148" t="s">
        <v>38</v>
      </c>
      <c r="I148">
        <v>15.6</v>
      </c>
      <c r="J148">
        <v>170</v>
      </c>
      <c r="K148" t="s">
        <v>563</v>
      </c>
      <c r="L148" t="s">
        <v>2491</v>
      </c>
      <c r="O148" t="s">
        <v>2560</v>
      </c>
      <c r="P148" t="e">
        <v>#N/A</v>
      </c>
      <c r="Q148" t="e">
        <v>#N/A</v>
      </c>
      <c r="R148" t="e">
        <v>#N/A</v>
      </c>
      <c r="S148" t="e">
        <v>#N/A</v>
      </c>
      <c r="T148" t="e">
        <v>#N/A</v>
      </c>
      <c r="U148" t="e">
        <v>#N/A</v>
      </c>
      <c r="V148" t="e">
        <v>#N/A</v>
      </c>
      <c r="W148" t="e">
        <f>VLOOKUP(L148,[3]Tops!$A$2:$B$184,2,FALSE)</f>
        <v>#N/A</v>
      </c>
      <c r="Y148" t="e">
        <f>VLOOKUP(W148,[4]Sheet2!$A$2:$H$73, 2,FALSE)</f>
        <v>#N/A</v>
      </c>
      <c r="Z148" t="e">
        <f>VLOOKUP(W149,[4]Sheet2!$A$2:$H$73, 3,FALSE)</f>
        <v>#N/A</v>
      </c>
      <c r="AA148" t="e">
        <f>VLOOKUP(W149,[4]Sheet2!$A$2:$H$73, 4,FALSE)</f>
        <v>#N/A</v>
      </c>
      <c r="AB148" t="e">
        <f>VLOOKUP(W149,[4]Sheet2!$A$2:$H$73, 6,FALSE)</f>
        <v>#N/A</v>
      </c>
      <c r="AC148" t="e">
        <f>VLOOKUP(W149,[4]Sheet2!$A$2:$H$73, 7,FALSE)</f>
        <v>#N/A</v>
      </c>
      <c r="AD148" t="e">
        <f>VLOOKUP(W149,[4]Sheet2!$A$2:$H$73, 8,FALSE)</f>
        <v>#N/A</v>
      </c>
    </row>
    <row r="149" spans="1:30" x14ac:dyDescent="0.2">
      <c r="A149" t="s">
        <v>393</v>
      </c>
      <c r="B149">
        <v>48</v>
      </c>
      <c r="C149" t="s">
        <v>2645</v>
      </c>
      <c r="D149" t="s">
        <v>564</v>
      </c>
      <c r="E149" t="s">
        <v>565</v>
      </c>
      <c r="F149">
        <v>98</v>
      </c>
      <c r="G149" t="s">
        <v>405</v>
      </c>
      <c r="H149" t="s">
        <v>17</v>
      </c>
      <c r="I149">
        <v>21</v>
      </c>
      <c r="J149">
        <v>169</v>
      </c>
      <c r="K149" t="s">
        <v>566</v>
      </c>
      <c r="M149" t="s">
        <v>2005</v>
      </c>
      <c r="O149" t="s">
        <v>2560</v>
      </c>
      <c r="P149" t="e">
        <v>#N/A</v>
      </c>
      <c r="Q149" t="e">
        <v>#N/A</v>
      </c>
      <c r="R149" t="e">
        <v>#N/A</v>
      </c>
      <c r="S149" t="e">
        <v>#N/A</v>
      </c>
      <c r="T149" t="e">
        <v>#N/A</v>
      </c>
      <c r="U149" t="e">
        <v>#N/A</v>
      </c>
      <c r="V149" t="e">
        <v>#N/A</v>
      </c>
      <c r="W149" t="e">
        <f>VLOOKUP(L149,[3]Tops!$A$2:$B$184,2,FALSE)</f>
        <v>#N/A</v>
      </c>
      <c r="Y149" t="e">
        <f>VLOOKUP(W149,[4]Sheet2!$A$2:$H$73, 2,FALSE)</f>
        <v>#N/A</v>
      </c>
      <c r="Z149" t="e">
        <f>VLOOKUP(W150,[4]Sheet2!$A$2:$H$73, 3,FALSE)</f>
        <v>#N/A</v>
      </c>
      <c r="AA149" t="e">
        <f>VLOOKUP(W150,[4]Sheet2!$A$2:$H$73, 4,FALSE)</f>
        <v>#N/A</v>
      </c>
      <c r="AB149" t="e">
        <f>VLOOKUP(W150,[4]Sheet2!$A$2:$H$73, 6,FALSE)</f>
        <v>#N/A</v>
      </c>
      <c r="AC149" t="e">
        <f>VLOOKUP(W150,[4]Sheet2!$A$2:$H$73, 7,FALSE)</f>
        <v>#N/A</v>
      </c>
      <c r="AD149" t="e">
        <f>VLOOKUP(W150,[4]Sheet2!$A$2:$H$73, 8,FALSE)</f>
        <v>#N/A</v>
      </c>
    </row>
    <row r="150" spans="1:30" x14ac:dyDescent="0.2">
      <c r="A150" t="s">
        <v>393</v>
      </c>
      <c r="B150">
        <v>49</v>
      </c>
      <c r="C150" t="s">
        <v>2645</v>
      </c>
      <c r="D150" t="s">
        <v>567</v>
      </c>
      <c r="E150" t="s">
        <v>568</v>
      </c>
      <c r="F150">
        <v>92.77</v>
      </c>
      <c r="G150" t="s">
        <v>450</v>
      </c>
      <c r="I150">
        <v>78</v>
      </c>
      <c r="J150">
        <v>168</v>
      </c>
      <c r="K150" t="s">
        <v>570</v>
      </c>
      <c r="L150" t="s">
        <v>2462</v>
      </c>
      <c r="O150" t="s">
        <v>2560</v>
      </c>
      <c r="P150" t="e">
        <v>#N/A</v>
      </c>
      <c r="Q150" t="e">
        <v>#N/A</v>
      </c>
      <c r="R150" t="e">
        <v>#N/A</v>
      </c>
      <c r="S150" t="e">
        <v>#N/A</v>
      </c>
      <c r="T150" t="e">
        <v>#N/A</v>
      </c>
      <c r="U150" t="e">
        <v>#N/A</v>
      </c>
      <c r="V150" t="e">
        <v>#N/A</v>
      </c>
      <c r="W150" t="e">
        <f>VLOOKUP(L150,[3]Tops!$A$2:$B$184,2,FALSE)</f>
        <v>#N/A</v>
      </c>
      <c r="Y150" t="e">
        <f>VLOOKUP(W150,[4]Sheet2!$A$2:$H$73, 2,FALSE)</f>
        <v>#N/A</v>
      </c>
      <c r="Z150" t="e">
        <f>VLOOKUP(W151,[4]Sheet2!$A$2:$H$73, 3,FALSE)</f>
        <v>#N/A</v>
      </c>
      <c r="AA150" t="e">
        <f>VLOOKUP(W151,[4]Sheet2!$A$2:$H$73, 4,FALSE)</f>
        <v>#N/A</v>
      </c>
      <c r="AB150" t="e">
        <f>VLOOKUP(W151,[4]Sheet2!$A$2:$H$73, 6,FALSE)</f>
        <v>#N/A</v>
      </c>
      <c r="AC150" t="e">
        <f>VLOOKUP(W151,[4]Sheet2!$A$2:$H$73, 7,FALSE)</f>
        <v>#N/A</v>
      </c>
      <c r="AD150" t="e">
        <f>VLOOKUP(W151,[4]Sheet2!$A$2:$H$73, 8,FALSE)</f>
        <v>#N/A</v>
      </c>
    </row>
    <row r="151" spans="1:30" x14ac:dyDescent="0.2">
      <c r="A151" t="s">
        <v>393</v>
      </c>
      <c r="B151">
        <v>50</v>
      </c>
      <c r="C151" t="s">
        <v>2645</v>
      </c>
      <c r="D151" t="s">
        <v>571</v>
      </c>
      <c r="E151" t="s">
        <v>572</v>
      </c>
      <c r="F151">
        <v>86.23</v>
      </c>
      <c r="G151" t="s">
        <v>405</v>
      </c>
      <c r="H151" t="s">
        <v>38</v>
      </c>
      <c r="I151">
        <v>7.1</v>
      </c>
      <c r="J151">
        <v>167</v>
      </c>
      <c r="K151" t="s">
        <v>574</v>
      </c>
      <c r="L151" t="s">
        <v>2468</v>
      </c>
      <c r="O151" t="s">
        <v>2560</v>
      </c>
      <c r="P151" t="e">
        <v>#N/A</v>
      </c>
      <c r="Q151" t="e">
        <v>#N/A</v>
      </c>
      <c r="R151" t="e">
        <v>#N/A</v>
      </c>
      <c r="S151" t="e">
        <v>#N/A</v>
      </c>
      <c r="T151" t="e">
        <v>#N/A</v>
      </c>
      <c r="U151" t="e">
        <v>#N/A</v>
      </c>
      <c r="V151" t="e">
        <v>#N/A</v>
      </c>
      <c r="W151" t="e">
        <f>VLOOKUP(L151,[3]Tops!$A$2:$B$184,2,FALSE)</f>
        <v>#N/A</v>
      </c>
      <c r="Y151" t="e">
        <f>VLOOKUP(W151,[4]Sheet2!$A$2:$H$73, 2,FALSE)</f>
        <v>#N/A</v>
      </c>
      <c r="Z151" t="e">
        <f>VLOOKUP(W152,[4]Sheet2!$A$2:$H$73, 3,FALSE)</f>
        <v>#N/A</v>
      </c>
      <c r="AA151" t="e">
        <f>VLOOKUP(W152,[4]Sheet2!$A$2:$H$73, 4,FALSE)</f>
        <v>#N/A</v>
      </c>
      <c r="AB151" t="e">
        <f>VLOOKUP(W152,[4]Sheet2!$A$2:$H$73, 6,FALSE)</f>
        <v>#N/A</v>
      </c>
      <c r="AC151" t="e">
        <f>VLOOKUP(W152,[4]Sheet2!$A$2:$H$73, 7,FALSE)</f>
        <v>#N/A</v>
      </c>
      <c r="AD151" t="e">
        <f>VLOOKUP(W152,[4]Sheet2!$A$2:$H$73, 8,FALSE)</f>
        <v>#N/A</v>
      </c>
    </row>
    <row r="152" spans="1:30" x14ac:dyDescent="0.2">
      <c r="A152" t="s">
        <v>393</v>
      </c>
      <c r="B152">
        <v>51</v>
      </c>
      <c r="C152" t="s">
        <v>2645</v>
      </c>
      <c r="D152" t="s">
        <v>575</v>
      </c>
      <c r="E152" t="s">
        <v>576</v>
      </c>
      <c r="F152">
        <v>96.07</v>
      </c>
      <c r="G152" t="s">
        <v>401</v>
      </c>
      <c r="H152" t="s">
        <v>20</v>
      </c>
      <c r="I152">
        <v>178</v>
      </c>
      <c r="J152">
        <v>165</v>
      </c>
      <c r="K152" t="s">
        <v>578</v>
      </c>
      <c r="L152" t="s">
        <v>2510</v>
      </c>
      <c r="O152" t="s">
        <v>2560</v>
      </c>
      <c r="P152" t="e">
        <v>#N/A</v>
      </c>
      <c r="Q152" t="e">
        <v>#N/A</v>
      </c>
      <c r="R152" t="e">
        <v>#N/A</v>
      </c>
      <c r="S152" t="e">
        <v>#N/A</v>
      </c>
      <c r="T152" t="e">
        <v>#N/A</v>
      </c>
      <c r="U152" t="e">
        <v>#N/A</v>
      </c>
      <c r="V152" t="e">
        <v>#N/A</v>
      </c>
      <c r="W152" t="e">
        <f>VLOOKUP(L152,[3]Tops!$A$2:$B$184,2,FALSE)</f>
        <v>#N/A</v>
      </c>
      <c r="Y152" t="e">
        <f>VLOOKUP(W152,[4]Sheet2!$A$2:$H$73, 2,FALSE)</f>
        <v>#N/A</v>
      </c>
      <c r="Z152" t="e">
        <f>VLOOKUP(W153,[4]Sheet2!$A$2:$H$73, 3,FALSE)</f>
        <v>#N/A</v>
      </c>
      <c r="AA152" t="e">
        <f>VLOOKUP(W153,[4]Sheet2!$A$2:$H$73, 4,FALSE)</f>
        <v>#N/A</v>
      </c>
      <c r="AB152" t="e">
        <f>VLOOKUP(W153,[4]Sheet2!$A$2:$H$73, 6,FALSE)</f>
        <v>#N/A</v>
      </c>
      <c r="AC152" t="e">
        <f>VLOOKUP(W153,[4]Sheet2!$A$2:$H$73, 7,FALSE)</f>
        <v>#N/A</v>
      </c>
      <c r="AD152" t="e">
        <f>VLOOKUP(W153,[4]Sheet2!$A$2:$H$73, 8,FALSE)</f>
        <v>#N/A</v>
      </c>
    </row>
    <row r="153" spans="1:30" x14ac:dyDescent="0.2">
      <c r="A153" t="s">
        <v>393</v>
      </c>
      <c r="B153">
        <v>52</v>
      </c>
      <c r="C153" t="s">
        <v>2645</v>
      </c>
      <c r="D153" t="s">
        <v>579</v>
      </c>
      <c r="E153" t="s">
        <v>580</v>
      </c>
      <c r="F153" t="s">
        <v>17</v>
      </c>
      <c r="G153" t="s">
        <v>401</v>
      </c>
      <c r="H153" t="s">
        <v>26</v>
      </c>
      <c r="I153">
        <v>7.5</v>
      </c>
      <c r="J153">
        <v>165</v>
      </c>
      <c r="K153" t="s">
        <v>578</v>
      </c>
      <c r="L153" t="s">
        <v>2498</v>
      </c>
      <c r="O153" t="s">
        <v>2560</v>
      </c>
      <c r="P153" t="e">
        <v>#N/A</v>
      </c>
      <c r="Q153" t="e">
        <v>#N/A</v>
      </c>
      <c r="R153" t="e">
        <v>#N/A</v>
      </c>
      <c r="S153" t="e">
        <v>#N/A</v>
      </c>
      <c r="T153" t="e">
        <v>#N/A</v>
      </c>
      <c r="U153" t="e">
        <v>#N/A</v>
      </c>
      <c r="V153" t="e">
        <v>#N/A</v>
      </c>
      <c r="W153" t="e">
        <f>VLOOKUP(L153,[3]Tops!$A$2:$B$184,2,FALSE)</f>
        <v>#N/A</v>
      </c>
      <c r="Y153" t="e">
        <f>VLOOKUP(W153,[4]Sheet2!$A$2:$H$73, 2,FALSE)</f>
        <v>#N/A</v>
      </c>
      <c r="Z153" t="e">
        <f>VLOOKUP(W154,[4]Sheet2!$A$2:$H$73, 3,FALSE)</f>
        <v>#N/A</v>
      </c>
      <c r="AA153" t="e">
        <f>VLOOKUP(W154,[4]Sheet2!$A$2:$H$73, 4,FALSE)</f>
        <v>#N/A</v>
      </c>
      <c r="AB153" t="e">
        <f>VLOOKUP(W154,[4]Sheet2!$A$2:$H$73, 6,FALSE)</f>
        <v>#N/A</v>
      </c>
      <c r="AC153" t="e">
        <f>VLOOKUP(W154,[4]Sheet2!$A$2:$H$73, 7,FALSE)</f>
        <v>#N/A</v>
      </c>
      <c r="AD153" t="e">
        <f>VLOOKUP(W154,[4]Sheet2!$A$2:$H$73, 8,FALSE)</f>
        <v>#N/A</v>
      </c>
    </row>
    <row r="154" spans="1:30" x14ac:dyDescent="0.2">
      <c r="A154" t="s">
        <v>393</v>
      </c>
      <c r="B154">
        <v>53</v>
      </c>
      <c r="C154" t="s">
        <v>2645</v>
      </c>
      <c r="D154" t="s">
        <v>582</v>
      </c>
      <c r="E154" t="s">
        <v>583</v>
      </c>
      <c r="F154" t="s">
        <v>17</v>
      </c>
      <c r="G154" t="s">
        <v>422</v>
      </c>
      <c r="H154" t="s">
        <v>20</v>
      </c>
      <c r="I154">
        <v>10.9</v>
      </c>
      <c r="J154">
        <v>164</v>
      </c>
      <c r="K154" t="s">
        <v>585</v>
      </c>
      <c r="L154" t="s">
        <v>2499</v>
      </c>
      <c r="O154" t="s">
        <v>2560</v>
      </c>
      <c r="P154" t="e">
        <v>#N/A</v>
      </c>
      <c r="Q154" t="e">
        <v>#N/A</v>
      </c>
      <c r="R154" t="e">
        <v>#N/A</v>
      </c>
      <c r="S154" t="e">
        <v>#N/A</v>
      </c>
      <c r="T154" t="e">
        <v>#N/A</v>
      </c>
      <c r="U154" t="e">
        <v>#N/A</v>
      </c>
      <c r="V154" t="e">
        <v>#N/A</v>
      </c>
      <c r="W154" t="e">
        <f>VLOOKUP(L154,[3]Tops!$A$2:$B$184,2,FALSE)</f>
        <v>#N/A</v>
      </c>
      <c r="Y154" t="e">
        <f>VLOOKUP(W154,[4]Sheet2!$A$2:$H$73, 2,FALSE)</f>
        <v>#N/A</v>
      </c>
      <c r="Z154" t="e">
        <f>VLOOKUP(W155,[4]Sheet2!$A$2:$H$73, 3,FALSE)</f>
        <v>#N/A</v>
      </c>
      <c r="AA154" t="e">
        <f>VLOOKUP(W155,[4]Sheet2!$A$2:$H$73, 4,FALSE)</f>
        <v>#N/A</v>
      </c>
      <c r="AB154" t="e">
        <f>VLOOKUP(W155,[4]Sheet2!$A$2:$H$73, 6,FALSE)</f>
        <v>#N/A</v>
      </c>
      <c r="AC154" t="e">
        <f>VLOOKUP(W155,[4]Sheet2!$A$2:$H$73, 7,FALSE)</f>
        <v>#N/A</v>
      </c>
      <c r="AD154" t="e">
        <f>VLOOKUP(W155,[4]Sheet2!$A$2:$H$73, 8,FALSE)</f>
        <v>#N/A</v>
      </c>
    </row>
    <row r="155" spans="1:30" x14ac:dyDescent="0.2">
      <c r="A155" t="s">
        <v>393</v>
      </c>
      <c r="B155">
        <v>54</v>
      </c>
      <c r="C155" t="s">
        <v>2645</v>
      </c>
      <c r="D155" t="s">
        <v>586</v>
      </c>
      <c r="E155" t="s">
        <v>587</v>
      </c>
      <c r="F155">
        <v>95.16</v>
      </c>
      <c r="G155" t="s">
        <v>422</v>
      </c>
      <c r="H155" t="s">
        <v>14</v>
      </c>
      <c r="I155">
        <v>11.8</v>
      </c>
      <c r="J155">
        <v>164</v>
      </c>
      <c r="K155" t="s">
        <v>585</v>
      </c>
      <c r="L155" t="s">
        <v>2482</v>
      </c>
      <c r="O155" t="s">
        <v>2560</v>
      </c>
      <c r="P155" t="e">
        <v>#N/A</v>
      </c>
      <c r="Q155" t="e">
        <v>#N/A</v>
      </c>
      <c r="R155" t="e">
        <v>#N/A</v>
      </c>
      <c r="S155" t="e">
        <v>#N/A</v>
      </c>
      <c r="T155" t="e">
        <v>#N/A</v>
      </c>
      <c r="U155" t="e">
        <v>#N/A</v>
      </c>
      <c r="V155" t="e">
        <v>#N/A</v>
      </c>
      <c r="W155" t="e">
        <f>VLOOKUP(L155,[3]Tops!$A$2:$B$184,2,FALSE)</f>
        <v>#N/A</v>
      </c>
      <c r="Y155" t="e">
        <f>VLOOKUP(W155,[4]Sheet2!$A$2:$H$73, 2,FALSE)</f>
        <v>#N/A</v>
      </c>
      <c r="Z155" t="e">
        <f>VLOOKUP(W156,[4]Sheet2!$A$2:$H$73, 3,FALSE)</f>
        <v>#N/A</v>
      </c>
      <c r="AA155" t="e">
        <f>VLOOKUP(W156,[4]Sheet2!$A$2:$H$73, 4,FALSE)</f>
        <v>#N/A</v>
      </c>
      <c r="AB155" t="e">
        <f>VLOOKUP(W156,[4]Sheet2!$A$2:$H$73, 6,FALSE)</f>
        <v>#N/A</v>
      </c>
      <c r="AC155" t="e">
        <f>VLOOKUP(W156,[4]Sheet2!$A$2:$H$73, 7,FALSE)</f>
        <v>#N/A</v>
      </c>
      <c r="AD155" t="e">
        <f>VLOOKUP(W156,[4]Sheet2!$A$2:$H$73, 8,FALSE)</f>
        <v>#N/A</v>
      </c>
    </row>
    <row r="156" spans="1:30" x14ac:dyDescent="0.2">
      <c r="A156" t="s">
        <v>393</v>
      </c>
      <c r="B156">
        <v>55</v>
      </c>
      <c r="C156" t="s">
        <v>2645</v>
      </c>
      <c r="D156" t="s">
        <v>589</v>
      </c>
      <c r="E156" t="s">
        <v>590</v>
      </c>
      <c r="F156">
        <v>98.94</v>
      </c>
      <c r="G156" t="s">
        <v>422</v>
      </c>
      <c r="H156" t="s">
        <v>14</v>
      </c>
      <c r="I156">
        <v>54</v>
      </c>
      <c r="J156">
        <v>154</v>
      </c>
      <c r="K156" t="s">
        <v>591</v>
      </c>
      <c r="L156" t="s">
        <v>2513</v>
      </c>
      <c r="O156" t="s">
        <v>2560</v>
      </c>
      <c r="P156" t="e">
        <v>#N/A</v>
      </c>
      <c r="Q156" t="e">
        <v>#N/A</v>
      </c>
      <c r="R156" t="e">
        <v>#N/A</v>
      </c>
      <c r="S156" t="e">
        <v>#N/A</v>
      </c>
      <c r="T156" t="e">
        <v>#N/A</v>
      </c>
      <c r="U156" t="e">
        <v>#N/A</v>
      </c>
      <c r="V156" t="e">
        <v>#N/A</v>
      </c>
      <c r="W156" t="e">
        <f>VLOOKUP(L156,[3]Tops!$A$2:$B$184,2,FALSE)</f>
        <v>#N/A</v>
      </c>
      <c r="Y156" t="e">
        <f>VLOOKUP(W156,[4]Sheet2!$A$2:$H$73, 2,FALSE)</f>
        <v>#N/A</v>
      </c>
      <c r="Z156" t="e">
        <f>VLOOKUP(W157,[4]Sheet2!$A$2:$H$73, 3,FALSE)</f>
        <v>#N/A</v>
      </c>
      <c r="AA156" t="e">
        <f>VLOOKUP(W157,[4]Sheet2!$A$2:$H$73, 4,FALSE)</f>
        <v>#N/A</v>
      </c>
      <c r="AB156" t="e">
        <f>VLOOKUP(W157,[4]Sheet2!$A$2:$H$73, 6,FALSE)</f>
        <v>#N/A</v>
      </c>
      <c r="AC156" t="e">
        <f>VLOOKUP(W157,[4]Sheet2!$A$2:$H$73, 7,FALSE)</f>
        <v>#N/A</v>
      </c>
      <c r="AD156" t="e">
        <f>VLOOKUP(W157,[4]Sheet2!$A$2:$H$73, 8,FALSE)</f>
        <v>#N/A</v>
      </c>
    </row>
    <row r="157" spans="1:30" x14ac:dyDescent="0.2">
      <c r="A157" t="s">
        <v>393</v>
      </c>
      <c r="B157">
        <v>56</v>
      </c>
      <c r="C157" t="s">
        <v>2645</v>
      </c>
      <c r="D157" t="s">
        <v>592</v>
      </c>
      <c r="E157" t="s">
        <v>593</v>
      </c>
      <c r="F157">
        <v>96.8</v>
      </c>
      <c r="G157" t="s">
        <v>450</v>
      </c>
      <c r="H157" t="s">
        <v>38</v>
      </c>
      <c r="I157">
        <v>144</v>
      </c>
      <c r="J157">
        <v>153</v>
      </c>
      <c r="K157" t="s">
        <v>595</v>
      </c>
      <c r="L157" t="s">
        <v>2469</v>
      </c>
      <c r="O157" t="s">
        <v>2560</v>
      </c>
      <c r="P157" t="e">
        <v>#N/A</v>
      </c>
      <c r="Q157" t="e">
        <v>#N/A</v>
      </c>
      <c r="R157" t="e">
        <v>#N/A</v>
      </c>
      <c r="S157" t="e">
        <v>#N/A</v>
      </c>
      <c r="T157" t="e">
        <v>#N/A</v>
      </c>
      <c r="U157" t="e">
        <v>#N/A</v>
      </c>
      <c r="V157" t="e">
        <v>#N/A</v>
      </c>
      <c r="W157" t="e">
        <f>VLOOKUP(L157,[3]Tops!$A$2:$B$184,2,FALSE)</f>
        <v>#N/A</v>
      </c>
      <c r="Y157" t="e">
        <f>VLOOKUP(W157,[4]Sheet2!$A$2:$H$73, 2,FALSE)</f>
        <v>#N/A</v>
      </c>
      <c r="Z157" t="e">
        <f>VLOOKUP(W158,[4]Sheet2!$A$2:$H$73, 3,FALSE)</f>
        <v>#N/A</v>
      </c>
      <c r="AA157" t="e">
        <f>VLOOKUP(W158,[4]Sheet2!$A$2:$H$73, 4,FALSE)</f>
        <v>#N/A</v>
      </c>
      <c r="AB157" t="e">
        <f>VLOOKUP(W158,[4]Sheet2!$A$2:$H$73, 6,FALSE)</f>
        <v>#N/A</v>
      </c>
      <c r="AC157" t="e">
        <f>VLOOKUP(W158,[4]Sheet2!$A$2:$H$73, 7,FALSE)</f>
        <v>#N/A</v>
      </c>
      <c r="AD157" t="e">
        <f>VLOOKUP(W158,[4]Sheet2!$A$2:$H$73, 8,FALSE)</f>
        <v>#N/A</v>
      </c>
    </row>
    <row r="158" spans="1:30" x14ac:dyDescent="0.2">
      <c r="A158" t="s">
        <v>393</v>
      </c>
      <c r="B158">
        <v>57</v>
      </c>
      <c r="C158" t="s">
        <v>2645</v>
      </c>
      <c r="D158" t="s">
        <v>596</v>
      </c>
      <c r="E158" t="s">
        <v>597</v>
      </c>
      <c r="F158">
        <v>97.39</v>
      </c>
      <c r="G158" t="s">
        <v>405</v>
      </c>
      <c r="H158" t="s">
        <v>17</v>
      </c>
      <c r="I158">
        <v>64</v>
      </c>
      <c r="J158">
        <v>138</v>
      </c>
      <c r="K158" t="s">
        <v>599</v>
      </c>
      <c r="M158" t="s">
        <v>2006</v>
      </c>
      <c r="O158" t="s">
        <v>2560</v>
      </c>
      <c r="P158" t="e">
        <v>#N/A</v>
      </c>
      <c r="Q158" t="e">
        <v>#N/A</v>
      </c>
      <c r="R158" t="e">
        <v>#N/A</v>
      </c>
      <c r="S158" t="e">
        <v>#N/A</v>
      </c>
      <c r="T158" t="e">
        <v>#N/A</v>
      </c>
      <c r="U158" t="e">
        <v>#N/A</v>
      </c>
      <c r="V158" t="e">
        <v>#N/A</v>
      </c>
      <c r="W158" t="e">
        <f>VLOOKUP(L158,[3]Tops!$A$2:$B$184,2,FALSE)</f>
        <v>#N/A</v>
      </c>
      <c r="Y158" t="e">
        <f>VLOOKUP(W158,[4]Sheet2!$A$2:$H$73, 2,FALSE)</f>
        <v>#N/A</v>
      </c>
      <c r="Z158" t="e">
        <f>VLOOKUP(W159,[4]Sheet2!$A$2:$H$73, 3,FALSE)</f>
        <v>#N/A</v>
      </c>
      <c r="AA158" t="e">
        <f>VLOOKUP(W159,[4]Sheet2!$A$2:$H$73, 4,FALSE)</f>
        <v>#N/A</v>
      </c>
      <c r="AB158" t="e">
        <f>VLOOKUP(W159,[4]Sheet2!$A$2:$H$73, 6,FALSE)</f>
        <v>#N/A</v>
      </c>
      <c r="AC158" t="e">
        <f>VLOOKUP(W159,[4]Sheet2!$A$2:$H$73, 7,FALSE)</f>
        <v>#N/A</v>
      </c>
      <c r="AD158" t="e">
        <f>VLOOKUP(W159,[4]Sheet2!$A$2:$H$73, 8,FALSE)</f>
        <v>#N/A</v>
      </c>
    </row>
    <row r="159" spans="1:30" x14ac:dyDescent="0.2">
      <c r="A159" t="s">
        <v>393</v>
      </c>
      <c r="B159">
        <v>58</v>
      </c>
      <c r="C159" t="s">
        <v>2645</v>
      </c>
      <c r="D159" t="s">
        <v>600</v>
      </c>
      <c r="E159" t="s">
        <v>601</v>
      </c>
      <c r="F159">
        <v>95.18</v>
      </c>
      <c r="G159" t="s">
        <v>401</v>
      </c>
      <c r="H159" t="s">
        <v>14</v>
      </c>
      <c r="I159">
        <v>25</v>
      </c>
      <c r="J159">
        <v>138</v>
      </c>
      <c r="K159" t="s">
        <v>599</v>
      </c>
      <c r="L159" t="s">
        <v>2483</v>
      </c>
      <c r="O159" t="s">
        <v>2560</v>
      </c>
      <c r="P159" t="e">
        <v>#N/A</v>
      </c>
      <c r="Q159" t="e">
        <v>#N/A</v>
      </c>
      <c r="R159" t="e">
        <v>#N/A</v>
      </c>
      <c r="S159" t="e">
        <v>#N/A</v>
      </c>
      <c r="T159" t="e">
        <v>#N/A</v>
      </c>
      <c r="U159" t="e">
        <v>#N/A</v>
      </c>
      <c r="V159" t="e">
        <v>#N/A</v>
      </c>
      <c r="W159" t="e">
        <f>VLOOKUP(L159,[3]Tops!$A$2:$B$184,2,FALSE)</f>
        <v>#N/A</v>
      </c>
      <c r="Y159" t="e">
        <f>VLOOKUP(W159,[4]Sheet2!$A$2:$H$73, 2,FALSE)</f>
        <v>#N/A</v>
      </c>
      <c r="Z159" t="e">
        <f>VLOOKUP(W160,[4]Sheet2!$A$2:$H$73, 3,FALSE)</f>
        <v>#N/A</v>
      </c>
      <c r="AA159" t="e">
        <f>VLOOKUP(W160,[4]Sheet2!$A$2:$H$73, 4,FALSE)</f>
        <v>#N/A</v>
      </c>
      <c r="AB159" t="e">
        <f>VLOOKUP(W160,[4]Sheet2!$A$2:$H$73, 6,FALSE)</f>
        <v>#N/A</v>
      </c>
      <c r="AC159" t="e">
        <f>VLOOKUP(W160,[4]Sheet2!$A$2:$H$73, 7,FALSE)</f>
        <v>#N/A</v>
      </c>
      <c r="AD159" t="e">
        <f>VLOOKUP(W160,[4]Sheet2!$A$2:$H$73, 8,FALSE)</f>
        <v>#N/A</v>
      </c>
    </row>
    <row r="160" spans="1:30" x14ac:dyDescent="0.2">
      <c r="A160" t="s">
        <v>393</v>
      </c>
      <c r="B160">
        <v>59</v>
      </c>
      <c r="C160" t="s">
        <v>2645</v>
      </c>
      <c r="D160" t="s">
        <v>602</v>
      </c>
      <c r="E160" t="s">
        <v>603</v>
      </c>
      <c r="F160">
        <v>98.46</v>
      </c>
      <c r="G160" t="s">
        <v>450</v>
      </c>
      <c r="H160" t="s">
        <v>20</v>
      </c>
      <c r="I160">
        <v>72</v>
      </c>
      <c r="J160">
        <v>136</v>
      </c>
      <c r="K160" t="s">
        <v>605</v>
      </c>
      <c r="L160" t="s">
        <v>2477</v>
      </c>
      <c r="O160" t="s">
        <v>2560</v>
      </c>
      <c r="P160" t="e">
        <v>#N/A</v>
      </c>
      <c r="Q160" t="e">
        <v>#N/A</v>
      </c>
      <c r="R160" t="e">
        <v>#N/A</v>
      </c>
      <c r="S160" t="e">
        <v>#N/A</v>
      </c>
      <c r="T160" t="e">
        <v>#N/A</v>
      </c>
      <c r="U160" t="e">
        <v>#N/A</v>
      </c>
      <c r="V160" t="e">
        <v>#N/A</v>
      </c>
      <c r="W160" t="e">
        <f>VLOOKUP(L160,[3]Tops!$A$2:$B$184,2,FALSE)</f>
        <v>#N/A</v>
      </c>
      <c r="Y160" t="e">
        <f>VLOOKUP(W160,[4]Sheet2!$A$2:$H$73, 2,FALSE)</f>
        <v>#N/A</v>
      </c>
      <c r="Z160" t="e">
        <f>VLOOKUP(W161,[4]Sheet2!$A$2:$H$73, 3,FALSE)</f>
        <v>#N/A</v>
      </c>
      <c r="AA160" t="e">
        <f>VLOOKUP(W161,[4]Sheet2!$A$2:$H$73, 4,FALSE)</f>
        <v>#N/A</v>
      </c>
      <c r="AB160" t="e">
        <f>VLOOKUP(W161,[4]Sheet2!$A$2:$H$73, 6,FALSE)</f>
        <v>#N/A</v>
      </c>
      <c r="AC160" t="e">
        <f>VLOOKUP(W161,[4]Sheet2!$A$2:$H$73, 7,FALSE)</f>
        <v>#N/A</v>
      </c>
      <c r="AD160" t="e">
        <f>VLOOKUP(W161,[4]Sheet2!$A$2:$H$73, 8,FALSE)</f>
        <v>#N/A</v>
      </c>
    </row>
    <row r="161" spans="1:30" x14ac:dyDescent="0.2">
      <c r="A161" t="s">
        <v>393</v>
      </c>
      <c r="B161">
        <v>60</v>
      </c>
      <c r="C161" t="s">
        <v>2645</v>
      </c>
      <c r="D161" t="s">
        <v>606</v>
      </c>
      <c r="E161" t="s">
        <v>607</v>
      </c>
      <c r="F161" t="s">
        <v>17</v>
      </c>
      <c r="G161" t="s">
        <v>401</v>
      </c>
      <c r="H161" t="s">
        <v>38</v>
      </c>
      <c r="I161">
        <v>27</v>
      </c>
      <c r="J161">
        <v>135</v>
      </c>
      <c r="K161" t="s">
        <v>608</v>
      </c>
      <c r="L161" t="s">
        <v>2470</v>
      </c>
      <c r="O161" t="s">
        <v>2560</v>
      </c>
      <c r="P161" t="e">
        <v>#N/A</v>
      </c>
      <c r="Q161" t="e">
        <v>#N/A</v>
      </c>
      <c r="R161" t="e">
        <v>#N/A</v>
      </c>
      <c r="S161" t="e">
        <v>#N/A</v>
      </c>
      <c r="T161" t="e">
        <v>#N/A</v>
      </c>
      <c r="U161" t="e">
        <v>#N/A</v>
      </c>
      <c r="V161" t="e">
        <v>#N/A</v>
      </c>
      <c r="W161" t="e">
        <f>VLOOKUP(L161,[3]Tops!$A$2:$B$184,2,FALSE)</f>
        <v>#N/A</v>
      </c>
      <c r="Y161" t="e">
        <f>VLOOKUP(W161,[4]Sheet2!$A$2:$H$73, 2,FALSE)</f>
        <v>#N/A</v>
      </c>
      <c r="Z161" t="e">
        <f>VLOOKUP(W162,[4]Sheet2!$A$2:$H$73, 3,FALSE)</f>
        <v>#N/A</v>
      </c>
      <c r="AA161" t="e">
        <f>VLOOKUP(W162,[4]Sheet2!$A$2:$H$73, 4,FALSE)</f>
        <v>#N/A</v>
      </c>
      <c r="AB161" t="e">
        <f>VLOOKUP(W162,[4]Sheet2!$A$2:$H$73, 6,FALSE)</f>
        <v>#N/A</v>
      </c>
      <c r="AC161" t="e">
        <f>VLOOKUP(W162,[4]Sheet2!$A$2:$H$73, 7,FALSE)</f>
        <v>#N/A</v>
      </c>
      <c r="AD161" t="e">
        <f>VLOOKUP(W162,[4]Sheet2!$A$2:$H$73, 8,FALSE)</f>
        <v>#N/A</v>
      </c>
    </row>
    <row r="162" spans="1:30" x14ac:dyDescent="0.2">
      <c r="A162" t="s">
        <v>393</v>
      </c>
      <c r="B162">
        <v>61</v>
      </c>
      <c r="C162" t="s">
        <v>2645</v>
      </c>
      <c r="D162" t="s">
        <v>609</v>
      </c>
      <c r="E162" t="s">
        <v>610</v>
      </c>
      <c r="F162" t="s">
        <v>17</v>
      </c>
      <c r="G162" t="s">
        <v>450</v>
      </c>
      <c r="H162" t="s">
        <v>20</v>
      </c>
      <c r="I162">
        <v>33</v>
      </c>
      <c r="J162">
        <v>133</v>
      </c>
      <c r="K162" t="s">
        <v>612</v>
      </c>
      <c r="L162" t="s">
        <v>2500</v>
      </c>
      <c r="O162" t="s">
        <v>2560</v>
      </c>
      <c r="P162" t="e">
        <v>#N/A</v>
      </c>
      <c r="Q162" t="e">
        <v>#N/A</v>
      </c>
      <c r="R162" t="e">
        <v>#N/A</v>
      </c>
      <c r="S162" t="e">
        <v>#N/A</v>
      </c>
      <c r="T162" t="e">
        <v>#N/A</v>
      </c>
      <c r="U162" t="e">
        <v>#N/A</v>
      </c>
      <c r="V162" t="e">
        <v>#N/A</v>
      </c>
      <c r="W162" t="e">
        <f>VLOOKUP(L162,[3]Tops!$A$2:$B$184,2,FALSE)</f>
        <v>#N/A</v>
      </c>
      <c r="Y162" t="e">
        <f>VLOOKUP(W162,[4]Sheet2!$A$2:$H$73, 2,FALSE)</f>
        <v>#N/A</v>
      </c>
      <c r="Z162" t="e">
        <f>VLOOKUP(W163,[4]Sheet2!$A$2:$H$73, 3,FALSE)</f>
        <v>#N/A</v>
      </c>
      <c r="AA162" t="e">
        <f>VLOOKUP(W163,[4]Sheet2!$A$2:$H$73, 4,FALSE)</f>
        <v>#N/A</v>
      </c>
      <c r="AB162" t="e">
        <f>VLOOKUP(W163,[4]Sheet2!$A$2:$H$73, 6,FALSE)</f>
        <v>#N/A</v>
      </c>
      <c r="AC162" t="e">
        <f>VLOOKUP(W163,[4]Sheet2!$A$2:$H$73, 7,FALSE)</f>
        <v>#N/A</v>
      </c>
      <c r="AD162" t="e">
        <f>VLOOKUP(W163,[4]Sheet2!$A$2:$H$73, 8,FALSE)</f>
        <v>#N/A</v>
      </c>
    </row>
    <row r="163" spans="1:30" x14ac:dyDescent="0.2">
      <c r="A163" t="s">
        <v>393</v>
      </c>
      <c r="B163">
        <v>62</v>
      </c>
      <c r="C163" t="s">
        <v>2645</v>
      </c>
      <c r="D163" t="s">
        <v>613</v>
      </c>
      <c r="E163" t="s">
        <v>614</v>
      </c>
      <c r="F163">
        <v>96.49</v>
      </c>
      <c r="G163" t="s">
        <v>422</v>
      </c>
      <c r="H163" t="s">
        <v>17</v>
      </c>
      <c r="I163">
        <v>36</v>
      </c>
      <c r="J163">
        <v>131</v>
      </c>
      <c r="K163" t="s">
        <v>615</v>
      </c>
      <c r="M163" t="s">
        <v>2007</v>
      </c>
      <c r="O163" t="s">
        <v>2560</v>
      </c>
      <c r="P163" t="e">
        <v>#N/A</v>
      </c>
      <c r="Q163" t="e">
        <v>#N/A</v>
      </c>
      <c r="R163" t="e">
        <v>#N/A</v>
      </c>
      <c r="S163" t="e">
        <v>#N/A</v>
      </c>
      <c r="T163" t="e">
        <v>#N/A</v>
      </c>
      <c r="U163" t="e">
        <v>#N/A</v>
      </c>
      <c r="V163" t="e">
        <v>#N/A</v>
      </c>
      <c r="W163" t="e">
        <f>VLOOKUP(L163,[3]Tops!$A$2:$B$184,2,FALSE)</f>
        <v>#N/A</v>
      </c>
      <c r="Y163" t="e">
        <f>VLOOKUP(W163,[4]Sheet2!$A$2:$H$73, 2,FALSE)</f>
        <v>#N/A</v>
      </c>
      <c r="Z163" t="e">
        <f>VLOOKUP(W164,[4]Sheet2!$A$2:$H$73, 3,FALSE)</f>
        <v>#N/A</v>
      </c>
      <c r="AA163" t="e">
        <f>VLOOKUP(W164,[4]Sheet2!$A$2:$H$73, 4,FALSE)</f>
        <v>#N/A</v>
      </c>
      <c r="AB163" t="e">
        <f>VLOOKUP(W164,[4]Sheet2!$A$2:$H$73, 6,FALSE)</f>
        <v>#N/A</v>
      </c>
      <c r="AC163" t="e">
        <f>VLOOKUP(W164,[4]Sheet2!$A$2:$H$73, 7,FALSE)</f>
        <v>#N/A</v>
      </c>
      <c r="AD163" t="e">
        <f>VLOOKUP(W164,[4]Sheet2!$A$2:$H$73, 8,FALSE)</f>
        <v>#N/A</v>
      </c>
    </row>
    <row r="164" spans="1:30" x14ac:dyDescent="0.2">
      <c r="A164" t="s">
        <v>393</v>
      </c>
      <c r="B164">
        <v>63</v>
      </c>
      <c r="C164" t="s">
        <v>2645</v>
      </c>
      <c r="D164" t="s">
        <v>616</v>
      </c>
      <c r="E164" t="s">
        <v>617</v>
      </c>
      <c r="F164">
        <v>92.81</v>
      </c>
      <c r="G164" t="s">
        <v>401</v>
      </c>
      <c r="H164" t="s">
        <v>26</v>
      </c>
      <c r="I164">
        <v>31</v>
      </c>
      <c r="J164">
        <v>130</v>
      </c>
      <c r="K164" t="s">
        <v>618</v>
      </c>
      <c r="L164" t="s">
        <v>2444</v>
      </c>
      <c r="O164" t="s">
        <v>2560</v>
      </c>
      <c r="P164" t="e">
        <v>#N/A</v>
      </c>
      <c r="Q164" t="e">
        <v>#N/A</v>
      </c>
      <c r="R164" t="e">
        <v>#N/A</v>
      </c>
      <c r="S164" t="e">
        <v>#N/A</v>
      </c>
      <c r="T164" t="e">
        <v>#N/A</v>
      </c>
      <c r="U164" t="e">
        <v>#N/A</v>
      </c>
      <c r="V164" t="e">
        <v>#N/A</v>
      </c>
      <c r="W164" t="e">
        <f>VLOOKUP(L164,[3]Tops!$A$2:$B$184,2,FALSE)</f>
        <v>#N/A</v>
      </c>
      <c r="Y164" t="e">
        <f>VLOOKUP(W164,[4]Sheet2!$A$2:$H$73, 2,FALSE)</f>
        <v>#N/A</v>
      </c>
      <c r="Z164" t="e">
        <f>VLOOKUP(W165,[4]Sheet2!$A$2:$H$73, 3,FALSE)</f>
        <v>#N/A</v>
      </c>
      <c r="AA164" t="e">
        <f>VLOOKUP(W165,[4]Sheet2!$A$2:$H$73, 4,FALSE)</f>
        <v>#N/A</v>
      </c>
      <c r="AB164" t="e">
        <f>VLOOKUP(W165,[4]Sheet2!$A$2:$H$73, 6,FALSE)</f>
        <v>#N/A</v>
      </c>
      <c r="AC164" t="e">
        <f>VLOOKUP(W165,[4]Sheet2!$A$2:$H$73, 7,FALSE)</f>
        <v>#N/A</v>
      </c>
      <c r="AD164" t="e">
        <f>VLOOKUP(W165,[4]Sheet2!$A$2:$H$73, 8,FALSE)</f>
        <v>#N/A</v>
      </c>
    </row>
    <row r="165" spans="1:30" x14ac:dyDescent="0.2">
      <c r="A165" t="s">
        <v>393</v>
      </c>
      <c r="B165">
        <v>64</v>
      </c>
      <c r="C165" t="s">
        <v>2645</v>
      </c>
      <c r="D165" t="s">
        <v>619</v>
      </c>
      <c r="E165" t="s">
        <v>620</v>
      </c>
      <c r="F165">
        <v>94.78</v>
      </c>
      <c r="G165" t="s">
        <v>405</v>
      </c>
      <c r="H165" t="s">
        <v>38</v>
      </c>
      <c r="I165">
        <v>106</v>
      </c>
      <c r="J165">
        <v>129</v>
      </c>
      <c r="K165" t="s">
        <v>622</v>
      </c>
      <c r="L165" t="s">
        <v>2510</v>
      </c>
      <c r="O165" t="s">
        <v>2560</v>
      </c>
      <c r="P165" t="e">
        <v>#N/A</v>
      </c>
      <c r="Q165" t="e">
        <v>#N/A</v>
      </c>
      <c r="R165" t="e">
        <v>#N/A</v>
      </c>
      <c r="S165" t="e">
        <v>#N/A</v>
      </c>
      <c r="T165" t="e">
        <v>#N/A</v>
      </c>
      <c r="U165" t="e">
        <v>#N/A</v>
      </c>
      <c r="V165" t="e">
        <v>#N/A</v>
      </c>
      <c r="W165" t="e">
        <f>VLOOKUP(L165,[3]Tops!$A$2:$B$184,2,FALSE)</f>
        <v>#N/A</v>
      </c>
      <c r="Y165" t="e">
        <f>VLOOKUP(W165,[4]Sheet2!$A$2:$H$73, 2,FALSE)</f>
        <v>#N/A</v>
      </c>
      <c r="Z165" t="e">
        <f>VLOOKUP(W166,[4]Sheet2!$A$2:$H$73, 3,FALSE)</f>
        <v>#N/A</v>
      </c>
      <c r="AA165" t="e">
        <f>VLOOKUP(W166,[4]Sheet2!$A$2:$H$73, 4,FALSE)</f>
        <v>#N/A</v>
      </c>
      <c r="AB165" t="e">
        <f>VLOOKUP(W166,[4]Sheet2!$A$2:$H$73, 6,FALSE)</f>
        <v>#N/A</v>
      </c>
      <c r="AC165" t="e">
        <f>VLOOKUP(W166,[4]Sheet2!$A$2:$H$73, 7,FALSE)</f>
        <v>#N/A</v>
      </c>
      <c r="AD165" t="e">
        <f>VLOOKUP(W166,[4]Sheet2!$A$2:$H$73, 8,FALSE)</f>
        <v>#N/A</v>
      </c>
    </row>
    <row r="166" spans="1:30" x14ac:dyDescent="0.2">
      <c r="A166" t="s">
        <v>393</v>
      </c>
      <c r="B166">
        <v>65</v>
      </c>
      <c r="C166" t="s">
        <v>2645</v>
      </c>
      <c r="D166" t="s">
        <v>623</v>
      </c>
      <c r="E166" t="s">
        <v>624</v>
      </c>
      <c r="F166">
        <v>86.47</v>
      </c>
      <c r="G166" t="s">
        <v>405</v>
      </c>
      <c r="H166" t="s">
        <v>38</v>
      </c>
      <c r="I166">
        <v>23</v>
      </c>
      <c r="J166">
        <v>128</v>
      </c>
      <c r="K166" t="s">
        <v>625</v>
      </c>
      <c r="L166" t="s">
        <v>2471</v>
      </c>
      <c r="O166" t="s">
        <v>2560</v>
      </c>
      <c r="P166" t="e">
        <v>#N/A</v>
      </c>
      <c r="Q166" t="e">
        <v>#N/A</v>
      </c>
      <c r="R166" t="e">
        <v>#N/A</v>
      </c>
      <c r="S166" t="e">
        <v>#N/A</v>
      </c>
      <c r="T166" t="e">
        <v>#N/A</v>
      </c>
      <c r="U166" t="e">
        <v>#N/A</v>
      </c>
      <c r="V166" t="e">
        <v>#N/A</v>
      </c>
      <c r="W166" t="e">
        <f>VLOOKUP(L166,[3]Tops!$A$2:$B$184,2,FALSE)</f>
        <v>#N/A</v>
      </c>
      <c r="Y166" t="e">
        <f>VLOOKUP(W166,[4]Sheet2!$A$2:$H$73, 2,FALSE)</f>
        <v>#N/A</v>
      </c>
      <c r="Z166" t="e">
        <f>VLOOKUP(W167,[4]Sheet2!$A$2:$H$73, 3,FALSE)</f>
        <v>#N/A</v>
      </c>
      <c r="AA166" t="e">
        <f>VLOOKUP(W167,[4]Sheet2!$A$2:$H$73, 4,FALSE)</f>
        <v>#N/A</v>
      </c>
      <c r="AB166" t="e">
        <f>VLOOKUP(W167,[4]Sheet2!$A$2:$H$73, 6,FALSE)</f>
        <v>#N/A</v>
      </c>
      <c r="AC166" t="e">
        <f>VLOOKUP(W167,[4]Sheet2!$A$2:$H$73, 7,FALSE)</f>
        <v>#N/A</v>
      </c>
      <c r="AD166" t="e">
        <f>VLOOKUP(W167,[4]Sheet2!$A$2:$H$73, 8,FALSE)</f>
        <v>#N/A</v>
      </c>
    </row>
    <row r="167" spans="1:30" x14ac:dyDescent="0.2">
      <c r="A167" t="s">
        <v>393</v>
      </c>
      <c r="B167">
        <v>66</v>
      </c>
      <c r="C167" t="s">
        <v>2645</v>
      </c>
      <c r="D167" t="s">
        <v>626</v>
      </c>
      <c r="E167" t="s">
        <v>627</v>
      </c>
      <c r="F167" t="s">
        <v>17</v>
      </c>
      <c r="G167" t="s">
        <v>450</v>
      </c>
      <c r="H167" t="s">
        <v>17</v>
      </c>
      <c r="I167">
        <v>24</v>
      </c>
      <c r="J167">
        <v>125</v>
      </c>
      <c r="K167" t="s">
        <v>628</v>
      </c>
      <c r="M167" t="s">
        <v>2008</v>
      </c>
      <c r="O167" t="s">
        <v>2560</v>
      </c>
      <c r="P167" t="e">
        <v>#N/A</v>
      </c>
      <c r="Q167" t="e">
        <v>#N/A</v>
      </c>
      <c r="R167" t="e">
        <v>#N/A</v>
      </c>
      <c r="S167" t="e">
        <v>#N/A</v>
      </c>
      <c r="T167" t="e">
        <v>#N/A</v>
      </c>
      <c r="U167" t="e">
        <v>#N/A</v>
      </c>
      <c r="V167" t="e">
        <v>#N/A</v>
      </c>
      <c r="W167" t="e">
        <f>VLOOKUP(L167,[3]Tops!$A$2:$B$184,2,FALSE)</f>
        <v>#N/A</v>
      </c>
      <c r="Y167" t="e">
        <f>VLOOKUP(W167,[4]Sheet2!$A$2:$H$73, 2,FALSE)</f>
        <v>#N/A</v>
      </c>
      <c r="Z167" t="e">
        <f>VLOOKUP(W168,[4]Sheet2!$A$2:$H$73, 3,FALSE)</f>
        <v>#N/A</v>
      </c>
      <c r="AA167" t="e">
        <f>VLOOKUP(W168,[4]Sheet2!$A$2:$H$73, 4,FALSE)</f>
        <v>#N/A</v>
      </c>
      <c r="AB167" t="e">
        <f>VLOOKUP(W168,[4]Sheet2!$A$2:$H$73, 6,FALSE)</f>
        <v>#N/A</v>
      </c>
      <c r="AC167" t="e">
        <f>VLOOKUP(W168,[4]Sheet2!$A$2:$H$73, 7,FALSE)</f>
        <v>#N/A</v>
      </c>
      <c r="AD167" t="e">
        <f>VLOOKUP(W168,[4]Sheet2!$A$2:$H$73, 8,FALSE)</f>
        <v>#N/A</v>
      </c>
    </row>
    <row r="168" spans="1:30" x14ac:dyDescent="0.2">
      <c r="A168" t="s">
        <v>393</v>
      </c>
      <c r="B168">
        <v>67</v>
      </c>
      <c r="C168" t="s">
        <v>2645</v>
      </c>
      <c r="D168" t="s">
        <v>629</v>
      </c>
      <c r="E168" t="s">
        <v>276</v>
      </c>
      <c r="F168">
        <v>96.29</v>
      </c>
      <c r="G168" t="s">
        <v>401</v>
      </c>
      <c r="H168" t="s">
        <v>14</v>
      </c>
      <c r="I168">
        <v>42</v>
      </c>
      <c r="J168">
        <v>123</v>
      </c>
      <c r="K168" t="s">
        <v>630</v>
      </c>
      <c r="L168" t="s">
        <v>2447</v>
      </c>
      <c r="O168" t="s">
        <v>2560</v>
      </c>
      <c r="P168" t="e">
        <v>#N/A</v>
      </c>
      <c r="Q168" t="e">
        <v>#N/A</v>
      </c>
      <c r="R168" t="e">
        <v>#N/A</v>
      </c>
      <c r="S168" t="e">
        <v>#N/A</v>
      </c>
      <c r="T168" t="e">
        <v>#N/A</v>
      </c>
      <c r="U168" t="e">
        <v>#N/A</v>
      </c>
      <c r="V168" t="e">
        <v>#N/A</v>
      </c>
      <c r="W168" t="e">
        <f>VLOOKUP(L168,[3]Tops!$A$2:$B$184,2,FALSE)</f>
        <v>#N/A</v>
      </c>
      <c r="Y168" t="e">
        <f>VLOOKUP(W168,[4]Sheet2!$A$2:$H$73, 2,FALSE)</f>
        <v>#N/A</v>
      </c>
      <c r="Z168" t="e">
        <f>VLOOKUP(W169,[4]Sheet2!$A$2:$H$73, 3,FALSE)</f>
        <v>#N/A</v>
      </c>
      <c r="AA168" t="e">
        <f>VLOOKUP(W169,[4]Sheet2!$A$2:$H$73, 4,FALSE)</f>
        <v>#N/A</v>
      </c>
      <c r="AB168" t="e">
        <f>VLOOKUP(W169,[4]Sheet2!$A$2:$H$73, 6,FALSE)</f>
        <v>#N/A</v>
      </c>
      <c r="AC168" t="e">
        <f>VLOOKUP(W169,[4]Sheet2!$A$2:$H$73, 7,FALSE)</f>
        <v>#N/A</v>
      </c>
      <c r="AD168" t="e">
        <f>VLOOKUP(W169,[4]Sheet2!$A$2:$H$73, 8,FALSE)</f>
        <v>#N/A</v>
      </c>
    </row>
    <row r="169" spans="1:30" x14ac:dyDescent="0.2">
      <c r="A169" t="s">
        <v>393</v>
      </c>
      <c r="B169">
        <v>68</v>
      </c>
      <c r="C169" t="s">
        <v>2645</v>
      </c>
      <c r="D169" t="s">
        <v>631</v>
      </c>
      <c r="E169" t="s">
        <v>632</v>
      </c>
      <c r="F169">
        <v>93.58</v>
      </c>
      <c r="G169" t="s">
        <v>450</v>
      </c>
      <c r="H169" t="s">
        <v>17</v>
      </c>
      <c r="I169">
        <v>49</v>
      </c>
      <c r="J169">
        <v>123</v>
      </c>
      <c r="K169" t="s">
        <v>630</v>
      </c>
      <c r="M169" t="s">
        <v>2009</v>
      </c>
      <c r="O169" t="s">
        <v>2560</v>
      </c>
      <c r="P169" t="e">
        <v>#N/A</v>
      </c>
      <c r="Q169" t="e">
        <v>#N/A</v>
      </c>
      <c r="R169" t="e">
        <v>#N/A</v>
      </c>
      <c r="S169" t="e">
        <v>#N/A</v>
      </c>
      <c r="T169" t="e">
        <v>#N/A</v>
      </c>
      <c r="U169" t="e">
        <v>#N/A</v>
      </c>
      <c r="V169" t="e">
        <v>#N/A</v>
      </c>
      <c r="W169" t="e">
        <f>VLOOKUP(L169,[3]Tops!$A$2:$B$184,2,FALSE)</f>
        <v>#N/A</v>
      </c>
      <c r="Y169" t="e">
        <f>VLOOKUP(W169,[4]Sheet2!$A$2:$H$73, 2,FALSE)</f>
        <v>#N/A</v>
      </c>
      <c r="Z169" t="e">
        <f>VLOOKUP(W170,[4]Sheet2!$A$2:$H$73, 3,FALSE)</f>
        <v>#N/A</v>
      </c>
      <c r="AA169" t="e">
        <f>VLOOKUP(W170,[4]Sheet2!$A$2:$H$73, 4,FALSE)</f>
        <v>#N/A</v>
      </c>
      <c r="AB169" t="e">
        <f>VLOOKUP(W170,[4]Sheet2!$A$2:$H$73, 6,FALSE)</f>
        <v>#N/A</v>
      </c>
      <c r="AC169" t="e">
        <f>VLOOKUP(W170,[4]Sheet2!$A$2:$H$73, 7,FALSE)</f>
        <v>#N/A</v>
      </c>
      <c r="AD169" t="e">
        <f>VLOOKUP(W170,[4]Sheet2!$A$2:$H$73, 8,FALSE)</f>
        <v>#N/A</v>
      </c>
    </row>
    <row r="170" spans="1:30" x14ac:dyDescent="0.2">
      <c r="A170" t="s">
        <v>393</v>
      </c>
      <c r="B170">
        <v>69</v>
      </c>
      <c r="C170" t="s">
        <v>2645</v>
      </c>
      <c r="D170" t="s">
        <v>634</v>
      </c>
      <c r="E170" t="s">
        <v>635</v>
      </c>
      <c r="F170">
        <v>99.52</v>
      </c>
      <c r="G170" t="s">
        <v>410</v>
      </c>
      <c r="H170" t="s">
        <v>14</v>
      </c>
      <c r="I170">
        <v>58</v>
      </c>
      <c r="J170">
        <v>121</v>
      </c>
      <c r="K170" t="s">
        <v>636</v>
      </c>
      <c r="L170" t="s">
        <v>2477</v>
      </c>
      <c r="O170" t="s">
        <v>2560</v>
      </c>
      <c r="P170" t="e">
        <v>#N/A</v>
      </c>
      <c r="Q170" t="e">
        <v>#N/A</v>
      </c>
      <c r="R170" t="e">
        <v>#N/A</v>
      </c>
      <c r="S170" t="e">
        <v>#N/A</v>
      </c>
      <c r="T170" t="e">
        <v>#N/A</v>
      </c>
      <c r="U170" t="e">
        <v>#N/A</v>
      </c>
      <c r="V170" t="e">
        <v>#N/A</v>
      </c>
      <c r="W170" t="e">
        <f>VLOOKUP(L170,[3]Tops!$A$2:$B$184,2,FALSE)</f>
        <v>#N/A</v>
      </c>
      <c r="Y170" t="e">
        <f>VLOOKUP(W170,[4]Sheet2!$A$2:$H$73, 2,FALSE)</f>
        <v>#N/A</v>
      </c>
      <c r="Z170" t="e">
        <f>VLOOKUP(W171,[4]Sheet2!$A$2:$H$73, 3,FALSE)</f>
        <v>#N/A</v>
      </c>
      <c r="AA170" t="e">
        <f>VLOOKUP(W171,[4]Sheet2!$A$2:$H$73, 4,FALSE)</f>
        <v>#N/A</v>
      </c>
      <c r="AB170" t="e">
        <f>VLOOKUP(W171,[4]Sheet2!$A$2:$H$73, 6,FALSE)</f>
        <v>#N/A</v>
      </c>
      <c r="AC170" t="e">
        <f>VLOOKUP(W171,[4]Sheet2!$A$2:$H$73, 7,FALSE)</f>
        <v>#N/A</v>
      </c>
      <c r="AD170" t="e">
        <f>VLOOKUP(W171,[4]Sheet2!$A$2:$H$73, 8,FALSE)</f>
        <v>#N/A</v>
      </c>
    </row>
    <row r="171" spans="1:30" x14ac:dyDescent="0.2">
      <c r="A171" t="s">
        <v>393</v>
      </c>
      <c r="B171">
        <v>70</v>
      </c>
      <c r="C171" t="s">
        <v>2645</v>
      </c>
      <c r="D171" t="s">
        <v>637</v>
      </c>
      <c r="E171" t="s">
        <v>638</v>
      </c>
      <c r="F171">
        <v>98.34</v>
      </c>
      <c r="G171" t="s">
        <v>401</v>
      </c>
      <c r="H171" t="s">
        <v>14</v>
      </c>
      <c r="I171">
        <v>17.600000000000001</v>
      </c>
      <c r="J171">
        <v>121</v>
      </c>
      <c r="K171" t="s">
        <v>636</v>
      </c>
      <c r="L171" t="s">
        <v>2484</v>
      </c>
      <c r="O171" t="s">
        <v>2560</v>
      </c>
      <c r="P171" t="e">
        <v>#N/A</v>
      </c>
      <c r="Q171" t="e">
        <v>#N/A</v>
      </c>
      <c r="R171" t="e">
        <v>#N/A</v>
      </c>
      <c r="S171" t="e">
        <v>#N/A</v>
      </c>
      <c r="T171" t="e">
        <v>#N/A</v>
      </c>
      <c r="U171" t="e">
        <v>#N/A</v>
      </c>
      <c r="V171" t="e">
        <v>#N/A</v>
      </c>
      <c r="W171" t="e">
        <f>VLOOKUP(L171,[3]Tops!$A$2:$B$184,2,FALSE)</f>
        <v>#N/A</v>
      </c>
      <c r="Y171" t="e">
        <f>VLOOKUP(W171,[4]Sheet2!$A$2:$H$73, 2,FALSE)</f>
        <v>#N/A</v>
      </c>
      <c r="Z171" t="e">
        <f>VLOOKUP(W172,[4]Sheet2!$A$2:$H$73, 3,FALSE)</f>
        <v>#N/A</v>
      </c>
      <c r="AA171" t="e">
        <f>VLOOKUP(W172,[4]Sheet2!$A$2:$H$73, 4,FALSE)</f>
        <v>#N/A</v>
      </c>
      <c r="AB171" t="e">
        <f>VLOOKUP(W172,[4]Sheet2!$A$2:$H$73, 6,FALSE)</f>
        <v>#N/A</v>
      </c>
      <c r="AC171" t="e">
        <f>VLOOKUP(W172,[4]Sheet2!$A$2:$H$73, 7,FALSE)</f>
        <v>#N/A</v>
      </c>
      <c r="AD171" t="e">
        <f>VLOOKUP(W172,[4]Sheet2!$A$2:$H$73, 8,FALSE)</f>
        <v>#N/A</v>
      </c>
    </row>
    <row r="172" spans="1:30" x14ac:dyDescent="0.2">
      <c r="A172" t="s">
        <v>393</v>
      </c>
      <c r="B172">
        <v>71</v>
      </c>
      <c r="C172" t="s">
        <v>2645</v>
      </c>
      <c r="D172" t="s">
        <v>639</v>
      </c>
      <c r="E172" t="s">
        <v>640</v>
      </c>
      <c r="F172">
        <v>91.27</v>
      </c>
      <c r="G172" t="s">
        <v>396</v>
      </c>
      <c r="I172">
        <v>45</v>
      </c>
      <c r="J172">
        <v>118</v>
      </c>
      <c r="K172" t="s">
        <v>641</v>
      </c>
      <c r="L172" t="s">
        <v>2461</v>
      </c>
      <c r="O172" t="s">
        <v>2560</v>
      </c>
      <c r="P172" t="e">
        <v>#N/A</v>
      </c>
      <c r="Q172" t="e">
        <v>#N/A</v>
      </c>
      <c r="R172" t="e">
        <v>#N/A</v>
      </c>
      <c r="S172" t="e">
        <v>#N/A</v>
      </c>
      <c r="T172" t="e">
        <v>#N/A</v>
      </c>
      <c r="U172" t="e">
        <v>#N/A</v>
      </c>
      <c r="V172" t="e">
        <v>#N/A</v>
      </c>
      <c r="W172" t="e">
        <f>VLOOKUP(L172,[3]Tops!$A$2:$B$184,2,FALSE)</f>
        <v>#N/A</v>
      </c>
      <c r="Y172" t="e">
        <f>VLOOKUP(W172,[4]Sheet2!$A$2:$H$73, 2,FALSE)</f>
        <v>#N/A</v>
      </c>
      <c r="Z172" t="e">
        <f>VLOOKUP(W173,[4]Sheet2!$A$2:$H$73, 3,FALSE)</f>
        <v>#N/A</v>
      </c>
      <c r="AA172" t="e">
        <f>VLOOKUP(W173,[4]Sheet2!$A$2:$H$73, 4,FALSE)</f>
        <v>#N/A</v>
      </c>
      <c r="AB172" t="e">
        <f>VLOOKUP(W173,[4]Sheet2!$A$2:$H$73, 6,FALSE)</f>
        <v>#N/A</v>
      </c>
      <c r="AC172" t="e">
        <f>VLOOKUP(W173,[4]Sheet2!$A$2:$H$73, 7,FALSE)</f>
        <v>#N/A</v>
      </c>
      <c r="AD172" t="e">
        <f>VLOOKUP(W173,[4]Sheet2!$A$2:$H$73, 8,FALSE)</f>
        <v>#N/A</v>
      </c>
    </row>
    <row r="173" spans="1:30" x14ac:dyDescent="0.2">
      <c r="A173" t="s">
        <v>393</v>
      </c>
      <c r="B173">
        <v>72</v>
      </c>
      <c r="C173" t="s">
        <v>2645</v>
      </c>
      <c r="D173" t="s">
        <v>642</v>
      </c>
      <c r="E173" t="s">
        <v>643</v>
      </c>
      <c r="F173">
        <v>93.49</v>
      </c>
      <c r="G173" t="s">
        <v>401</v>
      </c>
      <c r="H173" t="s">
        <v>20</v>
      </c>
      <c r="I173">
        <v>72</v>
      </c>
      <c r="J173">
        <v>118</v>
      </c>
      <c r="K173" t="s">
        <v>641</v>
      </c>
      <c r="L173" t="s">
        <v>2462</v>
      </c>
      <c r="O173" t="s">
        <v>2560</v>
      </c>
      <c r="P173" t="e">
        <v>#N/A</v>
      </c>
      <c r="Q173" t="e">
        <v>#N/A</v>
      </c>
      <c r="R173" t="e">
        <v>#N/A</v>
      </c>
      <c r="S173" t="e">
        <v>#N/A</v>
      </c>
      <c r="T173" t="e">
        <v>#N/A</v>
      </c>
      <c r="U173" t="e">
        <v>#N/A</v>
      </c>
      <c r="V173" t="e">
        <v>#N/A</v>
      </c>
      <c r="W173" t="e">
        <f>VLOOKUP(L173,[3]Tops!$A$2:$B$184,2,FALSE)</f>
        <v>#N/A</v>
      </c>
      <c r="Y173" t="e">
        <f>VLOOKUP(W173,[4]Sheet2!$A$2:$H$73, 2,FALSE)</f>
        <v>#N/A</v>
      </c>
      <c r="Z173" t="e">
        <f>VLOOKUP(W174,[4]Sheet2!$A$2:$H$73, 3,FALSE)</f>
        <v>#N/A</v>
      </c>
      <c r="AA173" t="e">
        <f>VLOOKUP(W174,[4]Sheet2!$A$2:$H$73, 4,FALSE)</f>
        <v>#N/A</v>
      </c>
      <c r="AB173" t="e">
        <f>VLOOKUP(W174,[4]Sheet2!$A$2:$H$73, 6,FALSE)</f>
        <v>#N/A</v>
      </c>
      <c r="AC173" t="e">
        <f>VLOOKUP(W174,[4]Sheet2!$A$2:$H$73, 7,FALSE)</f>
        <v>#N/A</v>
      </c>
      <c r="AD173" t="e">
        <f>VLOOKUP(W174,[4]Sheet2!$A$2:$H$73, 8,FALSE)</f>
        <v>#N/A</v>
      </c>
    </row>
    <row r="174" spans="1:30" x14ac:dyDescent="0.2">
      <c r="A174" t="s">
        <v>393</v>
      </c>
      <c r="B174">
        <v>73</v>
      </c>
      <c r="C174" t="s">
        <v>2645</v>
      </c>
      <c r="D174" t="s">
        <v>644</v>
      </c>
      <c r="E174" t="s">
        <v>521</v>
      </c>
      <c r="F174" t="s">
        <v>17</v>
      </c>
      <c r="G174" t="s">
        <v>450</v>
      </c>
      <c r="H174" t="s">
        <v>26</v>
      </c>
      <c r="I174">
        <v>32</v>
      </c>
      <c r="J174">
        <v>117</v>
      </c>
      <c r="K174" t="s">
        <v>645</v>
      </c>
      <c r="L174" t="s">
        <v>2445</v>
      </c>
      <c r="O174" t="s">
        <v>2560</v>
      </c>
      <c r="P174" t="e">
        <v>#N/A</v>
      </c>
      <c r="Q174" t="e">
        <v>#N/A</v>
      </c>
      <c r="R174" t="e">
        <v>#N/A</v>
      </c>
      <c r="S174" t="e">
        <v>#N/A</v>
      </c>
      <c r="T174" t="e">
        <v>#N/A</v>
      </c>
      <c r="U174" t="e">
        <v>#N/A</v>
      </c>
      <c r="V174" t="e">
        <v>#N/A</v>
      </c>
      <c r="W174" t="e">
        <f>VLOOKUP(L174,[3]Tops!$A$2:$B$184,2,FALSE)</f>
        <v>#N/A</v>
      </c>
      <c r="Y174" t="e">
        <f>VLOOKUP(W174,[4]Sheet2!$A$2:$H$73, 2,FALSE)</f>
        <v>#N/A</v>
      </c>
      <c r="Z174" t="e">
        <f>VLOOKUP(W175,[4]Sheet2!$A$2:$H$73, 3,FALSE)</f>
        <v>#N/A</v>
      </c>
      <c r="AA174" t="e">
        <f>VLOOKUP(W175,[4]Sheet2!$A$2:$H$73, 4,FALSE)</f>
        <v>#N/A</v>
      </c>
      <c r="AB174" t="e">
        <f>VLOOKUP(W175,[4]Sheet2!$A$2:$H$73, 6,FALSE)</f>
        <v>#N/A</v>
      </c>
      <c r="AC174" t="e">
        <f>VLOOKUP(W175,[4]Sheet2!$A$2:$H$73, 7,FALSE)</f>
        <v>#N/A</v>
      </c>
      <c r="AD174" t="e">
        <f>VLOOKUP(W175,[4]Sheet2!$A$2:$H$73, 8,FALSE)</f>
        <v>#N/A</v>
      </c>
    </row>
    <row r="175" spans="1:30" x14ac:dyDescent="0.2">
      <c r="A175" t="s">
        <v>393</v>
      </c>
      <c r="B175">
        <v>74</v>
      </c>
      <c r="C175" t="s">
        <v>2645</v>
      </c>
      <c r="D175" t="s">
        <v>646</v>
      </c>
      <c r="E175" t="s">
        <v>647</v>
      </c>
      <c r="F175" t="s">
        <v>17</v>
      </c>
      <c r="G175" t="s">
        <v>450</v>
      </c>
      <c r="H175" t="s">
        <v>20</v>
      </c>
      <c r="I175">
        <v>245</v>
      </c>
      <c r="J175">
        <v>116</v>
      </c>
      <c r="K175" t="s">
        <v>649</v>
      </c>
      <c r="L175" t="s">
        <v>2472</v>
      </c>
      <c r="O175" t="s">
        <v>2560</v>
      </c>
      <c r="P175" t="e">
        <v>#N/A</v>
      </c>
      <c r="Q175" t="e">
        <v>#N/A</v>
      </c>
      <c r="R175" t="e">
        <v>#N/A</v>
      </c>
      <c r="S175" t="e">
        <v>#N/A</v>
      </c>
      <c r="T175" t="e">
        <v>#N/A</v>
      </c>
      <c r="U175" t="e">
        <v>#N/A</v>
      </c>
      <c r="V175" t="e">
        <v>#N/A</v>
      </c>
      <c r="W175" t="e">
        <f>VLOOKUP(L175,[3]Tops!$A$2:$B$184,2,FALSE)</f>
        <v>#N/A</v>
      </c>
      <c r="Y175" t="e">
        <f>VLOOKUP(W175,[4]Sheet2!$A$2:$H$73, 2,FALSE)</f>
        <v>#N/A</v>
      </c>
      <c r="Z175" t="e">
        <f>VLOOKUP(W176,[4]Sheet2!$A$2:$H$73, 3,FALSE)</f>
        <v>#N/A</v>
      </c>
      <c r="AA175" t="e">
        <f>VLOOKUP(W176,[4]Sheet2!$A$2:$H$73, 4,FALSE)</f>
        <v>#N/A</v>
      </c>
      <c r="AB175" t="e">
        <f>VLOOKUP(W176,[4]Sheet2!$A$2:$H$73, 6,FALSE)</f>
        <v>#N/A</v>
      </c>
      <c r="AC175" t="e">
        <f>VLOOKUP(W176,[4]Sheet2!$A$2:$H$73, 7,FALSE)</f>
        <v>#N/A</v>
      </c>
      <c r="AD175" t="e">
        <f>VLOOKUP(W176,[4]Sheet2!$A$2:$H$73, 8,FALSE)</f>
        <v>#N/A</v>
      </c>
    </row>
    <row r="176" spans="1:30" x14ac:dyDescent="0.2">
      <c r="A176" t="s">
        <v>393</v>
      </c>
      <c r="B176">
        <v>75</v>
      </c>
      <c r="C176" t="s">
        <v>2645</v>
      </c>
      <c r="D176" t="s">
        <v>650</v>
      </c>
      <c r="E176" t="s">
        <v>651</v>
      </c>
      <c r="F176">
        <v>95.27</v>
      </c>
      <c r="G176" t="s">
        <v>405</v>
      </c>
      <c r="H176" t="s">
        <v>20</v>
      </c>
      <c r="I176">
        <v>46</v>
      </c>
      <c r="J176">
        <v>115</v>
      </c>
      <c r="K176" t="s">
        <v>652</v>
      </c>
      <c r="L176" t="s">
        <v>2446</v>
      </c>
      <c r="O176" t="s">
        <v>2560</v>
      </c>
      <c r="P176" t="e">
        <v>#N/A</v>
      </c>
      <c r="Q176" t="e">
        <v>#N/A</v>
      </c>
      <c r="R176" t="e">
        <v>#N/A</v>
      </c>
      <c r="S176" t="e">
        <v>#N/A</v>
      </c>
      <c r="T176" t="e">
        <v>#N/A</v>
      </c>
      <c r="U176" t="e">
        <v>#N/A</v>
      </c>
      <c r="V176" t="e">
        <v>#N/A</v>
      </c>
      <c r="W176" t="e">
        <f>VLOOKUP(L176,[3]Tops!$A$2:$B$184,2,FALSE)</f>
        <v>#N/A</v>
      </c>
      <c r="Y176" t="e">
        <f>VLOOKUP(W176,[4]Sheet2!$A$2:$H$73, 2,FALSE)</f>
        <v>#N/A</v>
      </c>
      <c r="Z176" t="e">
        <f>VLOOKUP(W177,[4]Sheet2!$A$2:$H$73, 3,FALSE)</f>
        <v>#N/A</v>
      </c>
      <c r="AA176" t="e">
        <f>VLOOKUP(W177,[4]Sheet2!$A$2:$H$73, 4,FALSE)</f>
        <v>#N/A</v>
      </c>
      <c r="AB176" t="e">
        <f>VLOOKUP(W177,[4]Sheet2!$A$2:$H$73, 6,FALSE)</f>
        <v>#N/A</v>
      </c>
      <c r="AC176" t="e">
        <f>VLOOKUP(W177,[4]Sheet2!$A$2:$H$73, 7,FALSE)</f>
        <v>#N/A</v>
      </c>
      <c r="AD176" t="e">
        <f>VLOOKUP(W177,[4]Sheet2!$A$2:$H$73, 8,FALSE)</f>
        <v>#N/A</v>
      </c>
    </row>
    <row r="177" spans="1:30" x14ac:dyDescent="0.2">
      <c r="A177" t="s">
        <v>393</v>
      </c>
      <c r="B177">
        <v>76</v>
      </c>
      <c r="C177" t="s">
        <v>2645</v>
      </c>
      <c r="D177" t="s">
        <v>653</v>
      </c>
      <c r="E177" t="s">
        <v>654</v>
      </c>
      <c r="F177">
        <v>92.88</v>
      </c>
      <c r="G177" t="s">
        <v>410</v>
      </c>
      <c r="H177" t="s">
        <v>20</v>
      </c>
      <c r="I177">
        <v>8.1</v>
      </c>
      <c r="J177">
        <v>113</v>
      </c>
      <c r="K177" t="s">
        <v>656</v>
      </c>
      <c r="L177" t="s">
        <v>2501</v>
      </c>
      <c r="O177" t="s">
        <v>2560</v>
      </c>
      <c r="P177" t="e">
        <v>#N/A</v>
      </c>
      <c r="Q177" t="e">
        <v>#N/A</v>
      </c>
      <c r="R177" t="e">
        <v>#N/A</v>
      </c>
      <c r="S177" t="e">
        <v>#N/A</v>
      </c>
      <c r="T177" t="e">
        <v>#N/A</v>
      </c>
      <c r="U177" t="e">
        <v>#N/A</v>
      </c>
      <c r="V177" t="e">
        <v>#N/A</v>
      </c>
      <c r="W177" t="e">
        <f>VLOOKUP(L177,[3]Tops!$A$2:$B$184,2,FALSE)</f>
        <v>#N/A</v>
      </c>
      <c r="Y177" t="e">
        <f>VLOOKUP(W177,[4]Sheet2!$A$2:$H$73, 2,FALSE)</f>
        <v>#N/A</v>
      </c>
      <c r="Z177" t="e">
        <f>VLOOKUP(W178,[4]Sheet2!$A$2:$H$73, 3,FALSE)</f>
        <v>#N/A</v>
      </c>
      <c r="AA177" t="e">
        <f>VLOOKUP(W178,[4]Sheet2!$A$2:$H$73, 4,FALSE)</f>
        <v>#N/A</v>
      </c>
      <c r="AB177" t="e">
        <f>VLOOKUP(W178,[4]Sheet2!$A$2:$H$73, 6,FALSE)</f>
        <v>#N/A</v>
      </c>
      <c r="AC177" t="e">
        <f>VLOOKUP(W178,[4]Sheet2!$A$2:$H$73, 7,FALSE)</f>
        <v>#N/A</v>
      </c>
      <c r="AD177" t="e">
        <f>VLOOKUP(W178,[4]Sheet2!$A$2:$H$73, 8,FALSE)</f>
        <v>#N/A</v>
      </c>
    </row>
    <row r="178" spans="1:30" x14ac:dyDescent="0.2">
      <c r="A178" t="s">
        <v>393</v>
      </c>
      <c r="B178">
        <v>77</v>
      </c>
      <c r="C178" t="s">
        <v>2645</v>
      </c>
      <c r="D178" t="s">
        <v>657</v>
      </c>
      <c r="E178" t="s">
        <v>658</v>
      </c>
      <c r="F178" t="s">
        <v>17</v>
      </c>
      <c r="G178" t="s">
        <v>450</v>
      </c>
      <c r="H178" t="s">
        <v>26</v>
      </c>
      <c r="I178">
        <v>172</v>
      </c>
      <c r="J178">
        <v>110</v>
      </c>
      <c r="K178" t="s">
        <v>660</v>
      </c>
      <c r="L178" t="s">
        <v>2512</v>
      </c>
      <c r="O178" t="s">
        <v>2560</v>
      </c>
      <c r="P178" t="e">
        <v>#N/A</v>
      </c>
      <c r="Q178" t="e">
        <v>#N/A</v>
      </c>
      <c r="R178" t="e">
        <v>#N/A</v>
      </c>
      <c r="S178" t="e">
        <v>#N/A</v>
      </c>
      <c r="T178" t="e">
        <v>#N/A</v>
      </c>
      <c r="U178" t="e">
        <v>#N/A</v>
      </c>
      <c r="V178" t="e">
        <v>#N/A</v>
      </c>
      <c r="W178" t="e">
        <f>VLOOKUP(L178,[3]Tops!$A$2:$B$184,2,FALSE)</f>
        <v>#N/A</v>
      </c>
      <c r="Y178" t="e">
        <f>VLOOKUP(W178,[4]Sheet2!$A$2:$H$73, 2,FALSE)</f>
        <v>#N/A</v>
      </c>
      <c r="Z178" t="e">
        <f>VLOOKUP(W179,[4]Sheet2!$A$2:$H$73, 3,FALSE)</f>
        <v>#N/A</v>
      </c>
      <c r="AA178" t="e">
        <f>VLOOKUP(W179,[4]Sheet2!$A$2:$H$73, 4,FALSE)</f>
        <v>#N/A</v>
      </c>
      <c r="AB178" t="e">
        <f>VLOOKUP(W179,[4]Sheet2!$A$2:$H$73, 6,FALSE)</f>
        <v>#N/A</v>
      </c>
      <c r="AC178" t="e">
        <f>VLOOKUP(W179,[4]Sheet2!$A$2:$H$73, 7,FALSE)</f>
        <v>#N/A</v>
      </c>
      <c r="AD178" t="e">
        <f>VLOOKUP(W179,[4]Sheet2!$A$2:$H$73, 8,FALSE)</f>
        <v>#N/A</v>
      </c>
    </row>
    <row r="179" spans="1:30" x14ac:dyDescent="0.2">
      <c r="A179" t="s">
        <v>393</v>
      </c>
      <c r="B179">
        <v>78</v>
      </c>
      <c r="C179" t="s">
        <v>2645</v>
      </c>
      <c r="D179" t="s">
        <v>661</v>
      </c>
      <c r="E179" t="s">
        <v>662</v>
      </c>
      <c r="F179">
        <v>97.38</v>
      </c>
      <c r="G179" t="s">
        <v>450</v>
      </c>
      <c r="H179" t="s">
        <v>26</v>
      </c>
      <c r="I179">
        <v>35</v>
      </c>
      <c r="J179">
        <v>109</v>
      </c>
      <c r="K179" t="s">
        <v>664</v>
      </c>
      <c r="L179" t="s">
        <v>2446</v>
      </c>
      <c r="O179" t="s">
        <v>2560</v>
      </c>
      <c r="P179" t="e">
        <v>#N/A</v>
      </c>
      <c r="Q179" t="e">
        <v>#N/A</v>
      </c>
      <c r="R179" t="e">
        <v>#N/A</v>
      </c>
      <c r="S179" t="e">
        <v>#N/A</v>
      </c>
      <c r="T179" t="e">
        <v>#N/A</v>
      </c>
      <c r="U179" t="e">
        <v>#N/A</v>
      </c>
      <c r="V179" t="e">
        <v>#N/A</v>
      </c>
      <c r="W179" t="e">
        <f>VLOOKUP(L179,[3]Tops!$A$2:$B$184,2,FALSE)</f>
        <v>#N/A</v>
      </c>
      <c r="Y179" t="e">
        <f>VLOOKUP(W179,[4]Sheet2!$A$2:$H$73, 2,FALSE)</f>
        <v>#N/A</v>
      </c>
      <c r="Z179" t="e">
        <f>VLOOKUP(W180,[4]Sheet2!$A$2:$H$73, 3,FALSE)</f>
        <v>#N/A</v>
      </c>
      <c r="AA179" t="e">
        <f>VLOOKUP(W180,[4]Sheet2!$A$2:$H$73, 4,FALSE)</f>
        <v>#N/A</v>
      </c>
      <c r="AB179" t="e">
        <f>VLOOKUP(W180,[4]Sheet2!$A$2:$H$73, 6,FALSE)</f>
        <v>#N/A</v>
      </c>
      <c r="AC179" t="e">
        <f>VLOOKUP(W180,[4]Sheet2!$A$2:$H$73, 7,FALSE)</f>
        <v>#N/A</v>
      </c>
      <c r="AD179" t="e">
        <f>VLOOKUP(W180,[4]Sheet2!$A$2:$H$73, 8,FALSE)</f>
        <v>#N/A</v>
      </c>
    </row>
    <row r="180" spans="1:30" x14ac:dyDescent="0.2">
      <c r="A180" t="s">
        <v>393</v>
      </c>
      <c r="B180">
        <v>79</v>
      </c>
      <c r="C180" t="s">
        <v>2645</v>
      </c>
      <c r="D180" t="s">
        <v>665</v>
      </c>
      <c r="E180" t="s">
        <v>666</v>
      </c>
      <c r="F180">
        <v>95.19</v>
      </c>
      <c r="G180" t="s">
        <v>405</v>
      </c>
      <c r="H180" t="s">
        <v>20</v>
      </c>
      <c r="I180">
        <v>138</v>
      </c>
      <c r="J180">
        <v>106</v>
      </c>
      <c r="K180" t="s">
        <v>668</v>
      </c>
      <c r="L180" t="s">
        <v>2502</v>
      </c>
      <c r="O180" t="s">
        <v>2560</v>
      </c>
      <c r="P180" t="e">
        <v>#N/A</v>
      </c>
      <c r="Q180" t="e">
        <v>#N/A</v>
      </c>
      <c r="R180" t="e">
        <v>#N/A</v>
      </c>
      <c r="S180" t="e">
        <v>#N/A</v>
      </c>
      <c r="T180" t="e">
        <v>#N/A</v>
      </c>
      <c r="U180" t="e">
        <v>#N/A</v>
      </c>
      <c r="V180" t="e">
        <v>#N/A</v>
      </c>
      <c r="W180" t="e">
        <f>VLOOKUP(L180,[3]Tops!$A$2:$B$184,2,FALSE)</f>
        <v>#N/A</v>
      </c>
      <c r="Y180" t="e">
        <f>VLOOKUP(W180,[4]Sheet2!$A$2:$H$73, 2,FALSE)</f>
        <v>#N/A</v>
      </c>
      <c r="Z180" t="e">
        <f>VLOOKUP(W181,[4]Sheet2!$A$2:$H$73, 3,FALSE)</f>
        <v>#N/A</v>
      </c>
      <c r="AA180" t="e">
        <f>VLOOKUP(W181,[4]Sheet2!$A$2:$H$73, 4,FALSE)</f>
        <v>#N/A</v>
      </c>
      <c r="AB180" t="e">
        <f>VLOOKUP(W181,[4]Sheet2!$A$2:$H$73, 6,FALSE)</f>
        <v>#N/A</v>
      </c>
      <c r="AC180" t="e">
        <f>VLOOKUP(W181,[4]Sheet2!$A$2:$H$73, 7,FALSE)</f>
        <v>#N/A</v>
      </c>
      <c r="AD180" t="e">
        <f>VLOOKUP(W181,[4]Sheet2!$A$2:$H$73, 8,FALSE)</f>
        <v>#N/A</v>
      </c>
    </row>
    <row r="181" spans="1:30" x14ac:dyDescent="0.2">
      <c r="A181" t="s">
        <v>393</v>
      </c>
      <c r="B181">
        <v>80</v>
      </c>
      <c r="C181" t="s">
        <v>2645</v>
      </c>
      <c r="D181" t="s">
        <v>669</v>
      </c>
      <c r="E181" t="s">
        <v>670</v>
      </c>
      <c r="F181">
        <v>91.38</v>
      </c>
      <c r="G181" t="s">
        <v>396</v>
      </c>
      <c r="H181" t="s">
        <v>20</v>
      </c>
      <c r="I181">
        <v>322</v>
      </c>
      <c r="J181">
        <v>105</v>
      </c>
      <c r="K181" t="s">
        <v>672</v>
      </c>
      <c r="L181" t="s">
        <v>2479</v>
      </c>
      <c r="O181" t="s">
        <v>2560</v>
      </c>
      <c r="P181" t="e">
        <v>#N/A</v>
      </c>
      <c r="Q181" t="e">
        <v>#N/A</v>
      </c>
      <c r="R181" t="e">
        <v>#N/A</v>
      </c>
      <c r="S181" t="e">
        <v>#N/A</v>
      </c>
      <c r="T181" t="e">
        <v>#N/A</v>
      </c>
      <c r="U181" t="e">
        <v>#N/A</v>
      </c>
      <c r="V181" t="e">
        <v>#N/A</v>
      </c>
      <c r="W181" t="e">
        <f>VLOOKUP(L181,[3]Tops!$A$2:$B$184,2,FALSE)</f>
        <v>#N/A</v>
      </c>
      <c r="Y181" t="e">
        <f>VLOOKUP(W181,[4]Sheet2!$A$2:$H$73, 2,FALSE)</f>
        <v>#N/A</v>
      </c>
      <c r="Z181" t="e">
        <f>VLOOKUP(W182,[4]Sheet2!$A$2:$H$73, 3,FALSE)</f>
        <v>#N/A</v>
      </c>
      <c r="AA181" t="e">
        <f>VLOOKUP(W182,[4]Sheet2!$A$2:$H$73, 4,FALSE)</f>
        <v>#N/A</v>
      </c>
      <c r="AB181" t="e">
        <f>VLOOKUP(W182,[4]Sheet2!$A$2:$H$73, 6,FALSE)</f>
        <v>#N/A</v>
      </c>
      <c r="AC181" t="e">
        <f>VLOOKUP(W182,[4]Sheet2!$A$2:$H$73, 7,FALSE)</f>
        <v>#N/A</v>
      </c>
      <c r="AD181" t="e">
        <f>VLOOKUP(W182,[4]Sheet2!$A$2:$H$73, 8,FALSE)</f>
        <v>#N/A</v>
      </c>
    </row>
    <row r="182" spans="1:30" x14ac:dyDescent="0.2">
      <c r="A182" t="s">
        <v>393</v>
      </c>
      <c r="B182">
        <v>81</v>
      </c>
      <c r="C182" t="s">
        <v>2645</v>
      </c>
      <c r="D182" t="s">
        <v>673</v>
      </c>
      <c r="E182" t="s">
        <v>674</v>
      </c>
      <c r="F182">
        <v>97.05</v>
      </c>
      <c r="G182" t="s">
        <v>401</v>
      </c>
      <c r="H182" t="s">
        <v>17</v>
      </c>
      <c r="I182">
        <v>154</v>
      </c>
      <c r="J182">
        <v>104</v>
      </c>
      <c r="K182" t="s">
        <v>676</v>
      </c>
      <c r="M182" t="s">
        <v>2010</v>
      </c>
      <c r="O182" t="s">
        <v>2560</v>
      </c>
      <c r="P182" t="e">
        <v>#N/A</v>
      </c>
      <c r="Q182" t="e">
        <v>#N/A</v>
      </c>
      <c r="R182" t="e">
        <v>#N/A</v>
      </c>
      <c r="S182" t="e">
        <v>#N/A</v>
      </c>
      <c r="T182" t="e">
        <v>#N/A</v>
      </c>
      <c r="U182" t="e">
        <v>#N/A</v>
      </c>
      <c r="V182" t="e">
        <v>#N/A</v>
      </c>
      <c r="W182" t="e">
        <f>VLOOKUP(L182,[3]Tops!$A$2:$B$184,2,FALSE)</f>
        <v>#N/A</v>
      </c>
      <c r="Y182" t="e">
        <f>VLOOKUP(W182,[4]Sheet2!$A$2:$H$73, 2,FALSE)</f>
        <v>#N/A</v>
      </c>
      <c r="Z182" t="e">
        <f>VLOOKUP(W183,[4]Sheet2!$A$2:$H$73, 3,FALSE)</f>
        <v>#N/A</v>
      </c>
      <c r="AA182" t="e">
        <f>VLOOKUP(W183,[4]Sheet2!$A$2:$H$73, 4,FALSE)</f>
        <v>#N/A</v>
      </c>
      <c r="AB182" t="e">
        <f>VLOOKUP(W183,[4]Sheet2!$A$2:$H$73, 6,FALSE)</f>
        <v>#N/A</v>
      </c>
      <c r="AC182" t="e">
        <f>VLOOKUP(W183,[4]Sheet2!$A$2:$H$73, 7,FALSE)</f>
        <v>#N/A</v>
      </c>
      <c r="AD182" t="e">
        <f>VLOOKUP(W183,[4]Sheet2!$A$2:$H$73, 8,FALSE)</f>
        <v>#N/A</v>
      </c>
    </row>
    <row r="183" spans="1:30" x14ac:dyDescent="0.2">
      <c r="A183" t="s">
        <v>393</v>
      </c>
      <c r="B183">
        <v>82</v>
      </c>
      <c r="C183" t="s">
        <v>2645</v>
      </c>
      <c r="D183" t="s">
        <v>677</v>
      </c>
      <c r="E183" t="s">
        <v>678</v>
      </c>
      <c r="F183">
        <v>96.18</v>
      </c>
      <c r="G183" t="s">
        <v>401</v>
      </c>
      <c r="H183" t="s">
        <v>26</v>
      </c>
      <c r="I183">
        <v>16.600000000000001</v>
      </c>
      <c r="J183">
        <v>104</v>
      </c>
      <c r="K183" t="s">
        <v>676</v>
      </c>
      <c r="L183" t="s">
        <v>2447</v>
      </c>
      <c r="O183" t="s">
        <v>2560</v>
      </c>
      <c r="P183" t="e">
        <v>#N/A</v>
      </c>
      <c r="Q183" t="e">
        <v>#N/A</v>
      </c>
      <c r="R183" t="e">
        <v>#N/A</v>
      </c>
      <c r="S183" t="e">
        <v>#N/A</v>
      </c>
      <c r="T183" t="e">
        <v>#N/A</v>
      </c>
      <c r="U183" t="e">
        <v>#N/A</v>
      </c>
      <c r="V183" t="e">
        <v>#N/A</v>
      </c>
      <c r="W183" t="e">
        <f>VLOOKUP(L183,[3]Tops!$A$2:$B$184,2,FALSE)</f>
        <v>#N/A</v>
      </c>
      <c r="Y183" t="e">
        <f>VLOOKUP(W183,[4]Sheet2!$A$2:$H$73, 2,FALSE)</f>
        <v>#N/A</v>
      </c>
      <c r="Z183" t="e">
        <f>VLOOKUP(W184,[4]Sheet2!$A$2:$H$73, 3,FALSE)</f>
        <v>#N/A</v>
      </c>
      <c r="AA183" t="e">
        <f>VLOOKUP(W184,[4]Sheet2!$A$2:$H$73, 4,FALSE)</f>
        <v>#N/A</v>
      </c>
      <c r="AB183" t="e">
        <f>VLOOKUP(W184,[4]Sheet2!$A$2:$H$73, 6,FALSE)</f>
        <v>#N/A</v>
      </c>
      <c r="AC183" t="e">
        <f>VLOOKUP(W184,[4]Sheet2!$A$2:$H$73, 7,FALSE)</f>
        <v>#N/A</v>
      </c>
      <c r="AD183" t="e">
        <f>VLOOKUP(W184,[4]Sheet2!$A$2:$H$73, 8,FALSE)</f>
        <v>#N/A</v>
      </c>
    </row>
    <row r="184" spans="1:30" x14ac:dyDescent="0.2">
      <c r="A184" t="s">
        <v>393</v>
      </c>
      <c r="B184">
        <v>83</v>
      </c>
      <c r="C184" t="s">
        <v>2645</v>
      </c>
      <c r="D184" t="s">
        <v>680</v>
      </c>
      <c r="E184" t="s">
        <v>681</v>
      </c>
      <c r="F184">
        <v>87.01</v>
      </c>
      <c r="G184" t="s">
        <v>450</v>
      </c>
      <c r="H184" t="s">
        <v>38</v>
      </c>
      <c r="I184">
        <v>26</v>
      </c>
      <c r="J184">
        <v>103</v>
      </c>
      <c r="K184" t="s">
        <v>683</v>
      </c>
      <c r="L184" t="s">
        <v>2473</v>
      </c>
      <c r="O184" t="s">
        <v>2560</v>
      </c>
      <c r="P184" t="e">
        <v>#N/A</v>
      </c>
      <c r="Q184" t="e">
        <v>#N/A</v>
      </c>
      <c r="R184" t="e">
        <v>#N/A</v>
      </c>
      <c r="S184" t="e">
        <v>#N/A</v>
      </c>
      <c r="T184" t="e">
        <v>#N/A</v>
      </c>
      <c r="U184" t="e">
        <v>#N/A</v>
      </c>
      <c r="V184" t="e">
        <v>#N/A</v>
      </c>
      <c r="W184" t="e">
        <f>VLOOKUP(L184,[3]Tops!$A$2:$B$184,2,FALSE)</f>
        <v>#N/A</v>
      </c>
      <c r="Y184" t="e">
        <f>VLOOKUP(W184,[4]Sheet2!$A$2:$H$73, 2,FALSE)</f>
        <v>#N/A</v>
      </c>
      <c r="Z184" t="e">
        <f>VLOOKUP(W185,[4]Sheet2!$A$2:$H$73, 3,FALSE)</f>
        <v>#N/A</v>
      </c>
      <c r="AA184" t="e">
        <f>VLOOKUP(W185,[4]Sheet2!$A$2:$H$73, 4,FALSE)</f>
        <v>#N/A</v>
      </c>
      <c r="AB184" t="e">
        <f>VLOOKUP(W185,[4]Sheet2!$A$2:$H$73, 6,FALSE)</f>
        <v>#N/A</v>
      </c>
      <c r="AC184" t="e">
        <f>VLOOKUP(W185,[4]Sheet2!$A$2:$H$73, 7,FALSE)</f>
        <v>#N/A</v>
      </c>
      <c r="AD184" t="e">
        <f>VLOOKUP(W185,[4]Sheet2!$A$2:$H$73, 8,FALSE)</f>
        <v>#N/A</v>
      </c>
    </row>
    <row r="185" spans="1:30" x14ac:dyDescent="0.2">
      <c r="A185" t="s">
        <v>393</v>
      </c>
      <c r="B185">
        <v>84</v>
      </c>
      <c r="C185" t="s">
        <v>2645</v>
      </c>
      <c r="D185" t="s">
        <v>684</v>
      </c>
      <c r="E185" t="s">
        <v>685</v>
      </c>
      <c r="F185">
        <v>87.96</v>
      </c>
      <c r="G185" t="s">
        <v>450</v>
      </c>
      <c r="H185" t="s">
        <v>20</v>
      </c>
      <c r="I185">
        <v>202</v>
      </c>
      <c r="J185">
        <v>100</v>
      </c>
      <c r="K185" t="s">
        <v>687</v>
      </c>
      <c r="L185" t="s">
        <v>2513</v>
      </c>
      <c r="O185" t="s">
        <v>2560</v>
      </c>
      <c r="P185" t="e">
        <v>#N/A</v>
      </c>
      <c r="Q185" t="e">
        <v>#N/A</v>
      </c>
      <c r="R185" t="e">
        <v>#N/A</v>
      </c>
      <c r="S185" t="e">
        <v>#N/A</v>
      </c>
      <c r="T185" t="e">
        <v>#N/A</v>
      </c>
      <c r="U185" t="e">
        <v>#N/A</v>
      </c>
      <c r="V185" t="e">
        <v>#N/A</v>
      </c>
      <c r="W185" t="e">
        <f>VLOOKUP(L185,[3]Tops!$A$2:$B$184,2,FALSE)</f>
        <v>#N/A</v>
      </c>
      <c r="Y185" t="e">
        <f>VLOOKUP(W185,[4]Sheet2!$A$2:$H$73, 2,FALSE)</f>
        <v>#N/A</v>
      </c>
      <c r="Z185" t="e">
        <f>VLOOKUP(W186,[4]Sheet2!$A$2:$H$73, 3,FALSE)</f>
        <v>#N/A</v>
      </c>
      <c r="AA185" t="e">
        <f>VLOOKUP(W186,[4]Sheet2!$A$2:$H$73, 4,FALSE)</f>
        <v>#N/A</v>
      </c>
      <c r="AB185" t="e">
        <f>VLOOKUP(W186,[4]Sheet2!$A$2:$H$73, 6,FALSE)</f>
        <v>#N/A</v>
      </c>
      <c r="AC185" t="e">
        <f>VLOOKUP(W186,[4]Sheet2!$A$2:$H$73, 7,FALSE)</f>
        <v>#N/A</v>
      </c>
      <c r="AD185" t="e">
        <f>VLOOKUP(W186,[4]Sheet2!$A$2:$H$73, 8,FALSE)</f>
        <v>#N/A</v>
      </c>
    </row>
    <row r="186" spans="1:30" x14ac:dyDescent="0.2">
      <c r="A186" t="s">
        <v>393</v>
      </c>
      <c r="B186">
        <v>85</v>
      </c>
      <c r="C186" t="s">
        <v>2645</v>
      </c>
      <c r="D186" t="s">
        <v>688</v>
      </c>
      <c r="E186" t="s">
        <v>689</v>
      </c>
      <c r="F186" t="s">
        <v>17</v>
      </c>
      <c r="G186" t="s">
        <v>450</v>
      </c>
      <c r="H186" t="s">
        <v>14</v>
      </c>
      <c r="I186">
        <v>136</v>
      </c>
      <c r="J186">
        <v>99</v>
      </c>
      <c r="K186" t="s">
        <v>691</v>
      </c>
      <c r="L186" t="s">
        <v>2448</v>
      </c>
      <c r="O186" t="s">
        <v>2560</v>
      </c>
      <c r="P186" t="e">
        <v>#N/A</v>
      </c>
      <c r="Q186" t="e">
        <v>#N/A</v>
      </c>
      <c r="R186" t="e">
        <v>#N/A</v>
      </c>
      <c r="S186" t="e">
        <v>#N/A</v>
      </c>
      <c r="T186" t="e">
        <v>#N/A</v>
      </c>
      <c r="U186" t="e">
        <v>#N/A</v>
      </c>
      <c r="V186" t="e">
        <v>#N/A</v>
      </c>
      <c r="W186" t="e">
        <f>VLOOKUP(L186,[3]Tops!$A$2:$B$184,2,FALSE)</f>
        <v>#N/A</v>
      </c>
      <c r="Y186" t="e">
        <f>VLOOKUP(W186,[4]Sheet2!$A$2:$H$73, 2,FALSE)</f>
        <v>#N/A</v>
      </c>
      <c r="Z186" t="e">
        <f>VLOOKUP(W187,[4]Sheet2!$A$2:$H$73, 3,FALSE)</f>
        <v>#N/A</v>
      </c>
      <c r="AA186" t="e">
        <f>VLOOKUP(W187,[4]Sheet2!$A$2:$H$73, 4,FALSE)</f>
        <v>#N/A</v>
      </c>
      <c r="AB186" t="e">
        <f>VLOOKUP(W187,[4]Sheet2!$A$2:$H$73, 6,FALSE)</f>
        <v>#N/A</v>
      </c>
      <c r="AC186" t="e">
        <f>VLOOKUP(W187,[4]Sheet2!$A$2:$H$73, 7,FALSE)</f>
        <v>#N/A</v>
      </c>
      <c r="AD186" t="e">
        <f>VLOOKUP(W187,[4]Sheet2!$A$2:$H$73, 8,FALSE)</f>
        <v>#N/A</v>
      </c>
    </row>
    <row r="187" spans="1:30" x14ac:dyDescent="0.2">
      <c r="A187" t="s">
        <v>393</v>
      </c>
      <c r="B187">
        <v>86</v>
      </c>
      <c r="C187" t="s">
        <v>2645</v>
      </c>
      <c r="D187" t="s">
        <v>692</v>
      </c>
      <c r="E187" t="s">
        <v>693</v>
      </c>
      <c r="F187" t="s">
        <v>17</v>
      </c>
      <c r="G187" t="s">
        <v>422</v>
      </c>
      <c r="H187" t="s">
        <v>38</v>
      </c>
      <c r="I187">
        <v>16.3</v>
      </c>
      <c r="J187">
        <v>99</v>
      </c>
      <c r="K187" t="s">
        <v>691</v>
      </c>
      <c r="L187" t="s">
        <v>2492</v>
      </c>
      <c r="O187" t="s">
        <v>2560</v>
      </c>
      <c r="P187" t="e">
        <v>#N/A</v>
      </c>
      <c r="Q187" t="e">
        <v>#N/A</v>
      </c>
      <c r="R187" t="e">
        <v>#N/A</v>
      </c>
      <c r="S187" t="e">
        <v>#N/A</v>
      </c>
      <c r="T187" t="e">
        <v>#N/A</v>
      </c>
      <c r="U187" t="e">
        <v>#N/A</v>
      </c>
      <c r="V187" t="e">
        <v>#N/A</v>
      </c>
      <c r="W187" t="e">
        <f>VLOOKUP(L187,[3]Tops!$A$2:$B$184,2,FALSE)</f>
        <v>#N/A</v>
      </c>
      <c r="Y187" t="e">
        <f>VLOOKUP(W187,[4]Sheet2!$A$2:$H$73, 2,FALSE)</f>
        <v>#N/A</v>
      </c>
      <c r="Z187" t="e">
        <f>VLOOKUP(W188,[4]Sheet2!$A$2:$H$73, 3,FALSE)</f>
        <v>#N/A</v>
      </c>
      <c r="AA187" t="e">
        <f>VLOOKUP(W188,[4]Sheet2!$A$2:$H$73, 4,FALSE)</f>
        <v>#N/A</v>
      </c>
      <c r="AB187" t="e">
        <f>VLOOKUP(W188,[4]Sheet2!$A$2:$H$73, 6,FALSE)</f>
        <v>#N/A</v>
      </c>
      <c r="AC187" t="e">
        <f>VLOOKUP(W188,[4]Sheet2!$A$2:$H$73, 7,FALSE)</f>
        <v>#N/A</v>
      </c>
      <c r="AD187" t="e">
        <f>VLOOKUP(W188,[4]Sheet2!$A$2:$H$73, 8,FALSE)</f>
        <v>#N/A</v>
      </c>
    </row>
    <row r="188" spans="1:30" x14ac:dyDescent="0.2">
      <c r="A188" t="s">
        <v>393</v>
      </c>
      <c r="B188">
        <v>87</v>
      </c>
      <c r="C188" t="s">
        <v>2645</v>
      </c>
      <c r="D188" t="s">
        <v>694</v>
      </c>
      <c r="E188" t="s">
        <v>695</v>
      </c>
      <c r="F188">
        <v>95.35</v>
      </c>
      <c r="G188" t="s">
        <v>396</v>
      </c>
      <c r="H188" t="s">
        <v>14</v>
      </c>
      <c r="I188">
        <v>27</v>
      </c>
      <c r="J188">
        <v>99</v>
      </c>
      <c r="K188" t="s">
        <v>691</v>
      </c>
      <c r="L188" t="s">
        <v>2484</v>
      </c>
      <c r="O188" t="s">
        <v>2560</v>
      </c>
      <c r="P188" t="e">
        <v>#N/A</v>
      </c>
      <c r="Q188" t="e">
        <v>#N/A</v>
      </c>
      <c r="R188" t="e">
        <v>#N/A</v>
      </c>
      <c r="S188" t="e">
        <v>#N/A</v>
      </c>
      <c r="T188" t="e">
        <v>#N/A</v>
      </c>
      <c r="U188" t="e">
        <v>#N/A</v>
      </c>
      <c r="V188" t="e">
        <v>#N/A</v>
      </c>
      <c r="W188" t="e">
        <f>VLOOKUP(L188,[3]Tops!$A$2:$B$184,2,FALSE)</f>
        <v>#N/A</v>
      </c>
      <c r="Y188" t="e">
        <f>VLOOKUP(W188,[4]Sheet2!$A$2:$H$73, 2,FALSE)</f>
        <v>#N/A</v>
      </c>
      <c r="Z188" t="e">
        <f>VLOOKUP(W189,[4]Sheet2!$A$2:$H$73, 3,FALSE)</f>
        <v>#N/A</v>
      </c>
      <c r="AA188" t="e">
        <f>VLOOKUP(W189,[4]Sheet2!$A$2:$H$73, 4,FALSE)</f>
        <v>#N/A</v>
      </c>
      <c r="AB188" t="e">
        <f>VLOOKUP(W189,[4]Sheet2!$A$2:$H$73, 6,FALSE)</f>
        <v>#N/A</v>
      </c>
      <c r="AC188" t="e">
        <f>VLOOKUP(W189,[4]Sheet2!$A$2:$H$73, 7,FALSE)</f>
        <v>#N/A</v>
      </c>
      <c r="AD188" t="e">
        <f>VLOOKUP(W189,[4]Sheet2!$A$2:$H$73, 8,FALSE)</f>
        <v>#N/A</v>
      </c>
    </row>
    <row r="189" spans="1:30" x14ac:dyDescent="0.2">
      <c r="A189" t="s">
        <v>393</v>
      </c>
      <c r="B189">
        <v>88</v>
      </c>
      <c r="C189" t="s">
        <v>2645</v>
      </c>
      <c r="D189" t="s">
        <v>696</v>
      </c>
      <c r="E189" t="s">
        <v>697</v>
      </c>
      <c r="F189">
        <v>93.7</v>
      </c>
      <c r="G189" t="s">
        <v>422</v>
      </c>
      <c r="H189" t="s">
        <v>14</v>
      </c>
      <c r="I189">
        <v>10.9</v>
      </c>
      <c r="J189">
        <v>98</v>
      </c>
      <c r="K189" t="s">
        <v>698</v>
      </c>
      <c r="L189" t="s">
        <v>2476</v>
      </c>
      <c r="O189" t="s">
        <v>2560</v>
      </c>
      <c r="P189" t="e">
        <v>#N/A</v>
      </c>
      <c r="Q189" t="e">
        <v>#N/A</v>
      </c>
      <c r="R189" t="e">
        <v>#N/A</v>
      </c>
      <c r="S189" t="e">
        <v>#N/A</v>
      </c>
      <c r="T189" t="e">
        <v>#N/A</v>
      </c>
      <c r="U189" t="e">
        <v>#N/A</v>
      </c>
      <c r="V189" t="e">
        <v>#N/A</v>
      </c>
      <c r="W189" t="e">
        <f>VLOOKUP(L189,[3]Tops!$A$2:$B$184,2,FALSE)</f>
        <v>#N/A</v>
      </c>
      <c r="Y189" t="e">
        <f>VLOOKUP(W189,[4]Sheet2!$A$2:$H$73, 2,FALSE)</f>
        <v>#N/A</v>
      </c>
      <c r="Z189" t="e">
        <f>VLOOKUP(W190,[4]Sheet2!$A$2:$H$73, 3,FALSE)</f>
        <v>#N/A</v>
      </c>
      <c r="AA189" t="e">
        <f>VLOOKUP(W190,[4]Sheet2!$A$2:$H$73, 4,FALSE)</f>
        <v>#N/A</v>
      </c>
      <c r="AB189" t="e">
        <f>VLOOKUP(W190,[4]Sheet2!$A$2:$H$73, 6,FALSE)</f>
        <v>#N/A</v>
      </c>
      <c r="AC189" t="e">
        <f>VLOOKUP(W190,[4]Sheet2!$A$2:$H$73, 7,FALSE)</f>
        <v>#N/A</v>
      </c>
      <c r="AD189" t="e">
        <f>VLOOKUP(W190,[4]Sheet2!$A$2:$H$73, 8,FALSE)</f>
        <v>#N/A</v>
      </c>
    </row>
    <row r="190" spans="1:30" x14ac:dyDescent="0.2">
      <c r="A190" t="s">
        <v>393</v>
      </c>
      <c r="B190">
        <v>89</v>
      </c>
      <c r="C190" t="s">
        <v>2645</v>
      </c>
      <c r="D190" t="s">
        <v>699</v>
      </c>
      <c r="E190" t="s">
        <v>700</v>
      </c>
      <c r="F190" t="s">
        <v>17</v>
      </c>
      <c r="G190" t="s">
        <v>396</v>
      </c>
      <c r="H190" t="s">
        <v>26</v>
      </c>
      <c r="I190">
        <v>32</v>
      </c>
      <c r="J190">
        <v>97</v>
      </c>
      <c r="K190" t="s">
        <v>701</v>
      </c>
      <c r="L190" t="s">
        <v>2498</v>
      </c>
      <c r="O190" t="s">
        <v>2560</v>
      </c>
      <c r="P190" t="e">
        <v>#N/A</v>
      </c>
      <c r="Q190" t="e">
        <v>#N/A</v>
      </c>
      <c r="R190" t="e">
        <v>#N/A</v>
      </c>
      <c r="S190" t="e">
        <v>#N/A</v>
      </c>
      <c r="T190" t="e">
        <v>#N/A</v>
      </c>
      <c r="U190" t="e">
        <v>#N/A</v>
      </c>
      <c r="V190" t="e">
        <v>#N/A</v>
      </c>
      <c r="W190" t="e">
        <f>VLOOKUP(L190,[3]Tops!$A$2:$B$184,2,FALSE)</f>
        <v>#N/A</v>
      </c>
      <c r="Y190" t="e">
        <f>VLOOKUP(W190,[4]Sheet2!$A$2:$H$73, 2,FALSE)</f>
        <v>#N/A</v>
      </c>
      <c r="Z190" t="e">
        <f>VLOOKUP(W191,[4]Sheet2!$A$2:$H$73, 3,FALSE)</f>
        <v>#N/A</v>
      </c>
      <c r="AA190" t="e">
        <f>VLOOKUP(W191,[4]Sheet2!$A$2:$H$73, 4,FALSE)</f>
        <v>#N/A</v>
      </c>
      <c r="AB190" t="e">
        <f>VLOOKUP(W191,[4]Sheet2!$A$2:$H$73, 6,FALSE)</f>
        <v>#N/A</v>
      </c>
      <c r="AC190" t="e">
        <f>VLOOKUP(W191,[4]Sheet2!$A$2:$H$73, 7,FALSE)</f>
        <v>#N/A</v>
      </c>
      <c r="AD190" t="e">
        <f>VLOOKUP(W191,[4]Sheet2!$A$2:$H$73, 8,FALSE)</f>
        <v>#N/A</v>
      </c>
    </row>
    <row r="191" spans="1:30" x14ac:dyDescent="0.2">
      <c r="A191" t="s">
        <v>393</v>
      </c>
      <c r="B191">
        <v>90</v>
      </c>
      <c r="C191" t="s">
        <v>2645</v>
      </c>
      <c r="D191" t="s">
        <v>702</v>
      </c>
      <c r="E191" t="s">
        <v>703</v>
      </c>
      <c r="F191">
        <v>85.17</v>
      </c>
      <c r="G191" t="s">
        <v>405</v>
      </c>
      <c r="H191" t="s">
        <v>17</v>
      </c>
      <c r="I191">
        <v>125</v>
      </c>
      <c r="J191">
        <v>97</v>
      </c>
      <c r="K191" t="s">
        <v>701</v>
      </c>
      <c r="M191" t="s">
        <v>2011</v>
      </c>
      <c r="O191" t="s">
        <v>2560</v>
      </c>
      <c r="P191" t="e">
        <v>#N/A</v>
      </c>
      <c r="Q191" t="e">
        <v>#N/A</v>
      </c>
      <c r="R191" t="e">
        <v>#N/A</v>
      </c>
      <c r="S191" t="e">
        <v>#N/A</v>
      </c>
      <c r="T191" t="e">
        <v>#N/A</v>
      </c>
      <c r="U191" t="e">
        <v>#N/A</v>
      </c>
      <c r="V191" t="e">
        <v>#N/A</v>
      </c>
      <c r="W191" t="e">
        <f>VLOOKUP(L191,[3]Tops!$A$2:$B$184,2,FALSE)</f>
        <v>#N/A</v>
      </c>
      <c r="Y191" t="e">
        <f>VLOOKUP(W191,[4]Sheet2!$A$2:$H$73, 2,FALSE)</f>
        <v>#N/A</v>
      </c>
      <c r="Z191" t="e">
        <f>VLOOKUP(W192,[4]Sheet2!$A$2:$H$73, 3,FALSE)</f>
        <v>#N/A</v>
      </c>
      <c r="AA191" t="e">
        <f>VLOOKUP(W192,[4]Sheet2!$A$2:$H$73, 4,FALSE)</f>
        <v>#N/A</v>
      </c>
      <c r="AB191" t="e">
        <f>VLOOKUP(W192,[4]Sheet2!$A$2:$H$73, 6,FALSE)</f>
        <v>#N/A</v>
      </c>
      <c r="AC191" t="e">
        <f>VLOOKUP(W192,[4]Sheet2!$A$2:$H$73, 7,FALSE)</f>
        <v>#N/A</v>
      </c>
      <c r="AD191" t="e">
        <f>VLOOKUP(W192,[4]Sheet2!$A$2:$H$73, 8,FALSE)</f>
        <v>#N/A</v>
      </c>
    </row>
    <row r="192" spans="1:30" x14ac:dyDescent="0.2">
      <c r="A192" t="s">
        <v>393</v>
      </c>
      <c r="B192">
        <v>91</v>
      </c>
      <c r="C192" t="s">
        <v>2645</v>
      </c>
      <c r="D192" t="s">
        <v>704</v>
      </c>
      <c r="E192" t="s">
        <v>705</v>
      </c>
      <c r="F192" t="s">
        <v>17</v>
      </c>
      <c r="G192" t="s">
        <v>401</v>
      </c>
      <c r="H192" t="s">
        <v>38</v>
      </c>
      <c r="I192">
        <v>17.100000000000001</v>
      </c>
      <c r="J192">
        <v>95</v>
      </c>
      <c r="K192" t="s">
        <v>707</v>
      </c>
      <c r="L192" t="s">
        <v>2467</v>
      </c>
      <c r="O192" t="s">
        <v>2560</v>
      </c>
      <c r="P192" t="e">
        <v>#N/A</v>
      </c>
      <c r="Q192" t="e">
        <v>#N/A</v>
      </c>
      <c r="R192" t="e">
        <v>#N/A</v>
      </c>
      <c r="S192" t="e">
        <v>#N/A</v>
      </c>
      <c r="T192" t="e">
        <v>#N/A</v>
      </c>
      <c r="U192" t="e">
        <v>#N/A</v>
      </c>
      <c r="V192" t="e">
        <v>#N/A</v>
      </c>
      <c r="W192" t="e">
        <f>VLOOKUP(L192,[3]Tops!$A$2:$B$184,2,FALSE)</f>
        <v>#N/A</v>
      </c>
      <c r="Y192" t="e">
        <f>VLOOKUP(W192,[4]Sheet2!$A$2:$H$73, 2,FALSE)</f>
        <v>#N/A</v>
      </c>
      <c r="Z192" t="e">
        <f>VLOOKUP(W193,[4]Sheet2!$A$2:$H$73, 3,FALSE)</f>
        <v>#N/A</v>
      </c>
      <c r="AA192" t="e">
        <f>VLOOKUP(W193,[4]Sheet2!$A$2:$H$73, 4,FALSE)</f>
        <v>#N/A</v>
      </c>
      <c r="AB192" t="e">
        <f>VLOOKUP(W193,[4]Sheet2!$A$2:$H$73, 6,FALSE)</f>
        <v>#N/A</v>
      </c>
      <c r="AC192" t="e">
        <f>VLOOKUP(W193,[4]Sheet2!$A$2:$H$73, 7,FALSE)</f>
        <v>#N/A</v>
      </c>
      <c r="AD192" t="e">
        <f>VLOOKUP(W193,[4]Sheet2!$A$2:$H$73, 8,FALSE)</f>
        <v>#N/A</v>
      </c>
    </row>
    <row r="193" spans="1:30" x14ac:dyDescent="0.2">
      <c r="A193" t="s">
        <v>393</v>
      </c>
      <c r="B193">
        <v>92</v>
      </c>
      <c r="C193" t="s">
        <v>2645</v>
      </c>
      <c r="D193" t="s">
        <v>708</v>
      </c>
      <c r="E193" t="s">
        <v>709</v>
      </c>
      <c r="F193">
        <v>91.4</v>
      </c>
      <c r="G193" t="s">
        <v>450</v>
      </c>
      <c r="H193" t="s">
        <v>26</v>
      </c>
      <c r="I193">
        <v>17.600000000000001</v>
      </c>
      <c r="J193">
        <v>94</v>
      </c>
      <c r="K193" t="s">
        <v>710</v>
      </c>
      <c r="L193" t="s">
        <v>2467</v>
      </c>
      <c r="O193" t="s">
        <v>2560</v>
      </c>
      <c r="P193" t="e">
        <v>#N/A</v>
      </c>
      <c r="Q193" t="e">
        <v>#N/A</v>
      </c>
      <c r="R193" t="e">
        <v>#N/A</v>
      </c>
      <c r="S193" t="e">
        <v>#N/A</v>
      </c>
      <c r="T193" t="e">
        <v>#N/A</v>
      </c>
      <c r="U193" t="e">
        <v>#N/A</v>
      </c>
      <c r="V193" t="e">
        <v>#N/A</v>
      </c>
      <c r="W193" t="e">
        <f>VLOOKUP(L193,[3]Tops!$A$2:$B$184,2,FALSE)</f>
        <v>#N/A</v>
      </c>
      <c r="Y193" t="e">
        <f>VLOOKUP(W193,[4]Sheet2!$A$2:$H$73, 2,FALSE)</f>
        <v>#N/A</v>
      </c>
      <c r="Z193" t="e">
        <f>VLOOKUP(W194,[4]Sheet2!$A$2:$H$73, 3,FALSE)</f>
        <v>#N/A</v>
      </c>
      <c r="AA193" t="e">
        <f>VLOOKUP(W194,[4]Sheet2!$A$2:$H$73, 4,FALSE)</f>
        <v>#N/A</v>
      </c>
      <c r="AB193" t="e">
        <f>VLOOKUP(W194,[4]Sheet2!$A$2:$H$73, 6,FALSE)</f>
        <v>#N/A</v>
      </c>
      <c r="AC193" t="e">
        <f>VLOOKUP(W194,[4]Sheet2!$A$2:$H$73, 7,FALSE)</f>
        <v>#N/A</v>
      </c>
      <c r="AD193" t="e">
        <f>VLOOKUP(W194,[4]Sheet2!$A$2:$H$73, 8,FALSE)</f>
        <v>#N/A</v>
      </c>
    </row>
    <row r="194" spans="1:30" x14ac:dyDescent="0.2">
      <c r="A194" t="s">
        <v>393</v>
      </c>
      <c r="B194">
        <v>93</v>
      </c>
      <c r="C194" t="s">
        <v>2645</v>
      </c>
      <c r="D194" t="s">
        <v>711</v>
      </c>
      <c r="E194" t="s">
        <v>712</v>
      </c>
      <c r="F194" t="s">
        <v>17</v>
      </c>
      <c r="G194" t="s">
        <v>410</v>
      </c>
      <c r="H194" t="s">
        <v>17</v>
      </c>
      <c r="I194">
        <v>13.3</v>
      </c>
      <c r="J194">
        <v>94</v>
      </c>
      <c r="K194" t="s">
        <v>710</v>
      </c>
      <c r="M194" t="s">
        <v>2012</v>
      </c>
      <c r="O194" t="s">
        <v>2560</v>
      </c>
      <c r="P194" t="e">
        <v>#N/A</v>
      </c>
      <c r="Q194" t="e">
        <v>#N/A</v>
      </c>
      <c r="R194" t="e">
        <v>#N/A</v>
      </c>
      <c r="S194" t="e">
        <v>#N/A</v>
      </c>
      <c r="T194" t="e">
        <v>#N/A</v>
      </c>
      <c r="U194" t="e">
        <v>#N/A</v>
      </c>
      <c r="V194" t="e">
        <v>#N/A</v>
      </c>
      <c r="W194" t="e">
        <f>VLOOKUP(L194,[3]Tops!$A$2:$B$184,2,FALSE)</f>
        <v>#N/A</v>
      </c>
      <c r="Y194" t="e">
        <f>VLOOKUP(W194,[4]Sheet2!$A$2:$H$73, 2,FALSE)</f>
        <v>#N/A</v>
      </c>
      <c r="Z194" t="e">
        <f>VLOOKUP(W195,[4]Sheet2!$A$2:$H$73, 3,FALSE)</f>
        <v>#N/A</v>
      </c>
      <c r="AA194" t="e">
        <f>VLOOKUP(W195,[4]Sheet2!$A$2:$H$73, 4,FALSE)</f>
        <v>#N/A</v>
      </c>
      <c r="AB194" t="e">
        <f>VLOOKUP(W195,[4]Sheet2!$A$2:$H$73, 6,FALSE)</f>
        <v>#N/A</v>
      </c>
      <c r="AC194" t="e">
        <f>VLOOKUP(W195,[4]Sheet2!$A$2:$H$73, 7,FALSE)</f>
        <v>#N/A</v>
      </c>
      <c r="AD194" t="e">
        <f>VLOOKUP(W195,[4]Sheet2!$A$2:$H$73, 8,FALSE)</f>
        <v>#N/A</v>
      </c>
    </row>
    <row r="195" spans="1:30" x14ac:dyDescent="0.2">
      <c r="A195" t="s">
        <v>393</v>
      </c>
      <c r="B195">
        <v>94</v>
      </c>
      <c r="C195" t="s">
        <v>2645</v>
      </c>
      <c r="D195" t="s">
        <v>713</v>
      </c>
      <c r="E195" t="s">
        <v>538</v>
      </c>
      <c r="F195">
        <v>95.77</v>
      </c>
      <c r="G195" t="s">
        <v>422</v>
      </c>
      <c r="H195" t="s">
        <v>26</v>
      </c>
      <c r="I195">
        <v>18.8</v>
      </c>
      <c r="J195">
        <v>93</v>
      </c>
      <c r="K195" t="s">
        <v>715</v>
      </c>
      <c r="L195" t="s">
        <v>2449</v>
      </c>
      <c r="O195" t="s">
        <v>2560</v>
      </c>
      <c r="P195" t="e">
        <v>#N/A</v>
      </c>
      <c r="Q195" t="e">
        <v>#N/A</v>
      </c>
      <c r="R195" t="e">
        <v>#N/A</v>
      </c>
      <c r="S195" t="e">
        <v>#N/A</v>
      </c>
      <c r="T195" t="e">
        <v>#N/A</v>
      </c>
      <c r="U195" t="e">
        <v>#N/A</v>
      </c>
      <c r="V195" t="e">
        <v>#N/A</v>
      </c>
      <c r="W195" t="e">
        <f>VLOOKUP(L195,[3]Tops!$A$2:$B$184,2,FALSE)</f>
        <v>#N/A</v>
      </c>
      <c r="Y195" t="e">
        <f>VLOOKUP(W195,[4]Sheet2!$A$2:$H$73, 2,FALSE)</f>
        <v>#N/A</v>
      </c>
      <c r="Z195" t="e">
        <f>VLOOKUP(W196,[4]Sheet2!$A$2:$H$73, 3,FALSE)</f>
        <v>#N/A</v>
      </c>
      <c r="AA195" t="e">
        <f>VLOOKUP(W196,[4]Sheet2!$A$2:$H$73, 4,FALSE)</f>
        <v>#N/A</v>
      </c>
      <c r="AB195" t="e">
        <f>VLOOKUP(W196,[4]Sheet2!$A$2:$H$73, 6,FALSE)</f>
        <v>#N/A</v>
      </c>
      <c r="AC195" t="e">
        <f>VLOOKUP(W196,[4]Sheet2!$A$2:$H$73, 7,FALSE)</f>
        <v>#N/A</v>
      </c>
      <c r="AD195" t="e">
        <f>VLOOKUP(W196,[4]Sheet2!$A$2:$H$73, 8,FALSE)</f>
        <v>#N/A</v>
      </c>
    </row>
    <row r="196" spans="1:30" x14ac:dyDescent="0.2">
      <c r="A196" t="s">
        <v>393</v>
      </c>
      <c r="B196">
        <v>95</v>
      </c>
      <c r="C196" t="s">
        <v>2645</v>
      </c>
      <c r="D196" t="s">
        <v>716</v>
      </c>
      <c r="E196" t="s">
        <v>717</v>
      </c>
      <c r="F196">
        <v>96.45</v>
      </c>
      <c r="G196" t="s">
        <v>401</v>
      </c>
      <c r="H196" t="s">
        <v>26</v>
      </c>
      <c r="I196">
        <v>117</v>
      </c>
      <c r="J196">
        <v>93</v>
      </c>
      <c r="K196" t="s">
        <v>715</v>
      </c>
      <c r="L196" t="s">
        <v>2450</v>
      </c>
      <c r="O196" t="s">
        <v>2560</v>
      </c>
      <c r="P196" t="e">
        <v>#N/A</v>
      </c>
      <c r="Q196" t="e">
        <v>#N/A</v>
      </c>
      <c r="R196" t="e">
        <v>#N/A</v>
      </c>
      <c r="S196" t="e">
        <v>#N/A</v>
      </c>
      <c r="T196" t="e">
        <v>#N/A</v>
      </c>
      <c r="U196" t="e">
        <v>#N/A</v>
      </c>
      <c r="V196" t="e">
        <v>#N/A</v>
      </c>
      <c r="W196" t="e">
        <f>VLOOKUP(L196,[3]Tops!$A$2:$B$184,2,FALSE)</f>
        <v>#N/A</v>
      </c>
      <c r="Y196" t="e">
        <f>VLOOKUP(W196,[4]Sheet2!$A$2:$H$73, 2,FALSE)</f>
        <v>#N/A</v>
      </c>
      <c r="Z196" t="e">
        <f>VLOOKUP(W197,[4]Sheet2!$A$2:$H$73, 3,FALSE)</f>
        <v>#N/A</v>
      </c>
      <c r="AA196" t="e">
        <f>VLOOKUP(W197,[4]Sheet2!$A$2:$H$73, 4,FALSE)</f>
        <v>#N/A</v>
      </c>
      <c r="AB196" t="e">
        <f>VLOOKUP(W197,[4]Sheet2!$A$2:$H$73, 6,FALSE)</f>
        <v>#N/A</v>
      </c>
      <c r="AC196" t="e">
        <f>VLOOKUP(W197,[4]Sheet2!$A$2:$H$73, 7,FALSE)</f>
        <v>#N/A</v>
      </c>
      <c r="AD196" t="e">
        <f>VLOOKUP(W197,[4]Sheet2!$A$2:$H$73, 8,FALSE)</f>
        <v>#N/A</v>
      </c>
    </row>
    <row r="197" spans="1:30" x14ac:dyDescent="0.2">
      <c r="A197" t="s">
        <v>393</v>
      </c>
      <c r="B197">
        <v>96</v>
      </c>
      <c r="C197" t="s">
        <v>2645</v>
      </c>
      <c r="D197" t="s">
        <v>718</v>
      </c>
      <c r="E197" t="s">
        <v>276</v>
      </c>
      <c r="F197">
        <v>93.57</v>
      </c>
      <c r="G197" t="s">
        <v>405</v>
      </c>
      <c r="H197" t="s">
        <v>26</v>
      </c>
      <c r="I197">
        <v>13</v>
      </c>
      <c r="J197">
        <v>92</v>
      </c>
      <c r="K197" t="s">
        <v>720</v>
      </c>
      <c r="L197" t="s">
        <v>2451</v>
      </c>
      <c r="O197" t="s">
        <v>2560</v>
      </c>
      <c r="P197" t="e">
        <v>#N/A</v>
      </c>
      <c r="Q197" t="e">
        <v>#N/A</v>
      </c>
      <c r="R197" t="e">
        <v>#N/A</v>
      </c>
      <c r="S197" t="e">
        <v>#N/A</v>
      </c>
      <c r="T197" t="e">
        <v>#N/A</v>
      </c>
      <c r="U197" t="e">
        <v>#N/A</v>
      </c>
      <c r="V197" t="e">
        <v>#N/A</v>
      </c>
      <c r="W197" t="e">
        <f>VLOOKUP(L197,[3]Tops!$A$2:$B$184,2,FALSE)</f>
        <v>#N/A</v>
      </c>
      <c r="Y197" t="e">
        <f>VLOOKUP(W197,[4]Sheet2!$A$2:$H$73, 2,FALSE)</f>
        <v>#N/A</v>
      </c>
      <c r="Z197" t="e">
        <f>VLOOKUP(W198,[4]Sheet2!$A$2:$H$73, 3,FALSE)</f>
        <v>#N/A</v>
      </c>
      <c r="AA197" t="e">
        <f>VLOOKUP(W198,[4]Sheet2!$A$2:$H$73, 4,FALSE)</f>
        <v>#N/A</v>
      </c>
      <c r="AB197" t="e">
        <f>VLOOKUP(W198,[4]Sheet2!$A$2:$H$73, 6,FALSE)</f>
        <v>#N/A</v>
      </c>
      <c r="AC197" t="e">
        <f>VLOOKUP(W198,[4]Sheet2!$A$2:$H$73, 7,FALSE)</f>
        <v>#N/A</v>
      </c>
      <c r="AD197" t="e">
        <f>VLOOKUP(W198,[4]Sheet2!$A$2:$H$73, 8,FALSE)</f>
        <v>#N/A</v>
      </c>
    </row>
    <row r="198" spans="1:30" x14ac:dyDescent="0.2">
      <c r="A198" t="s">
        <v>393</v>
      </c>
      <c r="B198">
        <v>97</v>
      </c>
      <c r="C198" t="s">
        <v>2645</v>
      </c>
      <c r="D198" t="s">
        <v>721</v>
      </c>
      <c r="E198" t="s">
        <v>722</v>
      </c>
      <c r="F198" t="s">
        <v>17</v>
      </c>
      <c r="G198" t="s">
        <v>401</v>
      </c>
      <c r="I198">
        <v>13.9</v>
      </c>
      <c r="J198">
        <v>91</v>
      </c>
      <c r="K198" t="s">
        <v>724</v>
      </c>
      <c r="L198" t="s">
        <v>2444</v>
      </c>
      <c r="O198" t="s">
        <v>2560</v>
      </c>
      <c r="P198" t="e">
        <v>#N/A</v>
      </c>
      <c r="Q198" t="e">
        <v>#N/A</v>
      </c>
      <c r="R198" t="e">
        <v>#N/A</v>
      </c>
      <c r="S198" t="e">
        <v>#N/A</v>
      </c>
      <c r="T198" t="e">
        <v>#N/A</v>
      </c>
      <c r="U198" t="e">
        <v>#N/A</v>
      </c>
      <c r="V198" t="e">
        <v>#N/A</v>
      </c>
      <c r="W198" t="e">
        <f>VLOOKUP(L198,[3]Tops!$A$2:$B$184,2,FALSE)</f>
        <v>#N/A</v>
      </c>
      <c r="Y198" t="e">
        <f>VLOOKUP(W198,[4]Sheet2!$A$2:$H$73, 2,FALSE)</f>
        <v>#N/A</v>
      </c>
      <c r="Z198" t="e">
        <f>VLOOKUP(W199,[4]Sheet2!$A$2:$H$73, 3,FALSE)</f>
        <v>#N/A</v>
      </c>
      <c r="AA198" t="e">
        <f>VLOOKUP(W199,[4]Sheet2!$A$2:$H$73, 4,FALSE)</f>
        <v>#N/A</v>
      </c>
      <c r="AB198" t="e">
        <f>VLOOKUP(W199,[4]Sheet2!$A$2:$H$73, 6,FALSE)</f>
        <v>#N/A</v>
      </c>
      <c r="AC198" t="e">
        <f>VLOOKUP(W199,[4]Sheet2!$A$2:$H$73, 7,FALSE)</f>
        <v>#N/A</v>
      </c>
      <c r="AD198" t="e">
        <f>VLOOKUP(W199,[4]Sheet2!$A$2:$H$73, 8,FALSE)</f>
        <v>#N/A</v>
      </c>
    </row>
    <row r="199" spans="1:30" x14ac:dyDescent="0.2">
      <c r="A199" t="s">
        <v>393</v>
      </c>
      <c r="B199">
        <v>98</v>
      </c>
      <c r="C199" t="s">
        <v>2645</v>
      </c>
      <c r="D199" t="s">
        <v>725</v>
      </c>
      <c r="E199" t="s">
        <v>726</v>
      </c>
      <c r="F199" t="s">
        <v>17</v>
      </c>
      <c r="G199" t="s">
        <v>422</v>
      </c>
      <c r="H199" t="s">
        <v>38</v>
      </c>
      <c r="I199">
        <v>9.6</v>
      </c>
      <c r="J199">
        <v>91</v>
      </c>
      <c r="K199" t="s">
        <v>724</v>
      </c>
      <c r="L199" t="s">
        <v>2490</v>
      </c>
      <c r="O199" t="s">
        <v>2560</v>
      </c>
      <c r="P199" t="e">
        <v>#N/A</v>
      </c>
      <c r="Q199" t="e">
        <v>#N/A</v>
      </c>
      <c r="R199" t="e">
        <v>#N/A</v>
      </c>
      <c r="S199" t="e">
        <v>#N/A</v>
      </c>
      <c r="T199" t="e">
        <v>#N/A</v>
      </c>
      <c r="U199" t="e">
        <v>#N/A</v>
      </c>
      <c r="V199" t="e">
        <v>#N/A</v>
      </c>
      <c r="W199" t="e">
        <f>VLOOKUP(L199,[3]Tops!$A$2:$B$184,2,FALSE)</f>
        <v>#N/A</v>
      </c>
      <c r="Y199" t="e">
        <f>VLOOKUP(W199,[4]Sheet2!$A$2:$H$73, 2,FALSE)</f>
        <v>#N/A</v>
      </c>
      <c r="Z199" t="e">
        <f>VLOOKUP(W200,[4]Sheet2!$A$2:$H$73, 3,FALSE)</f>
        <v>#N/A</v>
      </c>
      <c r="AA199" t="e">
        <f>VLOOKUP(W200,[4]Sheet2!$A$2:$H$73, 4,FALSE)</f>
        <v>#N/A</v>
      </c>
      <c r="AB199" t="e">
        <f>VLOOKUP(W200,[4]Sheet2!$A$2:$H$73, 6,FALSE)</f>
        <v>#N/A</v>
      </c>
      <c r="AC199" t="e">
        <f>VLOOKUP(W200,[4]Sheet2!$A$2:$H$73, 7,FALSE)</f>
        <v>#N/A</v>
      </c>
      <c r="AD199" t="e">
        <f>VLOOKUP(W200,[4]Sheet2!$A$2:$H$73, 8,FALSE)</f>
        <v>#N/A</v>
      </c>
    </row>
    <row r="200" spans="1:30" x14ac:dyDescent="0.2">
      <c r="A200" t="s">
        <v>393</v>
      </c>
      <c r="B200">
        <v>99</v>
      </c>
      <c r="C200" t="s">
        <v>2645</v>
      </c>
      <c r="D200" t="s">
        <v>728</v>
      </c>
      <c r="E200" t="s">
        <v>729</v>
      </c>
      <c r="F200" t="s">
        <v>17</v>
      </c>
      <c r="G200" t="s">
        <v>401</v>
      </c>
      <c r="H200" t="s">
        <v>17</v>
      </c>
      <c r="I200">
        <v>11.3</v>
      </c>
      <c r="J200">
        <v>90</v>
      </c>
      <c r="K200" t="s">
        <v>731</v>
      </c>
      <c r="M200" t="s">
        <v>2013</v>
      </c>
      <c r="O200" t="s">
        <v>2560</v>
      </c>
      <c r="P200" t="e">
        <v>#N/A</v>
      </c>
      <c r="Q200" t="e">
        <v>#N/A</v>
      </c>
      <c r="R200" t="e">
        <v>#N/A</v>
      </c>
      <c r="S200" t="e">
        <v>#N/A</v>
      </c>
      <c r="T200" t="e">
        <v>#N/A</v>
      </c>
      <c r="U200" t="e">
        <v>#N/A</v>
      </c>
      <c r="V200" t="e">
        <v>#N/A</v>
      </c>
      <c r="W200" t="e">
        <f>VLOOKUP(L200,[3]Tops!$A$2:$B$184,2,FALSE)</f>
        <v>#N/A</v>
      </c>
      <c r="Y200" t="e">
        <f>VLOOKUP(W200,[4]Sheet2!$A$2:$H$73, 2,FALSE)</f>
        <v>#N/A</v>
      </c>
      <c r="Z200" t="e">
        <f>VLOOKUP(W201,[4]Sheet2!$A$2:$H$73, 3,FALSE)</f>
        <v>#N/A</v>
      </c>
      <c r="AA200" t="e">
        <f>VLOOKUP(W201,[4]Sheet2!$A$2:$H$73, 4,FALSE)</f>
        <v>#N/A</v>
      </c>
      <c r="AB200" t="e">
        <f>VLOOKUP(W201,[4]Sheet2!$A$2:$H$73, 6,FALSE)</f>
        <v>#N/A</v>
      </c>
      <c r="AC200" t="e">
        <f>VLOOKUP(W201,[4]Sheet2!$A$2:$H$73, 7,FALSE)</f>
        <v>#N/A</v>
      </c>
      <c r="AD200" t="e">
        <f>VLOOKUP(W201,[4]Sheet2!$A$2:$H$73, 8,FALSE)</f>
        <v>#N/A</v>
      </c>
    </row>
    <row r="201" spans="1:30" x14ac:dyDescent="0.2">
      <c r="A201" t="s">
        <v>393</v>
      </c>
      <c r="B201">
        <v>100</v>
      </c>
      <c r="C201" t="s">
        <v>2645</v>
      </c>
      <c r="D201" t="s">
        <v>732</v>
      </c>
      <c r="E201" t="s">
        <v>733</v>
      </c>
      <c r="F201">
        <v>95.71</v>
      </c>
      <c r="G201" t="s">
        <v>410</v>
      </c>
      <c r="H201" t="s">
        <v>14</v>
      </c>
      <c r="I201">
        <v>46</v>
      </c>
      <c r="J201">
        <v>90</v>
      </c>
      <c r="K201" t="s">
        <v>731</v>
      </c>
      <c r="L201" t="s">
        <v>2442</v>
      </c>
      <c r="O201" t="s">
        <v>2560</v>
      </c>
      <c r="P201" t="e">
        <v>#N/A</v>
      </c>
      <c r="Q201" t="e">
        <v>#N/A</v>
      </c>
      <c r="R201" t="e">
        <v>#N/A</v>
      </c>
      <c r="S201" t="e">
        <v>#N/A</v>
      </c>
      <c r="T201" t="e">
        <v>#N/A</v>
      </c>
      <c r="U201" t="e">
        <v>#N/A</v>
      </c>
      <c r="V201" t="e">
        <v>#N/A</v>
      </c>
      <c r="W201" t="e">
        <f>VLOOKUP(L201,[3]Tops!$A$2:$B$184,2,FALSE)</f>
        <v>#N/A</v>
      </c>
      <c r="Y201" t="e">
        <f>VLOOKUP(W201,[4]Sheet2!$A$2:$H$73, 2,FALSE)</f>
        <v>#N/A</v>
      </c>
      <c r="Z201" t="e">
        <f>VLOOKUP(W202,[4]Sheet2!$A$2:$H$73, 3,FALSE)</f>
        <v>#N/A</v>
      </c>
      <c r="AA201" t="e">
        <f>VLOOKUP(W202,[4]Sheet2!$A$2:$H$73, 4,FALSE)</f>
        <v>#N/A</v>
      </c>
      <c r="AB201" t="e">
        <f>VLOOKUP(W202,[4]Sheet2!$A$2:$H$73, 6,FALSE)</f>
        <v>#N/A</v>
      </c>
      <c r="AC201" t="e">
        <f>VLOOKUP(W202,[4]Sheet2!$A$2:$H$73, 7,FALSE)</f>
        <v>#N/A</v>
      </c>
      <c r="AD201" t="e">
        <f>VLOOKUP(W202,[4]Sheet2!$A$2:$H$73, 8,FALSE)</f>
        <v>#N/A</v>
      </c>
    </row>
    <row r="202" spans="1:30" x14ac:dyDescent="0.2">
      <c r="A202" t="s">
        <v>734</v>
      </c>
      <c r="B202">
        <v>1</v>
      </c>
      <c r="C202" t="s">
        <v>2645</v>
      </c>
      <c r="D202" t="s">
        <v>735</v>
      </c>
      <c r="E202" t="s">
        <v>736</v>
      </c>
      <c r="F202" t="s">
        <v>17</v>
      </c>
      <c r="G202" t="s">
        <v>737</v>
      </c>
      <c r="H202" t="s">
        <v>14</v>
      </c>
      <c r="I202">
        <v>90</v>
      </c>
      <c r="J202">
        <v>59</v>
      </c>
      <c r="K202" t="s">
        <v>739</v>
      </c>
      <c r="M202" t="s">
        <v>2014</v>
      </c>
      <c r="O202" t="s">
        <v>2561</v>
      </c>
      <c r="P202" t="s">
        <v>2653</v>
      </c>
      <c r="Q202" t="s">
        <v>2654</v>
      </c>
      <c r="R202" t="s">
        <v>2655</v>
      </c>
      <c r="S202">
        <v>103.1</v>
      </c>
      <c r="T202">
        <v>13</v>
      </c>
      <c r="U202">
        <v>65565</v>
      </c>
      <c r="V202">
        <v>65.564999999999998</v>
      </c>
      <c r="W202" t="e">
        <f>VLOOKUP(L202,[3]Tops!$A$2:$B$184,2,FALSE)</f>
        <v>#N/A</v>
      </c>
    </row>
    <row r="203" spans="1:30" x14ac:dyDescent="0.2">
      <c r="A203" t="s">
        <v>734</v>
      </c>
      <c r="B203">
        <v>2</v>
      </c>
      <c r="C203" t="s">
        <v>2645</v>
      </c>
      <c r="D203" t="s">
        <v>740</v>
      </c>
      <c r="E203" t="s">
        <v>741</v>
      </c>
      <c r="F203" t="s">
        <v>17</v>
      </c>
      <c r="G203" t="s">
        <v>742</v>
      </c>
      <c r="H203" t="s">
        <v>26</v>
      </c>
      <c r="I203">
        <v>48</v>
      </c>
      <c r="J203">
        <v>41</v>
      </c>
      <c r="K203" t="s">
        <v>744</v>
      </c>
      <c r="M203" t="s">
        <v>2015</v>
      </c>
      <c r="O203" t="s">
        <v>2562</v>
      </c>
      <c r="P203" t="s">
        <v>2656</v>
      </c>
      <c r="Q203" t="s">
        <v>2657</v>
      </c>
      <c r="R203" t="s">
        <v>2633</v>
      </c>
      <c r="S203">
        <v>91.7</v>
      </c>
      <c r="T203">
        <v>176</v>
      </c>
      <c r="U203">
        <v>46282</v>
      </c>
      <c r="V203">
        <v>46.281999999999996</v>
      </c>
      <c r="W203" t="e">
        <f>VLOOKUP(L203,[3]Tops!$A$2:$B$184,2,FALSE)</f>
        <v>#N/A</v>
      </c>
    </row>
    <row r="204" spans="1:30" x14ac:dyDescent="0.2">
      <c r="A204" t="s">
        <v>734</v>
      </c>
      <c r="B204">
        <v>3</v>
      </c>
      <c r="C204" t="s">
        <v>2645</v>
      </c>
      <c r="D204" t="s">
        <v>745</v>
      </c>
      <c r="E204" t="s">
        <v>746</v>
      </c>
      <c r="F204" t="s">
        <v>17</v>
      </c>
      <c r="G204" t="s">
        <v>737</v>
      </c>
      <c r="H204" t="s">
        <v>20</v>
      </c>
      <c r="I204">
        <v>64</v>
      </c>
      <c r="J204">
        <v>33</v>
      </c>
      <c r="K204" t="s">
        <v>747</v>
      </c>
      <c r="L204" t="s">
        <v>1988</v>
      </c>
      <c r="O204" t="s">
        <v>2560</v>
      </c>
      <c r="P204" t="e">
        <v>#N/A</v>
      </c>
      <c r="Q204" t="e">
        <v>#N/A</v>
      </c>
      <c r="R204" t="e">
        <v>#N/A</v>
      </c>
      <c r="S204" t="e">
        <v>#N/A</v>
      </c>
      <c r="T204" t="e">
        <v>#N/A</v>
      </c>
      <c r="U204" t="e">
        <v>#N/A</v>
      </c>
      <c r="V204" t="e">
        <v>#N/A</v>
      </c>
      <c r="W204" t="str">
        <f>VLOOKUP(L204,[3]Tops!$A$2:$B$184,2,FALSE)</f>
        <v>M.005 3.13 7.475 0L7.47 3.13C.029.129.044.116.05.09.007-.025.006-.062 0 0-.012.154-.05.937-.05 4.133 0 5.884-4.928 9.857-7.47 11.109-6.22-2.88-7.571-8.605-7.47-11.109V3.13Z</v>
      </c>
    </row>
    <row r="205" spans="1:30" x14ac:dyDescent="0.2">
      <c r="A205" t="s">
        <v>734</v>
      </c>
      <c r="B205">
        <v>4</v>
      </c>
      <c r="C205" t="s">
        <v>2645</v>
      </c>
      <c r="D205" t="s">
        <v>748</v>
      </c>
      <c r="E205" t="s">
        <v>322</v>
      </c>
      <c r="F205" t="s">
        <v>17</v>
      </c>
      <c r="G205" t="s">
        <v>742</v>
      </c>
      <c r="H205" t="s">
        <v>20</v>
      </c>
      <c r="I205">
        <v>7.9</v>
      </c>
      <c r="J205">
        <v>19.100000000000001</v>
      </c>
      <c r="K205" t="s">
        <v>750</v>
      </c>
      <c r="M205" t="s">
        <v>2016</v>
      </c>
      <c r="O205" t="s">
        <v>2563</v>
      </c>
      <c r="P205" t="s">
        <v>2658</v>
      </c>
      <c r="Q205" t="s">
        <v>2659</v>
      </c>
      <c r="R205" t="s">
        <v>2660</v>
      </c>
      <c r="S205">
        <v>84.5</v>
      </c>
      <c r="T205">
        <v>115</v>
      </c>
      <c r="U205">
        <v>48791</v>
      </c>
      <c r="V205">
        <v>48.790999999999997</v>
      </c>
      <c r="W205" t="e">
        <f>VLOOKUP(L205,[3]Tops!$A$2:$B$184,2,FALSE)</f>
        <v>#N/A</v>
      </c>
    </row>
    <row r="206" spans="1:30" x14ac:dyDescent="0.2">
      <c r="A206" t="s">
        <v>734</v>
      </c>
      <c r="B206">
        <v>5</v>
      </c>
      <c r="C206" t="s">
        <v>2645</v>
      </c>
      <c r="D206" t="s">
        <v>751</v>
      </c>
      <c r="E206" t="s">
        <v>752</v>
      </c>
      <c r="F206" t="s">
        <v>17</v>
      </c>
      <c r="G206" t="s">
        <v>742</v>
      </c>
      <c r="H206" t="s">
        <v>26</v>
      </c>
      <c r="I206">
        <v>3.6</v>
      </c>
      <c r="J206">
        <v>17.399999999999999</v>
      </c>
      <c r="K206" t="s">
        <v>753</v>
      </c>
      <c r="M206" t="s">
        <v>2017</v>
      </c>
      <c r="O206" t="s">
        <v>2564</v>
      </c>
      <c r="P206" t="s">
        <v>2661</v>
      </c>
      <c r="Q206" t="s">
        <v>2662</v>
      </c>
      <c r="R206" t="s">
        <v>2663</v>
      </c>
      <c r="S206">
        <v>87</v>
      </c>
      <c r="T206">
        <v>127</v>
      </c>
      <c r="U206">
        <v>59866</v>
      </c>
      <c r="V206">
        <v>59.866</v>
      </c>
      <c r="W206" t="e">
        <f>VLOOKUP(L206,[3]Tops!$A$2:$B$184,2,FALSE)</f>
        <v>#N/A</v>
      </c>
    </row>
    <row r="207" spans="1:30" x14ac:dyDescent="0.2">
      <c r="A207" t="s">
        <v>734</v>
      </c>
      <c r="B207">
        <v>6</v>
      </c>
      <c r="C207" t="s">
        <v>2645</v>
      </c>
      <c r="D207" t="s">
        <v>754</v>
      </c>
      <c r="E207" t="s">
        <v>755</v>
      </c>
      <c r="F207" t="s">
        <v>17</v>
      </c>
      <c r="G207" t="s">
        <v>410</v>
      </c>
      <c r="H207" t="s">
        <v>26</v>
      </c>
      <c r="I207">
        <v>4.5</v>
      </c>
      <c r="J207">
        <v>16.8</v>
      </c>
      <c r="K207" t="s">
        <v>757</v>
      </c>
      <c r="M207" t="s">
        <v>2018</v>
      </c>
      <c r="O207" t="s">
        <v>2565</v>
      </c>
      <c r="P207" t="s">
        <v>2664</v>
      </c>
      <c r="Q207" t="s">
        <v>2665</v>
      </c>
      <c r="R207" t="s">
        <v>2592</v>
      </c>
      <c r="S207">
        <v>89.7</v>
      </c>
      <c r="T207">
        <v>182</v>
      </c>
      <c r="U207">
        <v>0</v>
      </c>
      <c r="V207">
        <v>0</v>
      </c>
      <c r="W207" t="e">
        <f>VLOOKUP(L207,[3]Tops!$A$2:$B$184,2,FALSE)</f>
        <v>#N/A</v>
      </c>
    </row>
    <row r="208" spans="1:30" x14ac:dyDescent="0.2">
      <c r="A208" t="s">
        <v>734</v>
      </c>
      <c r="B208">
        <v>7</v>
      </c>
      <c r="C208" t="s">
        <v>2645</v>
      </c>
      <c r="D208" t="s">
        <v>758</v>
      </c>
      <c r="E208" t="s">
        <v>759</v>
      </c>
      <c r="F208" t="s">
        <v>17</v>
      </c>
      <c r="G208" t="s">
        <v>737</v>
      </c>
      <c r="I208">
        <v>5.5</v>
      </c>
      <c r="J208">
        <v>16.600000000000001</v>
      </c>
      <c r="K208" t="s">
        <v>761</v>
      </c>
      <c r="M208" t="s">
        <v>2019</v>
      </c>
      <c r="O208" t="s">
        <v>2566</v>
      </c>
      <c r="P208" t="s">
        <v>2666</v>
      </c>
      <c r="Q208" t="s">
        <v>2667</v>
      </c>
      <c r="R208" t="s">
        <v>2668</v>
      </c>
      <c r="S208">
        <v>91.8</v>
      </c>
      <c r="T208">
        <v>176</v>
      </c>
      <c r="U208">
        <v>52111</v>
      </c>
      <c r="V208">
        <v>52.110999999999997</v>
      </c>
      <c r="W208" t="e">
        <f>VLOOKUP(L208,[3]Tops!$A$2:$B$184,2,FALSE)</f>
        <v>#N/A</v>
      </c>
    </row>
    <row r="209" spans="1:23" x14ac:dyDescent="0.2">
      <c r="A209" t="s">
        <v>734</v>
      </c>
      <c r="B209">
        <v>8</v>
      </c>
      <c r="C209" t="s">
        <v>2645</v>
      </c>
      <c r="D209" t="s">
        <v>762</v>
      </c>
      <c r="E209" t="s">
        <v>763</v>
      </c>
      <c r="F209" t="s">
        <v>17</v>
      </c>
      <c r="G209" t="s">
        <v>764</v>
      </c>
      <c r="H209" t="s">
        <v>17</v>
      </c>
      <c r="I209">
        <v>1.9</v>
      </c>
      <c r="J209">
        <v>16.399999999999999</v>
      </c>
      <c r="K209" t="s">
        <v>766</v>
      </c>
      <c r="M209" t="s">
        <v>2020</v>
      </c>
      <c r="O209" t="s">
        <v>2564</v>
      </c>
      <c r="P209" t="s">
        <v>2661</v>
      </c>
      <c r="Q209" t="s">
        <v>2662</v>
      </c>
      <c r="R209" t="s">
        <v>2663</v>
      </c>
      <c r="S209">
        <v>87</v>
      </c>
      <c r="T209">
        <v>127</v>
      </c>
      <c r="U209">
        <v>59866</v>
      </c>
      <c r="V209">
        <v>59.866</v>
      </c>
      <c r="W209" t="e">
        <f>VLOOKUP(L209,[3]Tops!$A$2:$B$184,2,FALSE)</f>
        <v>#N/A</v>
      </c>
    </row>
    <row r="210" spans="1:23" x14ac:dyDescent="0.2">
      <c r="A210" t="s">
        <v>734</v>
      </c>
      <c r="B210">
        <v>9</v>
      </c>
      <c r="C210" t="s">
        <v>2645</v>
      </c>
      <c r="D210" t="s">
        <v>767</v>
      </c>
      <c r="E210" t="s">
        <v>768</v>
      </c>
      <c r="F210" t="s">
        <v>17</v>
      </c>
      <c r="G210" t="s">
        <v>742</v>
      </c>
      <c r="H210" t="s">
        <v>17</v>
      </c>
      <c r="I210">
        <v>1.9</v>
      </c>
      <c r="J210">
        <v>16</v>
      </c>
      <c r="K210" t="s">
        <v>769</v>
      </c>
      <c r="M210" t="s">
        <v>2021</v>
      </c>
      <c r="O210" t="s">
        <v>2567</v>
      </c>
      <c r="P210" t="s">
        <v>2669</v>
      </c>
      <c r="Q210" t="s">
        <v>2670</v>
      </c>
      <c r="R210" t="s">
        <v>2671</v>
      </c>
      <c r="S210">
        <v>90.6</v>
      </c>
      <c r="T210">
        <v>55</v>
      </c>
      <c r="U210">
        <v>49077</v>
      </c>
      <c r="V210">
        <v>49.076999999999998</v>
      </c>
      <c r="W210" t="e">
        <f>VLOOKUP(L210,[3]Tops!$A$2:$B$184,2,FALSE)</f>
        <v>#N/A</v>
      </c>
    </row>
    <row r="211" spans="1:23" x14ac:dyDescent="0.2">
      <c r="A211" t="s">
        <v>734</v>
      </c>
      <c r="B211">
        <v>10</v>
      </c>
      <c r="C211" t="s">
        <v>2645</v>
      </c>
      <c r="D211" t="s">
        <v>770</v>
      </c>
      <c r="E211" t="s">
        <v>771</v>
      </c>
      <c r="F211" t="s">
        <v>17</v>
      </c>
      <c r="G211" t="s">
        <v>742</v>
      </c>
      <c r="I211">
        <v>2.4</v>
      </c>
      <c r="J211">
        <v>15.4</v>
      </c>
      <c r="K211" t="s">
        <v>773</v>
      </c>
      <c r="M211" t="s">
        <v>2022</v>
      </c>
      <c r="O211" t="s">
        <v>2568</v>
      </c>
      <c r="P211" t="s">
        <v>2672</v>
      </c>
      <c r="Q211" t="s">
        <v>2673</v>
      </c>
      <c r="R211" t="s">
        <v>2660</v>
      </c>
      <c r="S211">
        <v>93.9</v>
      </c>
      <c r="T211">
        <v>77</v>
      </c>
      <c r="U211">
        <v>48335</v>
      </c>
      <c r="V211">
        <v>48.335000000000001</v>
      </c>
      <c r="W211" t="e">
        <f>VLOOKUP(L211,[3]Tops!$A$2:$B$184,2,FALSE)</f>
        <v>#N/A</v>
      </c>
    </row>
    <row r="212" spans="1:23" x14ac:dyDescent="0.2">
      <c r="A212" t="s">
        <v>734</v>
      </c>
      <c r="B212">
        <v>11</v>
      </c>
      <c r="C212" t="s">
        <v>2645</v>
      </c>
      <c r="D212" t="s">
        <v>774</v>
      </c>
      <c r="E212" t="s">
        <v>775</v>
      </c>
      <c r="F212" t="s">
        <v>17</v>
      </c>
      <c r="G212" t="s">
        <v>742</v>
      </c>
      <c r="H212" t="s">
        <v>20</v>
      </c>
      <c r="I212">
        <v>3.7</v>
      </c>
      <c r="J212">
        <v>15.2</v>
      </c>
      <c r="K212" t="s">
        <v>777</v>
      </c>
      <c r="M212" t="s">
        <v>2514</v>
      </c>
      <c r="O212" t="s">
        <v>2569</v>
      </c>
      <c r="P212" t="s">
        <v>2674</v>
      </c>
      <c r="Q212" t="s">
        <v>2675</v>
      </c>
      <c r="R212" t="s">
        <v>2655</v>
      </c>
      <c r="S212">
        <v>89.6</v>
      </c>
      <c r="T212">
        <v>115</v>
      </c>
      <c r="U212">
        <v>44308</v>
      </c>
      <c r="V212">
        <v>44.308</v>
      </c>
      <c r="W212" t="e">
        <f>VLOOKUP(L212,[3]Tops!$A$2:$B$184,2,FALSE)</f>
        <v>#N/A</v>
      </c>
    </row>
    <row r="213" spans="1:23" x14ac:dyDescent="0.2">
      <c r="A213" t="s">
        <v>734</v>
      </c>
      <c r="B213">
        <v>12</v>
      </c>
      <c r="C213" t="s">
        <v>2645</v>
      </c>
      <c r="D213" t="s">
        <v>778</v>
      </c>
      <c r="E213" t="s">
        <v>779</v>
      </c>
      <c r="F213" t="s">
        <v>17</v>
      </c>
      <c r="G213" t="s">
        <v>742</v>
      </c>
      <c r="H213" t="s">
        <v>14</v>
      </c>
      <c r="I213">
        <v>48</v>
      </c>
      <c r="J213">
        <v>14.3</v>
      </c>
      <c r="K213" t="s">
        <v>780</v>
      </c>
      <c r="M213" t="s">
        <v>2023</v>
      </c>
      <c r="O213" t="s">
        <v>2570</v>
      </c>
      <c r="P213" t="s">
        <v>2676</v>
      </c>
      <c r="Q213" t="s">
        <v>2677</v>
      </c>
      <c r="R213" t="s">
        <v>2668</v>
      </c>
      <c r="S213">
        <v>68.2</v>
      </c>
      <c r="T213">
        <v>0</v>
      </c>
      <c r="U213">
        <v>36940</v>
      </c>
      <c r="V213">
        <v>36.94</v>
      </c>
      <c r="W213" t="e">
        <f>VLOOKUP(L213,[3]Tops!$A$2:$B$184,2,FALSE)</f>
        <v>#N/A</v>
      </c>
    </row>
    <row r="214" spans="1:23" x14ac:dyDescent="0.2">
      <c r="A214" t="s">
        <v>734</v>
      </c>
      <c r="B214">
        <v>13</v>
      </c>
      <c r="C214" t="s">
        <v>2645</v>
      </c>
      <c r="D214" t="s">
        <v>781</v>
      </c>
      <c r="E214" t="s">
        <v>782</v>
      </c>
      <c r="F214" t="s">
        <v>17</v>
      </c>
      <c r="G214" t="s">
        <v>410</v>
      </c>
      <c r="H214" t="s">
        <v>14</v>
      </c>
      <c r="I214">
        <v>7.6</v>
      </c>
      <c r="J214">
        <v>11.9</v>
      </c>
      <c r="K214" t="s">
        <v>784</v>
      </c>
      <c r="M214" t="s">
        <v>2024</v>
      </c>
      <c r="O214" t="s">
        <v>2571</v>
      </c>
      <c r="P214" t="s">
        <v>2678</v>
      </c>
      <c r="Q214" t="s">
        <v>2679</v>
      </c>
      <c r="R214" t="s">
        <v>2680</v>
      </c>
      <c r="S214">
        <v>82.7</v>
      </c>
      <c r="T214">
        <v>151</v>
      </c>
      <c r="U214">
        <v>84957</v>
      </c>
      <c r="V214">
        <v>84.956999999999994</v>
      </c>
      <c r="W214" t="e">
        <f>VLOOKUP(L214,[3]Tops!$A$2:$B$184,2,FALSE)</f>
        <v>#N/A</v>
      </c>
    </row>
    <row r="215" spans="1:23" x14ac:dyDescent="0.2">
      <c r="A215" t="s">
        <v>734</v>
      </c>
      <c r="B215">
        <v>14</v>
      </c>
      <c r="C215" t="s">
        <v>2645</v>
      </c>
      <c r="D215" t="s">
        <v>785</v>
      </c>
      <c r="E215" t="s">
        <v>786</v>
      </c>
      <c r="F215" t="s">
        <v>17</v>
      </c>
      <c r="G215" t="s">
        <v>764</v>
      </c>
      <c r="H215" t="s">
        <v>14</v>
      </c>
      <c r="I215">
        <v>7.2</v>
      </c>
      <c r="J215">
        <v>11.9</v>
      </c>
      <c r="K215" t="s">
        <v>784</v>
      </c>
      <c r="M215" t="s">
        <v>2025</v>
      </c>
      <c r="O215" t="s">
        <v>2561</v>
      </c>
      <c r="P215" t="s">
        <v>2653</v>
      </c>
      <c r="Q215" t="s">
        <v>2654</v>
      </c>
      <c r="R215" t="s">
        <v>2655</v>
      </c>
      <c r="S215">
        <v>103.1</v>
      </c>
      <c r="T215">
        <v>13</v>
      </c>
      <c r="U215">
        <v>65565</v>
      </c>
      <c r="V215">
        <v>65.564999999999998</v>
      </c>
      <c r="W215" t="e">
        <f>VLOOKUP(L215,[3]Tops!$A$2:$B$184,2,FALSE)</f>
        <v>#N/A</v>
      </c>
    </row>
    <row r="216" spans="1:23" x14ac:dyDescent="0.2">
      <c r="A216" t="s">
        <v>734</v>
      </c>
      <c r="B216">
        <v>15</v>
      </c>
      <c r="C216" t="s">
        <v>2645</v>
      </c>
      <c r="D216" t="s">
        <v>788</v>
      </c>
      <c r="E216" t="s">
        <v>789</v>
      </c>
      <c r="F216" t="s">
        <v>17</v>
      </c>
      <c r="G216" t="s">
        <v>410</v>
      </c>
      <c r="H216" t="s">
        <v>14</v>
      </c>
      <c r="I216">
        <v>7</v>
      </c>
      <c r="J216">
        <v>11.9</v>
      </c>
      <c r="K216" t="s">
        <v>784</v>
      </c>
      <c r="M216" t="s">
        <v>2026</v>
      </c>
      <c r="O216" t="s">
        <v>2561</v>
      </c>
      <c r="P216" t="s">
        <v>2653</v>
      </c>
      <c r="Q216" t="s">
        <v>2654</v>
      </c>
      <c r="R216" t="s">
        <v>2655</v>
      </c>
      <c r="S216">
        <v>103.1</v>
      </c>
      <c r="T216">
        <v>13</v>
      </c>
      <c r="U216">
        <v>65565</v>
      </c>
      <c r="V216">
        <v>65.564999999999998</v>
      </c>
      <c r="W216" t="e">
        <f>VLOOKUP(L216,[3]Tops!$A$2:$B$184,2,FALSE)</f>
        <v>#N/A</v>
      </c>
    </row>
    <row r="217" spans="1:23" x14ac:dyDescent="0.2">
      <c r="A217" t="s">
        <v>734</v>
      </c>
      <c r="B217">
        <v>16</v>
      </c>
      <c r="C217" t="s">
        <v>2645</v>
      </c>
      <c r="D217" t="s">
        <v>791</v>
      </c>
      <c r="E217" t="s">
        <v>792</v>
      </c>
      <c r="F217" t="s">
        <v>17</v>
      </c>
      <c r="G217" t="s">
        <v>764</v>
      </c>
      <c r="H217" t="s">
        <v>14</v>
      </c>
      <c r="I217">
        <v>7.8</v>
      </c>
      <c r="J217">
        <v>11.7</v>
      </c>
      <c r="K217" t="s">
        <v>794</v>
      </c>
      <c r="M217" t="s">
        <v>2027</v>
      </c>
      <c r="O217" t="s">
        <v>2571</v>
      </c>
      <c r="P217" t="s">
        <v>2678</v>
      </c>
      <c r="Q217" t="s">
        <v>2679</v>
      </c>
      <c r="R217" t="s">
        <v>2680</v>
      </c>
      <c r="S217">
        <v>82.7</v>
      </c>
      <c r="T217">
        <v>151</v>
      </c>
      <c r="U217">
        <v>84957</v>
      </c>
      <c r="V217">
        <v>84.956999999999994</v>
      </c>
      <c r="W217" t="e">
        <f>VLOOKUP(L217,[3]Tops!$A$2:$B$184,2,FALSE)</f>
        <v>#N/A</v>
      </c>
    </row>
    <row r="218" spans="1:23" x14ac:dyDescent="0.2">
      <c r="A218" t="s">
        <v>734</v>
      </c>
      <c r="B218">
        <v>17</v>
      </c>
      <c r="C218" t="s">
        <v>2645</v>
      </c>
      <c r="D218" t="s">
        <v>795</v>
      </c>
      <c r="E218" t="s">
        <v>796</v>
      </c>
      <c r="F218" t="s">
        <v>17</v>
      </c>
      <c r="G218" t="s">
        <v>764</v>
      </c>
      <c r="H218" t="s">
        <v>14</v>
      </c>
      <c r="I218">
        <v>7</v>
      </c>
      <c r="J218">
        <v>11.3</v>
      </c>
      <c r="K218" t="s">
        <v>797</v>
      </c>
      <c r="M218" t="s">
        <v>2028</v>
      </c>
      <c r="O218" t="s">
        <v>2571</v>
      </c>
      <c r="P218" t="s">
        <v>2678</v>
      </c>
      <c r="Q218" t="s">
        <v>2679</v>
      </c>
      <c r="R218" t="s">
        <v>2680</v>
      </c>
      <c r="S218">
        <v>82.7</v>
      </c>
      <c r="T218">
        <v>151</v>
      </c>
      <c r="U218">
        <v>84957</v>
      </c>
      <c r="V218">
        <v>84.956999999999994</v>
      </c>
      <c r="W218" t="e">
        <f>VLOOKUP(L218,[3]Tops!$A$2:$B$184,2,FALSE)</f>
        <v>#N/A</v>
      </c>
    </row>
    <row r="219" spans="1:23" x14ac:dyDescent="0.2">
      <c r="A219" t="s">
        <v>734</v>
      </c>
      <c r="B219">
        <v>18</v>
      </c>
      <c r="C219" t="s">
        <v>2645</v>
      </c>
      <c r="D219" t="s">
        <v>798</v>
      </c>
      <c r="E219" t="s">
        <v>799</v>
      </c>
      <c r="F219" t="s">
        <v>17</v>
      </c>
      <c r="G219" t="s">
        <v>742</v>
      </c>
      <c r="H219" t="s">
        <v>14</v>
      </c>
      <c r="I219">
        <v>11.1</v>
      </c>
      <c r="J219">
        <v>9</v>
      </c>
      <c r="K219" t="s">
        <v>801</v>
      </c>
      <c r="M219" t="s">
        <v>2029</v>
      </c>
      <c r="O219" t="s">
        <v>2561</v>
      </c>
      <c r="P219" t="s">
        <v>2653</v>
      </c>
      <c r="Q219" t="s">
        <v>2654</v>
      </c>
      <c r="R219" t="s">
        <v>2655</v>
      </c>
      <c r="S219">
        <v>103.1</v>
      </c>
      <c r="T219">
        <v>13</v>
      </c>
      <c r="U219">
        <v>65565</v>
      </c>
      <c r="V219">
        <v>65.564999999999998</v>
      </c>
      <c r="W219" t="e">
        <f>VLOOKUP(L219,[3]Tops!$A$2:$B$184,2,FALSE)</f>
        <v>#N/A</v>
      </c>
    </row>
    <row r="220" spans="1:23" x14ac:dyDescent="0.2">
      <c r="A220" t="s">
        <v>734</v>
      </c>
      <c r="B220">
        <v>19</v>
      </c>
      <c r="C220" t="s">
        <v>2645</v>
      </c>
      <c r="D220" t="s">
        <v>802</v>
      </c>
      <c r="E220" t="s">
        <v>803</v>
      </c>
      <c r="F220" t="s">
        <v>17</v>
      </c>
      <c r="G220" t="s">
        <v>764</v>
      </c>
      <c r="H220" t="s">
        <v>26</v>
      </c>
      <c r="I220">
        <v>1.7</v>
      </c>
      <c r="J220">
        <v>8.5</v>
      </c>
      <c r="K220" t="s">
        <v>805</v>
      </c>
      <c r="M220" t="s">
        <v>2030</v>
      </c>
      <c r="O220" t="s">
        <v>2572</v>
      </c>
      <c r="P220" t="s">
        <v>2681</v>
      </c>
      <c r="Q220" t="s">
        <v>2682</v>
      </c>
      <c r="R220" t="s">
        <v>2671</v>
      </c>
      <c r="S220">
        <v>173.6</v>
      </c>
      <c r="T220">
        <v>55</v>
      </c>
      <c r="U220">
        <v>113623</v>
      </c>
      <c r="V220">
        <v>113.623</v>
      </c>
      <c r="W220" t="e">
        <f>VLOOKUP(L220,[3]Tops!$A$2:$B$184,2,FALSE)</f>
        <v>#N/A</v>
      </c>
    </row>
    <row r="221" spans="1:23" x14ac:dyDescent="0.2">
      <c r="A221" t="s">
        <v>734</v>
      </c>
      <c r="B221">
        <v>20</v>
      </c>
      <c r="C221" t="s">
        <v>2645</v>
      </c>
      <c r="D221" t="s">
        <v>806</v>
      </c>
      <c r="E221" t="s">
        <v>807</v>
      </c>
      <c r="F221" t="s">
        <v>17</v>
      </c>
      <c r="G221" t="s">
        <v>764</v>
      </c>
      <c r="H221" t="s">
        <v>14</v>
      </c>
      <c r="I221">
        <v>1.6</v>
      </c>
      <c r="J221">
        <v>8.4</v>
      </c>
      <c r="K221" t="s">
        <v>809</v>
      </c>
      <c r="M221" t="s">
        <v>2031</v>
      </c>
      <c r="O221" t="s">
        <v>2573</v>
      </c>
      <c r="P221" t="s">
        <v>2683</v>
      </c>
      <c r="Q221" t="s">
        <v>2684</v>
      </c>
      <c r="R221" t="s">
        <v>2685</v>
      </c>
      <c r="S221">
        <v>102.4</v>
      </c>
      <c r="T221">
        <v>72</v>
      </c>
      <c r="U221">
        <v>72966</v>
      </c>
      <c r="V221">
        <v>72.965999999999994</v>
      </c>
      <c r="W221" t="e">
        <f>VLOOKUP(L221,[3]Tops!$A$2:$B$184,2,FALSE)</f>
        <v>#N/A</v>
      </c>
    </row>
    <row r="222" spans="1:23" x14ac:dyDescent="0.2">
      <c r="A222" t="s">
        <v>734</v>
      </c>
      <c r="B222">
        <v>21</v>
      </c>
      <c r="C222" t="s">
        <v>2645</v>
      </c>
      <c r="D222" t="s">
        <v>810</v>
      </c>
      <c r="E222" t="s">
        <v>811</v>
      </c>
      <c r="F222" t="s">
        <v>17</v>
      </c>
      <c r="G222" t="s">
        <v>737</v>
      </c>
      <c r="H222" t="s">
        <v>14</v>
      </c>
      <c r="I222">
        <v>1.5</v>
      </c>
      <c r="J222">
        <v>8.1</v>
      </c>
      <c r="K222" t="s">
        <v>813</v>
      </c>
      <c r="M222" t="s">
        <v>2032</v>
      </c>
      <c r="O222" t="s">
        <v>2574</v>
      </c>
      <c r="P222" t="s">
        <v>2686</v>
      </c>
      <c r="Q222" t="s">
        <v>2687</v>
      </c>
      <c r="R222" t="s">
        <v>2688</v>
      </c>
      <c r="S222">
        <v>100.2</v>
      </c>
      <c r="T222">
        <v>89</v>
      </c>
      <c r="U222">
        <v>67927</v>
      </c>
      <c r="V222">
        <v>67.927000000000007</v>
      </c>
      <c r="W222" t="e">
        <f>VLOOKUP(L222,[3]Tops!$A$2:$B$184,2,FALSE)</f>
        <v>#N/A</v>
      </c>
    </row>
    <row r="223" spans="1:23" x14ac:dyDescent="0.2">
      <c r="A223" t="s">
        <v>734</v>
      </c>
      <c r="B223">
        <v>22</v>
      </c>
      <c r="C223" t="s">
        <v>2645</v>
      </c>
      <c r="D223" t="s">
        <v>814</v>
      </c>
      <c r="E223" t="s">
        <v>815</v>
      </c>
      <c r="F223" t="s">
        <v>17</v>
      </c>
      <c r="G223" t="s">
        <v>737</v>
      </c>
      <c r="H223" t="s">
        <v>14</v>
      </c>
      <c r="I223">
        <v>2.4</v>
      </c>
      <c r="J223">
        <v>8</v>
      </c>
      <c r="K223" t="s">
        <v>816</v>
      </c>
      <c r="M223" t="s">
        <v>2033</v>
      </c>
      <c r="O223" t="s">
        <v>2571</v>
      </c>
      <c r="P223" t="s">
        <v>2678</v>
      </c>
      <c r="Q223" t="s">
        <v>2679</v>
      </c>
      <c r="R223" t="s">
        <v>2680</v>
      </c>
      <c r="S223">
        <v>82.7</v>
      </c>
      <c r="T223">
        <v>151</v>
      </c>
      <c r="U223">
        <v>84957</v>
      </c>
      <c r="V223">
        <v>84.956999999999994</v>
      </c>
      <c r="W223" t="e">
        <f>VLOOKUP(L223,[3]Tops!$A$2:$B$184,2,FALSE)</f>
        <v>#N/A</v>
      </c>
    </row>
    <row r="224" spans="1:23" x14ac:dyDescent="0.2">
      <c r="A224" t="s">
        <v>734</v>
      </c>
      <c r="B224">
        <v>23</v>
      </c>
      <c r="C224" t="s">
        <v>2645</v>
      </c>
      <c r="D224" t="s">
        <v>817</v>
      </c>
      <c r="E224" t="s">
        <v>818</v>
      </c>
      <c r="F224" t="s">
        <v>17</v>
      </c>
      <c r="G224" t="s">
        <v>737</v>
      </c>
      <c r="H224" t="s">
        <v>26</v>
      </c>
      <c r="I224">
        <v>1.3</v>
      </c>
      <c r="J224">
        <v>8</v>
      </c>
      <c r="K224" t="s">
        <v>816</v>
      </c>
      <c r="M224" t="s">
        <v>2034</v>
      </c>
      <c r="O224" t="s">
        <v>2564</v>
      </c>
      <c r="P224" t="s">
        <v>2661</v>
      </c>
      <c r="Q224" t="s">
        <v>2662</v>
      </c>
      <c r="R224" t="s">
        <v>2663</v>
      </c>
      <c r="S224">
        <v>87</v>
      </c>
      <c r="T224">
        <v>127</v>
      </c>
      <c r="U224">
        <v>59866</v>
      </c>
      <c r="V224">
        <v>59.866</v>
      </c>
      <c r="W224" t="e">
        <f>VLOOKUP(L224,[3]Tops!$A$2:$B$184,2,FALSE)</f>
        <v>#N/A</v>
      </c>
    </row>
    <row r="225" spans="1:23" x14ac:dyDescent="0.2">
      <c r="A225" t="s">
        <v>734</v>
      </c>
      <c r="B225">
        <v>24</v>
      </c>
      <c r="C225" t="s">
        <v>2645</v>
      </c>
      <c r="D225" t="s">
        <v>820</v>
      </c>
      <c r="E225" t="s">
        <v>821</v>
      </c>
      <c r="F225" t="s">
        <v>17</v>
      </c>
      <c r="G225" t="s">
        <v>742</v>
      </c>
      <c r="H225" t="s">
        <v>17</v>
      </c>
      <c r="I225">
        <v>5.4</v>
      </c>
      <c r="J225">
        <v>7.4</v>
      </c>
      <c r="K225" t="s">
        <v>823</v>
      </c>
      <c r="M225" t="s">
        <v>2035</v>
      </c>
      <c r="O225" t="s">
        <v>2571</v>
      </c>
      <c r="P225" t="s">
        <v>2678</v>
      </c>
      <c r="Q225" t="s">
        <v>2679</v>
      </c>
      <c r="R225" t="s">
        <v>2680</v>
      </c>
      <c r="S225">
        <v>82.7</v>
      </c>
      <c r="T225">
        <v>151</v>
      </c>
      <c r="U225">
        <v>84957</v>
      </c>
      <c r="V225">
        <v>84.956999999999994</v>
      </c>
      <c r="W225" t="e">
        <f>VLOOKUP(L225,[3]Tops!$A$2:$B$184,2,FALSE)</f>
        <v>#N/A</v>
      </c>
    </row>
    <row r="226" spans="1:23" x14ac:dyDescent="0.2">
      <c r="A226" t="s">
        <v>734</v>
      </c>
      <c r="B226">
        <v>25</v>
      </c>
      <c r="C226" t="s">
        <v>2645</v>
      </c>
      <c r="D226" t="s">
        <v>824</v>
      </c>
      <c r="E226" t="s">
        <v>825</v>
      </c>
      <c r="F226" t="s">
        <v>17</v>
      </c>
      <c r="G226" t="s">
        <v>764</v>
      </c>
      <c r="H226" t="s">
        <v>26</v>
      </c>
      <c r="I226">
        <v>746</v>
      </c>
      <c r="J226">
        <v>7.3</v>
      </c>
      <c r="K226" t="s">
        <v>826</v>
      </c>
      <c r="M226" t="s">
        <v>2036</v>
      </c>
      <c r="O226" t="s">
        <v>2563</v>
      </c>
      <c r="P226" t="s">
        <v>2658</v>
      </c>
      <c r="Q226" t="s">
        <v>2659</v>
      </c>
      <c r="R226" t="s">
        <v>2660</v>
      </c>
      <c r="S226">
        <v>84.5</v>
      </c>
      <c r="T226">
        <v>115</v>
      </c>
      <c r="U226">
        <v>48791</v>
      </c>
      <c r="V226">
        <v>48.790999999999997</v>
      </c>
      <c r="W226" t="e">
        <f>VLOOKUP(L226,[3]Tops!$A$2:$B$184,2,FALSE)</f>
        <v>#N/A</v>
      </c>
    </row>
    <row r="227" spans="1:23" x14ac:dyDescent="0.2">
      <c r="A227" t="s">
        <v>827</v>
      </c>
      <c r="B227">
        <v>1</v>
      </c>
      <c r="C227" t="s">
        <v>2646</v>
      </c>
      <c r="D227" t="s">
        <v>828</v>
      </c>
      <c r="E227" t="s">
        <v>829</v>
      </c>
      <c r="F227" t="s">
        <v>17</v>
      </c>
      <c r="G227" t="s">
        <v>405</v>
      </c>
      <c r="H227" t="s">
        <v>20</v>
      </c>
      <c r="I227">
        <v>3600</v>
      </c>
      <c r="J227">
        <v>1300</v>
      </c>
      <c r="K227" t="s">
        <v>44</v>
      </c>
      <c r="M227" t="s">
        <v>2037</v>
      </c>
      <c r="O227" t="s">
        <v>2562</v>
      </c>
      <c r="P227" t="s">
        <v>2656</v>
      </c>
      <c r="Q227" t="s">
        <v>2657</v>
      </c>
      <c r="R227" t="s">
        <v>2633</v>
      </c>
      <c r="S227">
        <v>91.7</v>
      </c>
      <c r="T227">
        <v>176</v>
      </c>
      <c r="U227">
        <v>46282</v>
      </c>
      <c r="V227">
        <v>46.281999999999996</v>
      </c>
      <c r="W227" t="e">
        <f>VLOOKUP(L227,[3]Tops!$A$2:$B$184,2,FALSE)</f>
        <v>#N/A</v>
      </c>
    </row>
    <row r="228" spans="1:23" x14ac:dyDescent="0.2">
      <c r="A228" t="s">
        <v>827</v>
      </c>
      <c r="B228">
        <v>2</v>
      </c>
      <c r="C228" t="s">
        <v>2646</v>
      </c>
      <c r="D228" t="s">
        <v>831</v>
      </c>
      <c r="E228" t="s">
        <v>832</v>
      </c>
      <c r="F228" t="s">
        <v>17</v>
      </c>
      <c r="G228" t="s">
        <v>450</v>
      </c>
      <c r="H228" t="s">
        <v>17</v>
      </c>
      <c r="I228">
        <v>5200</v>
      </c>
      <c r="J228">
        <v>930</v>
      </c>
      <c r="K228" t="s">
        <v>834</v>
      </c>
      <c r="M228" t="s">
        <v>2038</v>
      </c>
      <c r="O228" t="s">
        <v>2572</v>
      </c>
      <c r="P228" t="s">
        <v>2681</v>
      </c>
      <c r="Q228" t="s">
        <v>2682</v>
      </c>
      <c r="R228" t="s">
        <v>2671</v>
      </c>
      <c r="S228">
        <v>173.6</v>
      </c>
      <c r="T228">
        <v>55</v>
      </c>
      <c r="U228">
        <v>113623</v>
      </c>
      <c r="V228">
        <v>113.623</v>
      </c>
      <c r="W228" t="e">
        <f>VLOOKUP(L228,[3]Tops!$A$2:$B$184,2,FALSE)</f>
        <v>#N/A</v>
      </c>
    </row>
    <row r="229" spans="1:23" x14ac:dyDescent="0.2">
      <c r="A229" t="s">
        <v>827</v>
      </c>
      <c r="B229">
        <v>3</v>
      </c>
      <c r="C229" t="s">
        <v>2646</v>
      </c>
      <c r="D229" t="s">
        <v>835</v>
      </c>
      <c r="E229" t="s">
        <v>832</v>
      </c>
      <c r="F229" t="s">
        <v>17</v>
      </c>
      <c r="G229" t="s">
        <v>450</v>
      </c>
      <c r="H229" t="s">
        <v>17</v>
      </c>
      <c r="I229">
        <v>5100</v>
      </c>
      <c r="J229">
        <v>924</v>
      </c>
      <c r="K229" t="s">
        <v>837</v>
      </c>
      <c r="M229" t="s">
        <v>2515</v>
      </c>
      <c r="O229" t="s">
        <v>2572</v>
      </c>
      <c r="P229" t="s">
        <v>2681</v>
      </c>
      <c r="Q229" t="s">
        <v>2682</v>
      </c>
      <c r="R229" t="s">
        <v>2671</v>
      </c>
      <c r="S229">
        <v>173.6</v>
      </c>
      <c r="T229">
        <v>55</v>
      </c>
      <c r="U229">
        <v>113623</v>
      </c>
      <c r="V229">
        <v>113.623</v>
      </c>
      <c r="W229" t="e">
        <f>VLOOKUP(L229,[3]Tops!$A$2:$B$184,2,FALSE)</f>
        <v>#N/A</v>
      </c>
    </row>
    <row r="230" spans="1:23" x14ac:dyDescent="0.2">
      <c r="A230" t="s">
        <v>827</v>
      </c>
      <c r="B230">
        <v>4</v>
      </c>
      <c r="C230" t="s">
        <v>2646</v>
      </c>
      <c r="D230" t="s">
        <v>838</v>
      </c>
      <c r="E230" t="s">
        <v>839</v>
      </c>
      <c r="F230" t="s">
        <v>17</v>
      </c>
      <c r="G230" t="s">
        <v>396</v>
      </c>
      <c r="H230" t="s">
        <v>20</v>
      </c>
      <c r="I230">
        <v>906</v>
      </c>
      <c r="J230">
        <v>830</v>
      </c>
      <c r="K230" t="s">
        <v>841</v>
      </c>
      <c r="M230" t="s">
        <v>2039</v>
      </c>
      <c r="O230" t="s">
        <v>2575</v>
      </c>
      <c r="P230" t="s">
        <v>2689</v>
      </c>
      <c r="Q230" t="s">
        <v>2690</v>
      </c>
      <c r="R230" t="s">
        <v>2691</v>
      </c>
      <c r="S230">
        <v>87.2</v>
      </c>
      <c r="T230">
        <v>83</v>
      </c>
      <c r="U230">
        <v>51925</v>
      </c>
      <c r="V230">
        <v>51.924999999999997</v>
      </c>
      <c r="W230" t="e">
        <f>VLOOKUP(L230,[3]Tops!$A$2:$B$184,2,FALSE)</f>
        <v>#N/A</v>
      </c>
    </row>
    <row r="231" spans="1:23" x14ac:dyDescent="0.2">
      <c r="A231" t="s">
        <v>827</v>
      </c>
      <c r="B231">
        <v>5</v>
      </c>
      <c r="C231" t="s">
        <v>2646</v>
      </c>
      <c r="D231" t="s">
        <v>842</v>
      </c>
      <c r="E231" t="s">
        <v>843</v>
      </c>
      <c r="F231" t="s">
        <v>17</v>
      </c>
      <c r="G231" t="s">
        <v>396</v>
      </c>
      <c r="H231" t="s">
        <v>14</v>
      </c>
      <c r="I231">
        <v>2100</v>
      </c>
      <c r="J231">
        <v>813</v>
      </c>
      <c r="K231" t="s">
        <v>845</v>
      </c>
      <c r="L231" t="s">
        <v>1988</v>
      </c>
      <c r="O231" t="s">
        <v>2560</v>
      </c>
      <c r="P231" t="e">
        <v>#N/A</v>
      </c>
      <c r="Q231" t="e">
        <v>#N/A</v>
      </c>
      <c r="R231" t="e">
        <v>#N/A</v>
      </c>
      <c r="S231" t="e">
        <v>#N/A</v>
      </c>
      <c r="T231" t="e">
        <v>#N/A</v>
      </c>
      <c r="U231" t="e">
        <v>#N/A</v>
      </c>
      <c r="V231" t="e">
        <v>#N/A</v>
      </c>
      <c r="W231" t="str">
        <f>VLOOKUP(L231,[3]Tops!$A$2:$B$184,2,FALSE)</f>
        <v>M.005 3.13 7.475 0L7.47 3.13C.029.129.044.116.05.09.007-.025.006-.062 0 0-.012.154-.05.937-.05 4.133 0 5.884-4.928 9.857-7.47 11.109-6.22-2.88-7.571-8.605-7.47-11.109V3.13Z</v>
      </c>
    </row>
    <row r="232" spans="1:23" x14ac:dyDescent="0.2">
      <c r="A232" t="s">
        <v>827</v>
      </c>
      <c r="B232">
        <v>6</v>
      </c>
      <c r="C232" t="s">
        <v>2646</v>
      </c>
      <c r="D232" t="s">
        <v>846</v>
      </c>
      <c r="E232" t="s">
        <v>847</v>
      </c>
      <c r="F232" t="s">
        <v>17</v>
      </c>
      <c r="G232" t="s">
        <v>396</v>
      </c>
      <c r="H232" t="s">
        <v>20</v>
      </c>
      <c r="I232">
        <v>1600</v>
      </c>
      <c r="J232">
        <v>756</v>
      </c>
      <c r="K232" t="s">
        <v>849</v>
      </c>
      <c r="M232" t="s">
        <v>2040</v>
      </c>
      <c r="O232" t="s">
        <v>2576</v>
      </c>
      <c r="P232" t="s">
        <v>2692</v>
      </c>
      <c r="Q232" t="s">
        <v>2693</v>
      </c>
      <c r="R232" t="s">
        <v>2694</v>
      </c>
      <c r="S232">
        <v>95.8</v>
      </c>
      <c r="T232">
        <v>67</v>
      </c>
      <c r="U232">
        <v>23964</v>
      </c>
      <c r="V232">
        <v>23.963999999999999</v>
      </c>
      <c r="W232" t="e">
        <f>VLOOKUP(L232,[3]Tops!$A$2:$B$184,2,FALSE)</f>
        <v>#N/A</v>
      </c>
    </row>
    <row r="233" spans="1:23" x14ac:dyDescent="0.2">
      <c r="A233" t="s">
        <v>827</v>
      </c>
      <c r="B233">
        <v>7</v>
      </c>
      <c r="C233" t="s">
        <v>2646</v>
      </c>
      <c r="D233" t="s">
        <v>850</v>
      </c>
      <c r="E233" t="s">
        <v>851</v>
      </c>
      <c r="F233" t="s">
        <v>17</v>
      </c>
      <c r="G233" t="s">
        <v>450</v>
      </c>
      <c r="H233" t="s">
        <v>20</v>
      </c>
      <c r="I233">
        <v>825</v>
      </c>
      <c r="J233">
        <v>518</v>
      </c>
      <c r="K233" t="s">
        <v>853</v>
      </c>
      <c r="M233" t="s">
        <v>2041</v>
      </c>
      <c r="O233" t="s">
        <v>2565</v>
      </c>
      <c r="P233" t="s">
        <v>2664</v>
      </c>
      <c r="Q233" t="s">
        <v>2665</v>
      </c>
      <c r="R233" t="s">
        <v>2592</v>
      </c>
      <c r="S233">
        <v>89.7</v>
      </c>
      <c r="T233">
        <v>182</v>
      </c>
      <c r="U233">
        <v>0</v>
      </c>
      <c r="V233">
        <v>0</v>
      </c>
      <c r="W233" t="e">
        <f>VLOOKUP(L233,[3]Tops!$A$2:$B$184,2,FALSE)</f>
        <v>#N/A</v>
      </c>
    </row>
    <row r="234" spans="1:23" x14ac:dyDescent="0.2">
      <c r="A234" t="s">
        <v>827</v>
      </c>
      <c r="B234">
        <v>8</v>
      </c>
      <c r="C234" t="s">
        <v>2646</v>
      </c>
      <c r="D234" t="s">
        <v>854</v>
      </c>
      <c r="E234" t="s">
        <v>855</v>
      </c>
      <c r="F234" t="s">
        <v>17</v>
      </c>
      <c r="G234" t="s">
        <v>396</v>
      </c>
      <c r="H234" t="s">
        <v>26</v>
      </c>
      <c r="I234">
        <v>1100</v>
      </c>
      <c r="J234">
        <v>338</v>
      </c>
      <c r="K234" t="s">
        <v>856</v>
      </c>
      <c r="M234" t="s">
        <v>2042</v>
      </c>
      <c r="O234" t="s">
        <v>2577</v>
      </c>
      <c r="P234" t="s">
        <v>2695</v>
      </c>
      <c r="Q234" t="s">
        <v>2696</v>
      </c>
      <c r="R234" t="s">
        <v>2697</v>
      </c>
      <c r="S234">
        <v>238.3</v>
      </c>
      <c r="T234">
        <v>20</v>
      </c>
      <c r="U234">
        <v>97834</v>
      </c>
      <c r="V234">
        <v>97.834000000000003</v>
      </c>
      <c r="W234" t="e">
        <f>VLOOKUP(L234,[3]Tops!$A$2:$B$184,2,FALSE)</f>
        <v>#N/A</v>
      </c>
    </row>
    <row r="235" spans="1:23" x14ac:dyDescent="0.2">
      <c r="A235" t="s">
        <v>827</v>
      </c>
      <c r="B235">
        <v>9</v>
      </c>
      <c r="C235" t="s">
        <v>2646</v>
      </c>
      <c r="D235" t="s">
        <v>857</v>
      </c>
      <c r="E235" t="s">
        <v>858</v>
      </c>
      <c r="F235" t="s">
        <v>17</v>
      </c>
      <c r="G235" t="s">
        <v>396</v>
      </c>
      <c r="H235" t="s">
        <v>14</v>
      </c>
      <c r="I235">
        <v>732</v>
      </c>
      <c r="J235">
        <v>227</v>
      </c>
      <c r="K235" t="s">
        <v>530</v>
      </c>
      <c r="M235" t="s">
        <v>2043</v>
      </c>
      <c r="O235" t="s">
        <v>2578</v>
      </c>
      <c r="P235" t="s">
        <v>2698</v>
      </c>
      <c r="Q235" t="s">
        <v>2699</v>
      </c>
      <c r="R235" t="s">
        <v>2685</v>
      </c>
      <c r="S235">
        <v>116</v>
      </c>
      <c r="T235">
        <v>29</v>
      </c>
      <c r="U235">
        <v>77037</v>
      </c>
      <c r="V235">
        <v>77.037000000000006</v>
      </c>
      <c r="W235" t="e">
        <f>VLOOKUP(L235,[3]Tops!$A$2:$B$184,2,FALSE)</f>
        <v>#N/A</v>
      </c>
    </row>
    <row r="236" spans="1:23" x14ac:dyDescent="0.2">
      <c r="A236" t="s">
        <v>827</v>
      </c>
      <c r="B236">
        <v>10</v>
      </c>
      <c r="C236" t="s">
        <v>2646</v>
      </c>
      <c r="D236" t="s">
        <v>860</v>
      </c>
      <c r="E236" t="s">
        <v>861</v>
      </c>
      <c r="F236" t="s">
        <v>17</v>
      </c>
      <c r="G236" t="s">
        <v>405</v>
      </c>
      <c r="H236" t="s">
        <v>20</v>
      </c>
      <c r="I236">
        <v>378</v>
      </c>
      <c r="J236">
        <v>190</v>
      </c>
      <c r="K236" t="s">
        <v>863</v>
      </c>
      <c r="M236" t="s">
        <v>2044</v>
      </c>
      <c r="O236" t="s">
        <v>2579</v>
      </c>
      <c r="P236" t="s">
        <v>2700</v>
      </c>
      <c r="Q236" t="s">
        <v>2701</v>
      </c>
      <c r="R236" t="s">
        <v>2697</v>
      </c>
      <c r="S236">
        <v>432.8</v>
      </c>
      <c r="T236">
        <v>3</v>
      </c>
      <c r="U236">
        <v>194782</v>
      </c>
      <c r="V236">
        <v>194.78200000000001</v>
      </c>
      <c r="W236" t="e">
        <f>VLOOKUP(L236,[3]Tops!$A$2:$B$184,2,FALSE)</f>
        <v>#N/A</v>
      </c>
    </row>
    <row r="237" spans="1:23" x14ac:dyDescent="0.2">
      <c r="A237" t="s">
        <v>827</v>
      </c>
      <c r="B237">
        <v>11</v>
      </c>
      <c r="C237" t="s">
        <v>2646</v>
      </c>
      <c r="D237" t="s">
        <v>864</v>
      </c>
      <c r="E237" t="s">
        <v>865</v>
      </c>
      <c r="F237" t="s">
        <v>17</v>
      </c>
      <c r="G237" t="s">
        <v>396</v>
      </c>
      <c r="H237" t="s">
        <v>38</v>
      </c>
      <c r="I237">
        <v>308</v>
      </c>
      <c r="J237">
        <v>189</v>
      </c>
      <c r="K237" t="s">
        <v>867</v>
      </c>
      <c r="M237" t="s">
        <v>2045</v>
      </c>
      <c r="O237" t="s">
        <v>2563</v>
      </c>
      <c r="P237" t="s">
        <v>2658</v>
      </c>
      <c r="Q237" t="s">
        <v>2659</v>
      </c>
      <c r="R237" t="s">
        <v>2660</v>
      </c>
      <c r="S237">
        <v>84.5</v>
      </c>
      <c r="T237">
        <v>115</v>
      </c>
      <c r="U237">
        <v>48791</v>
      </c>
      <c r="V237">
        <v>48.790999999999997</v>
      </c>
      <c r="W237" t="e">
        <f>VLOOKUP(L237,[3]Tops!$A$2:$B$184,2,FALSE)</f>
        <v>#N/A</v>
      </c>
    </row>
    <row r="238" spans="1:23" x14ac:dyDescent="0.2">
      <c r="A238" t="s">
        <v>827</v>
      </c>
      <c r="B238">
        <v>12</v>
      </c>
      <c r="C238" t="s">
        <v>2646</v>
      </c>
      <c r="D238" t="s">
        <v>868</v>
      </c>
      <c r="E238" t="s">
        <v>869</v>
      </c>
      <c r="F238" t="s">
        <v>17</v>
      </c>
      <c r="G238" t="s">
        <v>401</v>
      </c>
      <c r="H238" t="s">
        <v>26</v>
      </c>
      <c r="I238">
        <v>334</v>
      </c>
      <c r="J238">
        <v>183</v>
      </c>
      <c r="K238" t="s">
        <v>545</v>
      </c>
      <c r="M238" t="s">
        <v>2046</v>
      </c>
      <c r="O238" t="s">
        <v>2576</v>
      </c>
      <c r="P238" t="s">
        <v>2692</v>
      </c>
      <c r="Q238" t="s">
        <v>2693</v>
      </c>
      <c r="R238" t="s">
        <v>2694</v>
      </c>
      <c r="S238">
        <v>95.8</v>
      </c>
      <c r="T238">
        <v>67</v>
      </c>
      <c r="U238">
        <v>23964</v>
      </c>
      <c r="V238">
        <v>23.963999999999999</v>
      </c>
      <c r="W238" t="e">
        <f>VLOOKUP(L238,[3]Tops!$A$2:$B$184,2,FALSE)</f>
        <v>#N/A</v>
      </c>
    </row>
    <row r="239" spans="1:23" x14ac:dyDescent="0.2">
      <c r="A239" t="s">
        <v>827</v>
      </c>
      <c r="B239">
        <v>13</v>
      </c>
      <c r="C239" t="s">
        <v>2646</v>
      </c>
      <c r="D239" t="s">
        <v>870</v>
      </c>
      <c r="E239" t="s">
        <v>871</v>
      </c>
      <c r="F239" t="s">
        <v>17</v>
      </c>
      <c r="G239" t="s">
        <v>401</v>
      </c>
      <c r="H239" t="s">
        <v>20</v>
      </c>
      <c r="I239">
        <v>340</v>
      </c>
      <c r="J239">
        <v>123</v>
      </c>
      <c r="K239" t="s">
        <v>630</v>
      </c>
      <c r="M239" t="s">
        <v>2047</v>
      </c>
      <c r="O239" t="s">
        <v>2580</v>
      </c>
      <c r="P239" t="s">
        <v>2702</v>
      </c>
      <c r="Q239" t="s">
        <v>2703</v>
      </c>
      <c r="R239" t="s">
        <v>2704</v>
      </c>
      <c r="S239">
        <v>88</v>
      </c>
      <c r="T239">
        <v>72</v>
      </c>
      <c r="U239">
        <v>41995</v>
      </c>
      <c r="V239">
        <v>41.994999999999997</v>
      </c>
      <c r="W239" t="e">
        <f>VLOOKUP(L239,[3]Tops!$A$2:$B$184,2,FALSE)</f>
        <v>#N/A</v>
      </c>
    </row>
    <row r="240" spans="1:23" x14ac:dyDescent="0.2">
      <c r="A240" t="s">
        <v>827</v>
      </c>
      <c r="B240">
        <v>14</v>
      </c>
      <c r="C240" t="s">
        <v>2646</v>
      </c>
      <c r="D240" t="s">
        <v>873</v>
      </c>
      <c r="E240" t="s">
        <v>874</v>
      </c>
      <c r="F240" t="s">
        <v>17</v>
      </c>
      <c r="G240" t="s">
        <v>410</v>
      </c>
      <c r="H240" t="s">
        <v>38</v>
      </c>
      <c r="I240">
        <v>238</v>
      </c>
      <c r="J240">
        <v>118</v>
      </c>
      <c r="K240" t="s">
        <v>641</v>
      </c>
      <c r="M240" t="s">
        <v>2048</v>
      </c>
      <c r="O240" t="s">
        <v>2563</v>
      </c>
      <c r="P240" t="s">
        <v>2658</v>
      </c>
      <c r="Q240" t="s">
        <v>2659</v>
      </c>
      <c r="R240" t="s">
        <v>2660</v>
      </c>
      <c r="S240">
        <v>84.5</v>
      </c>
      <c r="T240">
        <v>115</v>
      </c>
      <c r="U240">
        <v>48791</v>
      </c>
      <c r="V240">
        <v>48.790999999999997</v>
      </c>
      <c r="W240" t="e">
        <f>VLOOKUP(L240,[3]Tops!$A$2:$B$184,2,FALSE)</f>
        <v>#N/A</v>
      </c>
    </row>
    <row r="241" spans="1:23" x14ac:dyDescent="0.2">
      <c r="A241" t="s">
        <v>827</v>
      </c>
      <c r="B241">
        <v>15</v>
      </c>
      <c r="C241" t="s">
        <v>2646</v>
      </c>
      <c r="D241" t="s">
        <v>876</v>
      </c>
      <c r="E241" t="s">
        <v>877</v>
      </c>
      <c r="F241" t="s">
        <v>17</v>
      </c>
      <c r="G241" t="s">
        <v>405</v>
      </c>
      <c r="H241" t="s">
        <v>38</v>
      </c>
      <c r="I241">
        <v>232</v>
      </c>
      <c r="J241">
        <v>111</v>
      </c>
      <c r="K241" t="s">
        <v>879</v>
      </c>
      <c r="M241" t="s">
        <v>2049</v>
      </c>
      <c r="O241" t="s">
        <v>2563</v>
      </c>
      <c r="P241" t="s">
        <v>2658</v>
      </c>
      <c r="Q241" t="s">
        <v>2659</v>
      </c>
      <c r="R241" t="s">
        <v>2660</v>
      </c>
      <c r="S241">
        <v>84.5</v>
      </c>
      <c r="T241">
        <v>115</v>
      </c>
      <c r="U241">
        <v>48791</v>
      </c>
      <c r="V241">
        <v>48.790999999999997</v>
      </c>
      <c r="W241" t="e">
        <f>VLOOKUP(L241,[3]Tops!$A$2:$B$184,2,FALSE)</f>
        <v>#N/A</v>
      </c>
    </row>
    <row r="242" spans="1:23" x14ac:dyDescent="0.2">
      <c r="A242" t="s">
        <v>827</v>
      </c>
      <c r="B242">
        <v>16</v>
      </c>
      <c r="C242" t="s">
        <v>2646</v>
      </c>
      <c r="D242" t="s">
        <v>880</v>
      </c>
      <c r="E242" t="s">
        <v>881</v>
      </c>
      <c r="F242" t="s">
        <v>17</v>
      </c>
      <c r="G242" t="s">
        <v>396</v>
      </c>
      <c r="I242">
        <v>191</v>
      </c>
      <c r="J242">
        <v>106</v>
      </c>
      <c r="K242" t="s">
        <v>668</v>
      </c>
      <c r="M242" t="s">
        <v>2050</v>
      </c>
      <c r="O242" t="s">
        <v>2562</v>
      </c>
      <c r="P242" t="s">
        <v>2656</v>
      </c>
      <c r="Q242" t="s">
        <v>2657</v>
      </c>
      <c r="R242" t="s">
        <v>2633</v>
      </c>
      <c r="S242">
        <v>91.7</v>
      </c>
      <c r="T242">
        <v>176</v>
      </c>
      <c r="U242">
        <v>46282</v>
      </c>
      <c r="V242">
        <v>46.281999999999996</v>
      </c>
      <c r="W242" t="e">
        <f>VLOOKUP(L242,[3]Tops!$A$2:$B$184,2,FALSE)</f>
        <v>#N/A</v>
      </c>
    </row>
    <row r="243" spans="1:23" x14ac:dyDescent="0.2">
      <c r="A243" t="s">
        <v>827</v>
      </c>
      <c r="B243">
        <v>17</v>
      </c>
      <c r="C243" t="s">
        <v>2646</v>
      </c>
      <c r="D243" t="s">
        <v>883</v>
      </c>
      <c r="E243" t="s">
        <v>884</v>
      </c>
      <c r="F243" t="s">
        <v>17</v>
      </c>
      <c r="G243" t="s">
        <v>396</v>
      </c>
      <c r="H243" t="s">
        <v>38</v>
      </c>
      <c r="I243">
        <v>304</v>
      </c>
      <c r="J243">
        <v>105</v>
      </c>
      <c r="K243" t="s">
        <v>672</v>
      </c>
      <c r="M243" t="s">
        <v>2051</v>
      </c>
      <c r="O243" t="s">
        <v>2581</v>
      </c>
      <c r="P243" t="s">
        <v>2705</v>
      </c>
      <c r="Q243" t="s">
        <v>2706</v>
      </c>
      <c r="R243" t="s">
        <v>2688</v>
      </c>
      <c r="S243">
        <v>129</v>
      </c>
      <c r="T243">
        <v>38</v>
      </c>
      <c r="U243">
        <v>78965</v>
      </c>
      <c r="V243">
        <v>78.965000000000003</v>
      </c>
      <c r="W243" t="e">
        <f>VLOOKUP(L243,[3]Tops!$A$2:$B$184,2,FALSE)</f>
        <v>#N/A</v>
      </c>
    </row>
    <row r="244" spans="1:23" x14ac:dyDescent="0.2">
      <c r="A244" t="s">
        <v>827</v>
      </c>
      <c r="B244">
        <v>18</v>
      </c>
      <c r="C244" t="s">
        <v>2646</v>
      </c>
      <c r="D244" t="s">
        <v>886</v>
      </c>
      <c r="E244" t="s">
        <v>887</v>
      </c>
      <c r="F244" t="s">
        <v>17</v>
      </c>
      <c r="G244" t="s">
        <v>422</v>
      </c>
      <c r="H244" t="s">
        <v>38</v>
      </c>
      <c r="I244">
        <v>336</v>
      </c>
      <c r="J244">
        <v>96</v>
      </c>
      <c r="K244" t="s">
        <v>889</v>
      </c>
      <c r="M244" t="s">
        <v>2516</v>
      </c>
      <c r="O244" t="s">
        <v>2582</v>
      </c>
      <c r="P244" t="s">
        <v>2707</v>
      </c>
      <c r="Q244" t="s">
        <v>2708</v>
      </c>
      <c r="R244" t="s">
        <v>2709</v>
      </c>
      <c r="S244">
        <v>100.4</v>
      </c>
      <c r="T244">
        <v>77</v>
      </c>
      <c r="U244">
        <v>43015</v>
      </c>
      <c r="V244">
        <v>43.015000000000001</v>
      </c>
      <c r="W244" t="e">
        <f>VLOOKUP(L244,[3]Tops!$A$2:$B$184,2,FALSE)</f>
        <v>#N/A</v>
      </c>
    </row>
    <row r="245" spans="1:23" x14ac:dyDescent="0.2">
      <c r="A245" t="s">
        <v>827</v>
      </c>
      <c r="B245">
        <v>19</v>
      </c>
      <c r="C245" t="s">
        <v>2646</v>
      </c>
      <c r="D245" t="s">
        <v>890</v>
      </c>
      <c r="E245" t="s">
        <v>891</v>
      </c>
      <c r="F245" t="s">
        <v>17</v>
      </c>
      <c r="G245" t="s">
        <v>396</v>
      </c>
      <c r="H245" t="s">
        <v>14</v>
      </c>
      <c r="I245">
        <v>197</v>
      </c>
      <c r="J245">
        <v>91</v>
      </c>
      <c r="K245" t="s">
        <v>724</v>
      </c>
      <c r="M245" t="s">
        <v>2517</v>
      </c>
      <c r="O245" t="s">
        <v>2581</v>
      </c>
      <c r="P245" t="s">
        <v>2705</v>
      </c>
      <c r="Q245" t="s">
        <v>2706</v>
      </c>
      <c r="R245" t="s">
        <v>2688</v>
      </c>
      <c r="S245">
        <v>129</v>
      </c>
      <c r="T245">
        <v>38</v>
      </c>
      <c r="U245">
        <v>78965</v>
      </c>
      <c r="V245">
        <v>78.965000000000003</v>
      </c>
      <c r="W245" t="e">
        <f>VLOOKUP(L245,[3]Tops!$A$2:$B$184,2,FALSE)</f>
        <v>#N/A</v>
      </c>
    </row>
    <row r="246" spans="1:23" x14ac:dyDescent="0.2">
      <c r="A246" t="s">
        <v>827</v>
      </c>
      <c r="B246">
        <v>20</v>
      </c>
      <c r="C246" t="s">
        <v>2646</v>
      </c>
      <c r="D246" t="s">
        <v>893</v>
      </c>
      <c r="E246" t="s">
        <v>894</v>
      </c>
      <c r="F246" t="s">
        <v>17</v>
      </c>
      <c r="G246" t="s">
        <v>405</v>
      </c>
      <c r="H246" t="s">
        <v>38</v>
      </c>
      <c r="I246">
        <v>392</v>
      </c>
      <c r="J246">
        <v>90</v>
      </c>
      <c r="K246" t="s">
        <v>731</v>
      </c>
      <c r="M246" t="s">
        <v>2052</v>
      </c>
      <c r="O246" t="s">
        <v>2569</v>
      </c>
      <c r="P246" t="s">
        <v>2674</v>
      </c>
      <c r="Q246" t="s">
        <v>2675</v>
      </c>
      <c r="R246" t="s">
        <v>2655</v>
      </c>
      <c r="S246">
        <v>89.6</v>
      </c>
      <c r="T246">
        <v>115</v>
      </c>
      <c r="U246">
        <v>44308</v>
      </c>
      <c r="V246">
        <v>44.308</v>
      </c>
      <c r="W246" t="e">
        <f>VLOOKUP(L246,[3]Tops!$A$2:$B$184,2,FALSE)</f>
        <v>#N/A</v>
      </c>
    </row>
    <row r="247" spans="1:23" x14ac:dyDescent="0.2">
      <c r="A247" t="s">
        <v>827</v>
      </c>
      <c r="B247">
        <v>21</v>
      </c>
      <c r="C247" t="s">
        <v>2646</v>
      </c>
      <c r="D247" t="s">
        <v>896</v>
      </c>
      <c r="E247" t="s">
        <v>897</v>
      </c>
      <c r="F247" t="s">
        <v>17</v>
      </c>
      <c r="G247" t="s">
        <v>396</v>
      </c>
      <c r="H247" t="s">
        <v>38</v>
      </c>
      <c r="I247">
        <v>130</v>
      </c>
      <c r="J247">
        <v>85</v>
      </c>
      <c r="K247" t="s">
        <v>899</v>
      </c>
      <c r="M247" t="s">
        <v>2053</v>
      </c>
      <c r="O247" t="s">
        <v>2579</v>
      </c>
      <c r="P247" t="s">
        <v>2700</v>
      </c>
      <c r="Q247" t="s">
        <v>2701</v>
      </c>
      <c r="R247" t="s">
        <v>2697</v>
      </c>
      <c r="S247">
        <v>432.8</v>
      </c>
      <c r="T247">
        <v>3</v>
      </c>
      <c r="U247">
        <v>194782</v>
      </c>
      <c r="V247">
        <v>194.78200000000001</v>
      </c>
      <c r="W247" t="e">
        <f>VLOOKUP(L247,[3]Tops!$A$2:$B$184,2,FALSE)</f>
        <v>#N/A</v>
      </c>
    </row>
    <row r="248" spans="1:23" x14ac:dyDescent="0.2">
      <c r="A248" t="s">
        <v>827</v>
      </c>
      <c r="B248">
        <v>22</v>
      </c>
      <c r="C248" t="s">
        <v>2646</v>
      </c>
      <c r="D248" t="s">
        <v>900</v>
      </c>
      <c r="E248" t="s">
        <v>901</v>
      </c>
      <c r="F248" t="s">
        <v>17</v>
      </c>
      <c r="G248" t="s">
        <v>450</v>
      </c>
      <c r="H248" t="s">
        <v>14</v>
      </c>
      <c r="I248">
        <v>68</v>
      </c>
      <c r="J248">
        <v>55</v>
      </c>
      <c r="K248" t="s">
        <v>903</v>
      </c>
      <c r="M248" t="s">
        <v>2054</v>
      </c>
      <c r="O248" t="s">
        <v>2583</v>
      </c>
      <c r="P248" t="s">
        <v>2710</v>
      </c>
      <c r="Q248" t="s">
        <v>2711</v>
      </c>
      <c r="R248" t="s">
        <v>2697</v>
      </c>
      <c r="S248">
        <v>176.2</v>
      </c>
      <c r="T248">
        <v>20</v>
      </c>
      <c r="U248">
        <v>76367</v>
      </c>
      <c r="V248">
        <v>76.367000000000004</v>
      </c>
      <c r="W248" t="e">
        <f>VLOOKUP(L248,[3]Tops!$A$2:$B$184,2,FALSE)</f>
        <v>#N/A</v>
      </c>
    </row>
    <row r="249" spans="1:23" x14ac:dyDescent="0.2">
      <c r="A249" t="s">
        <v>827</v>
      </c>
      <c r="B249">
        <v>23</v>
      </c>
      <c r="C249" t="s">
        <v>2646</v>
      </c>
      <c r="D249" t="s">
        <v>904</v>
      </c>
      <c r="E249" t="s">
        <v>905</v>
      </c>
      <c r="F249" t="s">
        <v>17</v>
      </c>
      <c r="G249" t="s">
        <v>401</v>
      </c>
      <c r="H249" t="s">
        <v>38</v>
      </c>
      <c r="I249">
        <v>124</v>
      </c>
      <c r="J249">
        <v>51</v>
      </c>
      <c r="K249" t="s">
        <v>907</v>
      </c>
      <c r="M249" t="s">
        <v>2055</v>
      </c>
      <c r="O249" t="s">
        <v>2562</v>
      </c>
      <c r="P249" t="s">
        <v>2656</v>
      </c>
      <c r="Q249" t="s">
        <v>2657</v>
      </c>
      <c r="R249" t="s">
        <v>2633</v>
      </c>
      <c r="S249">
        <v>91.7</v>
      </c>
      <c r="T249">
        <v>176</v>
      </c>
      <c r="U249">
        <v>46282</v>
      </c>
      <c r="V249">
        <v>46.281999999999996</v>
      </c>
      <c r="W249" t="e">
        <f>VLOOKUP(L249,[3]Tops!$A$2:$B$184,2,FALSE)</f>
        <v>#N/A</v>
      </c>
    </row>
    <row r="250" spans="1:23" x14ac:dyDescent="0.2">
      <c r="A250" t="s">
        <v>827</v>
      </c>
      <c r="B250">
        <v>24</v>
      </c>
      <c r="C250" t="s">
        <v>2646</v>
      </c>
      <c r="D250" t="s">
        <v>908</v>
      </c>
      <c r="E250" t="s">
        <v>909</v>
      </c>
      <c r="F250" t="s">
        <v>17</v>
      </c>
      <c r="G250" t="s">
        <v>450</v>
      </c>
      <c r="H250" t="s">
        <v>26</v>
      </c>
      <c r="I250">
        <v>51</v>
      </c>
      <c r="J250">
        <v>46</v>
      </c>
      <c r="K250" t="s">
        <v>910</v>
      </c>
      <c r="M250" t="s">
        <v>2056</v>
      </c>
      <c r="O250" t="s">
        <v>2577</v>
      </c>
      <c r="P250" t="s">
        <v>2695</v>
      </c>
      <c r="Q250" t="s">
        <v>2696</v>
      </c>
      <c r="R250" t="s">
        <v>2697</v>
      </c>
      <c r="S250">
        <v>238.3</v>
      </c>
      <c r="T250">
        <v>20</v>
      </c>
      <c r="U250">
        <v>97834</v>
      </c>
      <c r="V250">
        <v>97.834000000000003</v>
      </c>
      <c r="W250" t="e">
        <f>VLOOKUP(L250,[3]Tops!$A$2:$B$184,2,FALSE)</f>
        <v>#N/A</v>
      </c>
    </row>
    <row r="251" spans="1:23" x14ac:dyDescent="0.2">
      <c r="A251" t="s">
        <v>827</v>
      </c>
      <c r="B251">
        <v>25</v>
      </c>
      <c r="C251" t="s">
        <v>2646</v>
      </c>
      <c r="D251" t="s">
        <v>911</v>
      </c>
      <c r="E251" t="s">
        <v>912</v>
      </c>
      <c r="F251" t="s">
        <v>17</v>
      </c>
      <c r="G251" t="s">
        <v>450</v>
      </c>
      <c r="H251" t="s">
        <v>38</v>
      </c>
      <c r="I251">
        <v>317</v>
      </c>
      <c r="J251">
        <v>43</v>
      </c>
      <c r="K251" t="s">
        <v>914</v>
      </c>
      <c r="M251" t="s">
        <v>2057</v>
      </c>
      <c r="O251" t="s">
        <v>2584</v>
      </c>
      <c r="P251" t="s">
        <v>2712</v>
      </c>
      <c r="Q251" t="s">
        <v>2713</v>
      </c>
      <c r="R251" t="s">
        <v>2709</v>
      </c>
      <c r="S251">
        <v>91.9</v>
      </c>
      <c r="T251">
        <v>22</v>
      </c>
      <c r="U251">
        <v>54306</v>
      </c>
      <c r="V251">
        <v>54.305999999999997</v>
      </c>
      <c r="W251" t="e">
        <f>VLOOKUP(L251,[3]Tops!$A$2:$B$184,2,FALSE)</f>
        <v>#N/A</v>
      </c>
    </row>
    <row r="252" spans="1:23" x14ac:dyDescent="0.2">
      <c r="A252" t="s">
        <v>827</v>
      </c>
      <c r="B252">
        <v>26</v>
      </c>
      <c r="C252" t="s">
        <v>2646</v>
      </c>
      <c r="D252" t="s">
        <v>915</v>
      </c>
      <c r="E252" t="s">
        <v>916</v>
      </c>
      <c r="F252" t="s">
        <v>17</v>
      </c>
      <c r="G252" t="s">
        <v>450</v>
      </c>
      <c r="I252">
        <v>49</v>
      </c>
      <c r="J252">
        <v>43</v>
      </c>
      <c r="K252" t="s">
        <v>914</v>
      </c>
      <c r="M252" t="s">
        <v>2058</v>
      </c>
      <c r="O252" t="s">
        <v>2563</v>
      </c>
      <c r="P252" t="s">
        <v>2658</v>
      </c>
      <c r="Q252" t="s">
        <v>2659</v>
      </c>
      <c r="R252" t="s">
        <v>2660</v>
      </c>
      <c r="S252">
        <v>84.5</v>
      </c>
      <c r="T252">
        <v>115</v>
      </c>
      <c r="U252">
        <v>48791</v>
      </c>
      <c r="V252">
        <v>48.790999999999997</v>
      </c>
      <c r="W252" t="e">
        <f>VLOOKUP(L252,[3]Tops!$A$2:$B$184,2,FALSE)</f>
        <v>#N/A</v>
      </c>
    </row>
    <row r="253" spans="1:23" x14ac:dyDescent="0.2">
      <c r="A253" t="s">
        <v>827</v>
      </c>
      <c r="B253">
        <v>27</v>
      </c>
      <c r="C253" t="s">
        <v>2646</v>
      </c>
      <c r="D253" t="s">
        <v>917</v>
      </c>
      <c r="E253" t="s">
        <v>918</v>
      </c>
      <c r="F253" t="s">
        <v>17</v>
      </c>
      <c r="G253" t="s">
        <v>401</v>
      </c>
      <c r="H253" t="s">
        <v>38</v>
      </c>
      <c r="I253">
        <v>52</v>
      </c>
      <c r="J253">
        <v>42</v>
      </c>
      <c r="K253" t="s">
        <v>920</v>
      </c>
      <c r="M253" t="s">
        <v>2059</v>
      </c>
      <c r="O253" t="s">
        <v>2585</v>
      </c>
      <c r="P253" t="s">
        <v>2714</v>
      </c>
      <c r="Q253" t="s">
        <v>2715</v>
      </c>
      <c r="R253" t="s">
        <v>2709</v>
      </c>
      <c r="S253">
        <v>105</v>
      </c>
      <c r="T253">
        <v>121</v>
      </c>
      <c r="U253">
        <v>52649</v>
      </c>
      <c r="V253">
        <v>52.649000000000001</v>
      </c>
      <c r="W253" t="e">
        <f>VLOOKUP(L253,[3]Tops!$A$2:$B$184,2,FALSE)</f>
        <v>#N/A</v>
      </c>
    </row>
    <row r="254" spans="1:23" x14ac:dyDescent="0.2">
      <c r="A254" t="s">
        <v>827</v>
      </c>
      <c r="B254">
        <v>28</v>
      </c>
      <c r="C254" t="s">
        <v>2646</v>
      </c>
      <c r="D254" t="s">
        <v>921</v>
      </c>
      <c r="E254" t="s">
        <v>922</v>
      </c>
      <c r="F254" t="s">
        <v>17</v>
      </c>
      <c r="G254" t="s">
        <v>422</v>
      </c>
      <c r="H254" t="s">
        <v>14</v>
      </c>
      <c r="I254">
        <v>32</v>
      </c>
      <c r="J254">
        <v>39</v>
      </c>
      <c r="K254" t="s">
        <v>923</v>
      </c>
      <c r="M254" t="s">
        <v>2060</v>
      </c>
      <c r="O254" t="s">
        <v>2586</v>
      </c>
      <c r="P254" t="s">
        <v>2716</v>
      </c>
      <c r="Q254" t="s">
        <v>2717</v>
      </c>
      <c r="R254" t="s">
        <v>2688</v>
      </c>
      <c r="S254">
        <v>88.5</v>
      </c>
      <c r="T254">
        <v>0</v>
      </c>
      <c r="U254">
        <v>50089</v>
      </c>
      <c r="V254">
        <v>50.088999999999999</v>
      </c>
      <c r="W254" t="e">
        <f>VLOOKUP(L254,[3]Tops!$A$2:$B$184,2,FALSE)</f>
        <v>#N/A</v>
      </c>
    </row>
    <row r="255" spans="1:23" x14ac:dyDescent="0.2">
      <c r="A255" t="s">
        <v>827</v>
      </c>
      <c r="B255">
        <v>29</v>
      </c>
      <c r="C255" t="s">
        <v>2646</v>
      </c>
      <c r="D255" t="s">
        <v>924</v>
      </c>
      <c r="E255" t="s">
        <v>925</v>
      </c>
      <c r="F255" t="s">
        <v>17</v>
      </c>
      <c r="G255" t="s">
        <v>410</v>
      </c>
      <c r="H255" t="s">
        <v>20</v>
      </c>
      <c r="I255">
        <v>39</v>
      </c>
      <c r="J255">
        <v>39</v>
      </c>
      <c r="K255" t="s">
        <v>923</v>
      </c>
      <c r="M255" t="s">
        <v>2061</v>
      </c>
      <c r="O255" t="s">
        <v>2563</v>
      </c>
      <c r="P255" t="s">
        <v>2658</v>
      </c>
      <c r="Q255" t="s">
        <v>2659</v>
      </c>
      <c r="R255" t="s">
        <v>2660</v>
      </c>
      <c r="S255">
        <v>84.5</v>
      </c>
      <c r="T255">
        <v>115</v>
      </c>
      <c r="U255">
        <v>48791</v>
      </c>
      <c r="V255">
        <v>48.790999999999997</v>
      </c>
      <c r="W255" t="e">
        <f>VLOOKUP(L255,[3]Tops!$A$2:$B$184,2,FALSE)</f>
        <v>#N/A</v>
      </c>
    </row>
    <row r="256" spans="1:23" x14ac:dyDescent="0.2">
      <c r="A256" t="s">
        <v>827</v>
      </c>
      <c r="B256">
        <v>30</v>
      </c>
      <c r="C256" t="s">
        <v>2646</v>
      </c>
      <c r="D256" t="s">
        <v>926</v>
      </c>
      <c r="E256" t="s">
        <v>927</v>
      </c>
      <c r="F256" t="s">
        <v>17</v>
      </c>
      <c r="G256" t="s">
        <v>401</v>
      </c>
      <c r="H256" t="s">
        <v>20</v>
      </c>
      <c r="I256">
        <v>98</v>
      </c>
      <c r="J256">
        <v>37</v>
      </c>
      <c r="K256" t="s">
        <v>929</v>
      </c>
      <c r="M256" t="s">
        <v>2062</v>
      </c>
      <c r="O256" t="s">
        <v>2562</v>
      </c>
      <c r="P256" t="s">
        <v>2656</v>
      </c>
      <c r="Q256" t="s">
        <v>2657</v>
      </c>
      <c r="R256" t="s">
        <v>2633</v>
      </c>
      <c r="S256">
        <v>91.7</v>
      </c>
      <c r="T256">
        <v>176</v>
      </c>
      <c r="U256">
        <v>46282</v>
      </c>
      <c r="V256">
        <v>46.281999999999996</v>
      </c>
      <c r="W256" t="e">
        <f>VLOOKUP(L256,[3]Tops!$A$2:$B$184,2,FALSE)</f>
        <v>#N/A</v>
      </c>
    </row>
    <row r="257" spans="1:23" x14ac:dyDescent="0.2">
      <c r="A257" t="s">
        <v>827</v>
      </c>
      <c r="B257">
        <v>31</v>
      </c>
      <c r="C257" t="s">
        <v>2646</v>
      </c>
      <c r="D257" t="s">
        <v>930</v>
      </c>
      <c r="E257" t="s">
        <v>931</v>
      </c>
      <c r="F257" t="s">
        <v>17</v>
      </c>
      <c r="G257" t="s">
        <v>405</v>
      </c>
      <c r="H257" t="s">
        <v>14</v>
      </c>
      <c r="I257">
        <v>37</v>
      </c>
      <c r="J257">
        <v>37</v>
      </c>
      <c r="K257" t="s">
        <v>929</v>
      </c>
      <c r="M257" t="s">
        <v>2063</v>
      </c>
      <c r="O257" t="s">
        <v>2563</v>
      </c>
      <c r="P257" t="s">
        <v>2658</v>
      </c>
      <c r="Q257" t="s">
        <v>2659</v>
      </c>
      <c r="R257" t="s">
        <v>2660</v>
      </c>
      <c r="S257">
        <v>84.5</v>
      </c>
      <c r="T257">
        <v>115</v>
      </c>
      <c r="U257">
        <v>48791</v>
      </c>
      <c r="V257">
        <v>48.790999999999997</v>
      </c>
      <c r="W257" t="e">
        <f>VLOOKUP(L257,[3]Tops!$A$2:$B$184,2,FALSE)</f>
        <v>#N/A</v>
      </c>
    </row>
    <row r="258" spans="1:23" x14ac:dyDescent="0.2">
      <c r="A258" t="s">
        <v>827</v>
      </c>
      <c r="B258">
        <v>32</v>
      </c>
      <c r="C258" t="s">
        <v>2646</v>
      </c>
      <c r="D258" t="s">
        <v>932</v>
      </c>
      <c r="E258" t="s">
        <v>933</v>
      </c>
      <c r="F258" t="s">
        <v>17</v>
      </c>
      <c r="G258" t="s">
        <v>422</v>
      </c>
      <c r="H258" t="s">
        <v>14</v>
      </c>
      <c r="I258">
        <v>166</v>
      </c>
      <c r="J258">
        <v>36</v>
      </c>
      <c r="K258" t="s">
        <v>935</v>
      </c>
      <c r="M258" t="s">
        <v>2064</v>
      </c>
      <c r="O258" t="s">
        <v>2587</v>
      </c>
      <c r="P258" t="s">
        <v>2718</v>
      </c>
      <c r="Q258" t="s">
        <v>2719</v>
      </c>
      <c r="R258" t="s">
        <v>2697</v>
      </c>
      <c r="S258">
        <v>159.1</v>
      </c>
      <c r="T258">
        <v>166</v>
      </c>
      <c r="U258">
        <v>71150</v>
      </c>
      <c r="V258">
        <v>71.150000000000006</v>
      </c>
      <c r="W258" t="e">
        <f>VLOOKUP(L258,[3]Tops!$A$2:$B$184,2,FALSE)</f>
        <v>#N/A</v>
      </c>
    </row>
    <row r="259" spans="1:23" x14ac:dyDescent="0.2">
      <c r="A259" t="s">
        <v>827</v>
      </c>
      <c r="B259">
        <v>33</v>
      </c>
      <c r="C259" t="s">
        <v>2646</v>
      </c>
      <c r="D259" t="s">
        <v>936</v>
      </c>
      <c r="E259" t="s">
        <v>937</v>
      </c>
      <c r="F259" t="s">
        <v>17</v>
      </c>
      <c r="G259" t="s">
        <v>396</v>
      </c>
      <c r="H259" t="s">
        <v>20</v>
      </c>
      <c r="I259">
        <v>34</v>
      </c>
      <c r="J259">
        <v>36</v>
      </c>
      <c r="K259" t="s">
        <v>935</v>
      </c>
      <c r="M259" t="s">
        <v>2065</v>
      </c>
      <c r="O259" t="s">
        <v>2588</v>
      </c>
      <c r="P259" t="s">
        <v>2720</v>
      </c>
      <c r="Q259" t="s">
        <v>2721</v>
      </c>
      <c r="R259" t="s">
        <v>2722</v>
      </c>
      <c r="S259">
        <v>87.5</v>
      </c>
      <c r="T259">
        <v>137</v>
      </c>
      <c r="U259">
        <v>44880</v>
      </c>
      <c r="V259">
        <v>44.88</v>
      </c>
      <c r="W259" t="e">
        <f>VLOOKUP(L259,[3]Tops!$A$2:$B$184,2,FALSE)</f>
        <v>#N/A</v>
      </c>
    </row>
    <row r="260" spans="1:23" x14ac:dyDescent="0.2">
      <c r="A260" t="s">
        <v>827</v>
      </c>
      <c r="B260">
        <v>34</v>
      </c>
      <c r="C260" t="s">
        <v>2646</v>
      </c>
      <c r="D260" t="s">
        <v>938</v>
      </c>
      <c r="E260" t="s">
        <v>939</v>
      </c>
      <c r="F260" t="s">
        <v>17</v>
      </c>
      <c r="G260" t="s">
        <v>450</v>
      </c>
      <c r="H260" t="s">
        <v>26</v>
      </c>
      <c r="I260">
        <v>35</v>
      </c>
      <c r="J260">
        <v>35</v>
      </c>
      <c r="K260" t="s">
        <v>940</v>
      </c>
      <c r="M260" t="s">
        <v>2066</v>
      </c>
      <c r="O260" t="s">
        <v>2581</v>
      </c>
      <c r="P260" t="s">
        <v>2705</v>
      </c>
      <c r="Q260" t="s">
        <v>2706</v>
      </c>
      <c r="R260" t="s">
        <v>2688</v>
      </c>
      <c r="S260">
        <v>129</v>
      </c>
      <c r="T260">
        <v>38</v>
      </c>
      <c r="U260">
        <v>78965</v>
      </c>
      <c r="V260">
        <v>78.965000000000003</v>
      </c>
      <c r="W260" t="e">
        <f>VLOOKUP(L260,[3]Tops!$A$2:$B$184,2,FALSE)</f>
        <v>#N/A</v>
      </c>
    </row>
    <row r="261" spans="1:23" x14ac:dyDescent="0.2">
      <c r="A261" t="s">
        <v>827</v>
      </c>
      <c r="B261">
        <v>35</v>
      </c>
      <c r="C261" t="s">
        <v>2646</v>
      </c>
      <c r="D261" t="s">
        <v>941</v>
      </c>
      <c r="E261" t="s">
        <v>942</v>
      </c>
      <c r="F261" t="s">
        <v>17</v>
      </c>
      <c r="G261" t="s">
        <v>422</v>
      </c>
      <c r="H261" t="s">
        <v>38</v>
      </c>
      <c r="I261">
        <v>41</v>
      </c>
      <c r="J261">
        <v>35</v>
      </c>
      <c r="K261" t="s">
        <v>940</v>
      </c>
      <c r="M261" t="s">
        <v>2067</v>
      </c>
      <c r="O261" t="s">
        <v>2563</v>
      </c>
      <c r="P261" t="s">
        <v>2658</v>
      </c>
      <c r="Q261" t="s">
        <v>2659</v>
      </c>
      <c r="R261" t="s">
        <v>2660</v>
      </c>
      <c r="S261">
        <v>84.5</v>
      </c>
      <c r="T261">
        <v>115</v>
      </c>
      <c r="U261">
        <v>48791</v>
      </c>
      <c r="V261">
        <v>48.790999999999997</v>
      </c>
      <c r="W261" t="e">
        <f>VLOOKUP(L261,[3]Tops!$A$2:$B$184,2,FALSE)</f>
        <v>#N/A</v>
      </c>
    </row>
    <row r="262" spans="1:23" x14ac:dyDescent="0.2">
      <c r="A262" t="s">
        <v>827</v>
      </c>
      <c r="B262">
        <v>36</v>
      </c>
      <c r="C262" t="s">
        <v>2646</v>
      </c>
      <c r="D262" t="s">
        <v>943</v>
      </c>
      <c r="E262" t="s">
        <v>944</v>
      </c>
      <c r="F262" t="s">
        <v>17</v>
      </c>
      <c r="G262" t="s">
        <v>396</v>
      </c>
      <c r="H262" t="s">
        <v>26</v>
      </c>
      <c r="I262">
        <v>24</v>
      </c>
      <c r="J262">
        <v>34</v>
      </c>
      <c r="K262" t="s">
        <v>945</v>
      </c>
      <c r="M262" t="s">
        <v>2068</v>
      </c>
      <c r="O262" t="s">
        <v>2581</v>
      </c>
      <c r="P262" t="s">
        <v>2705</v>
      </c>
      <c r="Q262" t="s">
        <v>2706</v>
      </c>
      <c r="R262" t="s">
        <v>2688</v>
      </c>
      <c r="S262">
        <v>129</v>
      </c>
      <c r="T262">
        <v>38</v>
      </c>
      <c r="U262">
        <v>78965</v>
      </c>
      <c r="V262">
        <v>78.965000000000003</v>
      </c>
      <c r="W262" t="e">
        <f>VLOOKUP(L262,[3]Tops!$A$2:$B$184,2,FALSE)</f>
        <v>#N/A</v>
      </c>
    </row>
    <row r="263" spans="1:23" x14ac:dyDescent="0.2">
      <c r="A263" t="s">
        <v>827</v>
      </c>
      <c r="B263">
        <v>37</v>
      </c>
      <c r="C263" t="s">
        <v>2646</v>
      </c>
      <c r="D263" t="s">
        <v>946</v>
      </c>
      <c r="E263" t="s">
        <v>947</v>
      </c>
      <c r="F263" t="s">
        <v>17</v>
      </c>
      <c r="G263" t="s">
        <v>401</v>
      </c>
      <c r="H263" t="s">
        <v>26</v>
      </c>
      <c r="I263">
        <v>39</v>
      </c>
      <c r="J263">
        <v>34</v>
      </c>
      <c r="K263" t="s">
        <v>945</v>
      </c>
      <c r="M263" t="s">
        <v>2069</v>
      </c>
      <c r="O263" t="s">
        <v>2563</v>
      </c>
      <c r="P263" t="s">
        <v>2658</v>
      </c>
      <c r="Q263" t="s">
        <v>2659</v>
      </c>
      <c r="R263" t="s">
        <v>2660</v>
      </c>
      <c r="S263">
        <v>84.5</v>
      </c>
      <c r="T263">
        <v>115</v>
      </c>
      <c r="U263">
        <v>48791</v>
      </c>
      <c r="V263">
        <v>48.790999999999997</v>
      </c>
      <c r="W263" t="e">
        <f>VLOOKUP(L263,[3]Tops!$A$2:$B$184,2,FALSE)</f>
        <v>#N/A</v>
      </c>
    </row>
    <row r="264" spans="1:23" x14ac:dyDescent="0.2">
      <c r="A264" t="s">
        <v>827</v>
      </c>
      <c r="B264">
        <v>38</v>
      </c>
      <c r="C264" t="s">
        <v>2646</v>
      </c>
      <c r="D264" t="s">
        <v>948</v>
      </c>
      <c r="E264" t="s">
        <v>949</v>
      </c>
      <c r="F264" t="s">
        <v>17</v>
      </c>
      <c r="G264" t="s">
        <v>422</v>
      </c>
      <c r="H264" t="s">
        <v>17</v>
      </c>
      <c r="I264">
        <v>48</v>
      </c>
      <c r="J264">
        <v>33</v>
      </c>
      <c r="K264" t="s">
        <v>747</v>
      </c>
      <c r="M264" t="s">
        <v>2070</v>
      </c>
      <c r="O264" t="s">
        <v>2576</v>
      </c>
      <c r="P264" t="s">
        <v>2692</v>
      </c>
      <c r="Q264" t="s">
        <v>2693</v>
      </c>
      <c r="R264" t="s">
        <v>2694</v>
      </c>
      <c r="S264">
        <v>95.8</v>
      </c>
      <c r="T264">
        <v>67</v>
      </c>
      <c r="U264">
        <v>23964</v>
      </c>
      <c r="V264">
        <v>23.963999999999999</v>
      </c>
      <c r="W264" t="e">
        <f>VLOOKUP(L264,[3]Tops!$A$2:$B$184,2,FALSE)</f>
        <v>#N/A</v>
      </c>
    </row>
    <row r="265" spans="1:23" x14ac:dyDescent="0.2">
      <c r="A265" t="s">
        <v>827</v>
      </c>
      <c r="B265">
        <v>39</v>
      </c>
      <c r="C265" t="s">
        <v>2646</v>
      </c>
      <c r="D265" t="s">
        <v>950</v>
      </c>
      <c r="E265" t="s">
        <v>951</v>
      </c>
      <c r="F265" t="s">
        <v>17</v>
      </c>
      <c r="G265" t="s">
        <v>396</v>
      </c>
      <c r="H265" t="s">
        <v>14</v>
      </c>
      <c r="I265">
        <v>78</v>
      </c>
      <c r="J265">
        <v>32</v>
      </c>
      <c r="K265" t="s">
        <v>952</v>
      </c>
      <c r="M265" t="s">
        <v>2071</v>
      </c>
      <c r="O265" t="s">
        <v>2589</v>
      </c>
      <c r="P265" t="s">
        <v>2723</v>
      </c>
      <c r="Q265" t="s">
        <v>2724</v>
      </c>
      <c r="R265" t="s">
        <v>2725</v>
      </c>
      <c r="S265">
        <v>95.7</v>
      </c>
      <c r="T265">
        <v>105</v>
      </c>
      <c r="U265">
        <v>48058</v>
      </c>
      <c r="V265">
        <v>48.058</v>
      </c>
      <c r="W265" t="e">
        <f>VLOOKUP(L265,[3]Tops!$A$2:$B$184,2,FALSE)</f>
        <v>#N/A</v>
      </c>
    </row>
    <row r="266" spans="1:23" x14ac:dyDescent="0.2">
      <c r="A266" t="s">
        <v>827</v>
      </c>
      <c r="B266">
        <v>40</v>
      </c>
      <c r="C266" t="s">
        <v>2646</v>
      </c>
      <c r="D266" t="s">
        <v>953</v>
      </c>
      <c r="E266" t="s">
        <v>954</v>
      </c>
      <c r="F266" t="s">
        <v>17</v>
      </c>
      <c r="G266" t="s">
        <v>396</v>
      </c>
      <c r="H266" t="s">
        <v>38</v>
      </c>
      <c r="I266">
        <v>33</v>
      </c>
      <c r="J266">
        <v>31</v>
      </c>
      <c r="K266" t="s">
        <v>955</v>
      </c>
      <c r="M266" t="s">
        <v>2072</v>
      </c>
      <c r="O266" t="s">
        <v>2590</v>
      </c>
      <c r="P266" t="s">
        <v>2726</v>
      </c>
      <c r="Q266" t="s">
        <v>2727</v>
      </c>
      <c r="R266" t="s">
        <v>2728</v>
      </c>
      <c r="S266">
        <v>95.5</v>
      </c>
      <c r="T266">
        <v>62</v>
      </c>
      <c r="U266">
        <v>43804</v>
      </c>
      <c r="V266">
        <v>43.804000000000002</v>
      </c>
      <c r="W266" t="e">
        <f>VLOOKUP(L266,[3]Tops!$A$2:$B$184,2,FALSE)</f>
        <v>#N/A</v>
      </c>
    </row>
    <row r="267" spans="1:23" x14ac:dyDescent="0.2">
      <c r="A267" t="s">
        <v>827</v>
      </c>
      <c r="B267">
        <v>41</v>
      </c>
      <c r="C267" t="s">
        <v>2646</v>
      </c>
      <c r="D267" t="s">
        <v>956</v>
      </c>
      <c r="E267" t="s">
        <v>957</v>
      </c>
      <c r="F267" t="s">
        <v>17</v>
      </c>
      <c r="G267" t="s">
        <v>401</v>
      </c>
      <c r="H267" t="s">
        <v>26</v>
      </c>
      <c r="I267">
        <v>43</v>
      </c>
      <c r="J267">
        <v>31</v>
      </c>
      <c r="K267" t="s">
        <v>955</v>
      </c>
      <c r="M267" t="s">
        <v>2073</v>
      </c>
      <c r="O267" t="s">
        <v>2591</v>
      </c>
      <c r="P267" t="s">
        <v>2729</v>
      </c>
      <c r="Q267" t="s">
        <v>2730</v>
      </c>
      <c r="R267" t="s">
        <v>2704</v>
      </c>
      <c r="S267">
        <v>75</v>
      </c>
      <c r="T267">
        <v>18</v>
      </c>
      <c r="U267">
        <v>46002</v>
      </c>
      <c r="V267">
        <v>46.002000000000002</v>
      </c>
      <c r="W267" t="e">
        <f>VLOOKUP(L267,[3]Tops!$A$2:$B$184,2,FALSE)</f>
        <v>#N/A</v>
      </c>
    </row>
    <row r="268" spans="1:23" x14ac:dyDescent="0.2">
      <c r="A268" t="s">
        <v>827</v>
      </c>
      <c r="B268">
        <v>42</v>
      </c>
      <c r="C268" t="s">
        <v>2646</v>
      </c>
      <c r="D268" t="s">
        <v>958</v>
      </c>
      <c r="E268" t="s">
        <v>959</v>
      </c>
      <c r="F268" t="s">
        <v>17</v>
      </c>
      <c r="G268" t="s">
        <v>422</v>
      </c>
      <c r="H268" t="s">
        <v>14</v>
      </c>
      <c r="I268">
        <v>25</v>
      </c>
      <c r="J268">
        <v>31</v>
      </c>
      <c r="K268" t="s">
        <v>955</v>
      </c>
      <c r="M268" t="s">
        <v>2074</v>
      </c>
      <c r="O268" t="s">
        <v>2563</v>
      </c>
      <c r="P268" t="s">
        <v>2658</v>
      </c>
      <c r="Q268" t="s">
        <v>2659</v>
      </c>
      <c r="R268" t="s">
        <v>2660</v>
      </c>
      <c r="S268">
        <v>84.5</v>
      </c>
      <c r="T268">
        <v>115</v>
      </c>
      <c r="U268">
        <v>48791</v>
      </c>
      <c r="V268">
        <v>48.790999999999997</v>
      </c>
      <c r="W268" t="e">
        <f>VLOOKUP(L268,[3]Tops!$A$2:$B$184,2,FALSE)</f>
        <v>#N/A</v>
      </c>
    </row>
    <row r="269" spans="1:23" x14ac:dyDescent="0.2">
      <c r="A269" t="s">
        <v>827</v>
      </c>
      <c r="B269">
        <v>43</v>
      </c>
      <c r="C269" t="s">
        <v>2646</v>
      </c>
      <c r="D269" t="s">
        <v>960</v>
      </c>
      <c r="E269" t="s">
        <v>961</v>
      </c>
      <c r="F269" t="s">
        <v>17</v>
      </c>
      <c r="G269" t="s">
        <v>401</v>
      </c>
      <c r="H269" t="s">
        <v>14</v>
      </c>
      <c r="I269">
        <v>38</v>
      </c>
      <c r="J269">
        <v>31</v>
      </c>
      <c r="K269" t="s">
        <v>955</v>
      </c>
      <c r="M269" t="s">
        <v>2075</v>
      </c>
      <c r="O269" t="s">
        <v>2567</v>
      </c>
      <c r="P269" t="s">
        <v>2669</v>
      </c>
      <c r="Q269" t="s">
        <v>2670</v>
      </c>
      <c r="R269" t="s">
        <v>2671</v>
      </c>
      <c r="S269">
        <v>90.6</v>
      </c>
      <c r="T269">
        <v>55</v>
      </c>
      <c r="U269">
        <v>49077</v>
      </c>
      <c r="V269">
        <v>49.076999999999998</v>
      </c>
      <c r="W269" t="e">
        <f>VLOOKUP(L269,[3]Tops!$A$2:$B$184,2,FALSE)</f>
        <v>#N/A</v>
      </c>
    </row>
    <row r="270" spans="1:23" x14ac:dyDescent="0.2">
      <c r="A270" t="s">
        <v>827</v>
      </c>
      <c r="B270">
        <v>44</v>
      </c>
      <c r="C270" t="s">
        <v>2646</v>
      </c>
      <c r="D270" t="s">
        <v>962</v>
      </c>
      <c r="E270" t="s">
        <v>963</v>
      </c>
      <c r="F270" t="s">
        <v>17</v>
      </c>
      <c r="G270" t="s">
        <v>396</v>
      </c>
      <c r="H270" t="s">
        <v>38</v>
      </c>
      <c r="I270">
        <v>38</v>
      </c>
      <c r="J270">
        <v>31</v>
      </c>
      <c r="K270" t="s">
        <v>955</v>
      </c>
      <c r="M270" t="s">
        <v>2076</v>
      </c>
      <c r="O270" t="s">
        <v>2566</v>
      </c>
      <c r="P270" t="s">
        <v>2666</v>
      </c>
      <c r="Q270" t="s">
        <v>2667</v>
      </c>
      <c r="R270" t="s">
        <v>2668</v>
      </c>
      <c r="S270">
        <v>91.8</v>
      </c>
      <c r="T270">
        <v>176</v>
      </c>
      <c r="U270">
        <v>52111</v>
      </c>
      <c r="V270">
        <v>52.110999999999997</v>
      </c>
      <c r="W270" t="e">
        <f>VLOOKUP(L270,[3]Tops!$A$2:$B$184,2,FALSE)</f>
        <v>#N/A</v>
      </c>
    </row>
    <row r="271" spans="1:23" x14ac:dyDescent="0.2">
      <c r="A271" t="s">
        <v>827</v>
      </c>
      <c r="B271">
        <v>45</v>
      </c>
      <c r="C271" t="s">
        <v>2646</v>
      </c>
      <c r="D271" t="s">
        <v>964</v>
      </c>
      <c r="E271" t="s">
        <v>965</v>
      </c>
      <c r="F271" t="s">
        <v>17</v>
      </c>
      <c r="G271" t="s">
        <v>396</v>
      </c>
      <c r="H271" t="s">
        <v>26</v>
      </c>
      <c r="I271">
        <v>31</v>
      </c>
      <c r="J271">
        <v>31</v>
      </c>
      <c r="K271" t="s">
        <v>955</v>
      </c>
      <c r="M271" t="s">
        <v>2077</v>
      </c>
      <c r="O271" t="s">
        <v>2576</v>
      </c>
      <c r="P271" t="s">
        <v>2692</v>
      </c>
      <c r="Q271" t="s">
        <v>2693</v>
      </c>
      <c r="R271" t="s">
        <v>2694</v>
      </c>
      <c r="S271">
        <v>95.8</v>
      </c>
      <c r="T271">
        <v>67</v>
      </c>
      <c r="U271">
        <v>23964</v>
      </c>
      <c r="V271">
        <v>23.963999999999999</v>
      </c>
      <c r="W271" t="e">
        <f>VLOOKUP(L271,[3]Tops!$A$2:$B$184,2,FALSE)</f>
        <v>#N/A</v>
      </c>
    </row>
    <row r="272" spans="1:23" x14ac:dyDescent="0.2">
      <c r="A272" t="s">
        <v>827</v>
      </c>
      <c r="B272">
        <v>46</v>
      </c>
      <c r="C272" t="s">
        <v>2646</v>
      </c>
      <c r="D272" t="s">
        <v>966</v>
      </c>
      <c r="E272" t="s">
        <v>967</v>
      </c>
      <c r="F272" t="s">
        <v>17</v>
      </c>
      <c r="G272" t="s">
        <v>405</v>
      </c>
      <c r="I272">
        <v>33</v>
      </c>
      <c r="J272">
        <v>29</v>
      </c>
      <c r="K272" t="s">
        <v>968</v>
      </c>
      <c r="M272" t="s">
        <v>2078</v>
      </c>
      <c r="O272" t="s">
        <v>2592</v>
      </c>
      <c r="P272" t="s">
        <v>2731</v>
      </c>
      <c r="Q272" t="s">
        <v>2732</v>
      </c>
      <c r="R272" t="s">
        <v>2592</v>
      </c>
      <c r="S272">
        <v>90.5</v>
      </c>
      <c r="T272">
        <v>137</v>
      </c>
      <c r="U272">
        <v>61526</v>
      </c>
      <c r="V272">
        <v>61.526000000000003</v>
      </c>
      <c r="W272" t="e">
        <f>VLOOKUP(L272,[3]Tops!$A$2:$B$184,2,FALSE)</f>
        <v>#N/A</v>
      </c>
    </row>
    <row r="273" spans="1:23" x14ac:dyDescent="0.2">
      <c r="A273" t="s">
        <v>827</v>
      </c>
      <c r="B273">
        <v>47</v>
      </c>
      <c r="C273" t="s">
        <v>2646</v>
      </c>
      <c r="D273" t="s">
        <v>969</v>
      </c>
      <c r="E273" t="s">
        <v>970</v>
      </c>
      <c r="F273" t="s">
        <v>17</v>
      </c>
      <c r="G273" t="s">
        <v>422</v>
      </c>
      <c r="H273" t="s">
        <v>26</v>
      </c>
      <c r="I273">
        <v>49</v>
      </c>
      <c r="J273">
        <v>28</v>
      </c>
      <c r="K273" t="s">
        <v>971</v>
      </c>
      <c r="M273" t="s">
        <v>2079</v>
      </c>
      <c r="O273" t="s">
        <v>2562</v>
      </c>
      <c r="P273" t="s">
        <v>2656</v>
      </c>
      <c r="Q273" t="s">
        <v>2657</v>
      </c>
      <c r="R273" t="s">
        <v>2633</v>
      </c>
      <c r="S273">
        <v>91.7</v>
      </c>
      <c r="T273">
        <v>176</v>
      </c>
      <c r="U273">
        <v>46282</v>
      </c>
      <c r="V273">
        <v>46.281999999999996</v>
      </c>
      <c r="W273" t="e">
        <f>VLOOKUP(L273,[3]Tops!$A$2:$B$184,2,FALSE)</f>
        <v>#N/A</v>
      </c>
    </row>
    <row r="274" spans="1:23" x14ac:dyDescent="0.2">
      <c r="A274" t="s">
        <v>827</v>
      </c>
      <c r="B274">
        <v>48</v>
      </c>
      <c r="C274" t="s">
        <v>2646</v>
      </c>
      <c r="D274" t="s">
        <v>972</v>
      </c>
      <c r="E274" t="s">
        <v>973</v>
      </c>
      <c r="F274" t="s">
        <v>17</v>
      </c>
      <c r="G274" t="s">
        <v>396</v>
      </c>
      <c r="H274" t="s">
        <v>26</v>
      </c>
      <c r="I274">
        <v>21</v>
      </c>
      <c r="J274">
        <v>28</v>
      </c>
      <c r="K274" t="s">
        <v>971</v>
      </c>
      <c r="M274" t="s">
        <v>2080</v>
      </c>
      <c r="O274" t="s">
        <v>2564</v>
      </c>
      <c r="P274" t="s">
        <v>2661</v>
      </c>
      <c r="Q274" t="s">
        <v>2662</v>
      </c>
      <c r="R274" t="s">
        <v>2663</v>
      </c>
      <c r="S274">
        <v>87</v>
      </c>
      <c r="T274">
        <v>127</v>
      </c>
      <c r="U274">
        <v>59866</v>
      </c>
      <c r="V274">
        <v>59.866</v>
      </c>
      <c r="W274" t="e">
        <f>VLOOKUP(L274,[3]Tops!$A$2:$B$184,2,FALSE)</f>
        <v>#N/A</v>
      </c>
    </row>
    <row r="275" spans="1:23" x14ac:dyDescent="0.2">
      <c r="A275" t="s">
        <v>827</v>
      </c>
      <c r="B275">
        <v>49</v>
      </c>
      <c r="C275" t="s">
        <v>2646</v>
      </c>
      <c r="D275" t="s">
        <v>974</v>
      </c>
      <c r="E275" t="s">
        <v>975</v>
      </c>
      <c r="F275" t="s">
        <v>17</v>
      </c>
      <c r="G275" t="s">
        <v>396</v>
      </c>
      <c r="I275">
        <v>22</v>
      </c>
      <c r="J275">
        <v>28</v>
      </c>
      <c r="K275" t="s">
        <v>971</v>
      </c>
      <c r="M275" t="s">
        <v>2081</v>
      </c>
      <c r="O275" t="s">
        <v>2580</v>
      </c>
      <c r="P275" t="s">
        <v>2702</v>
      </c>
      <c r="Q275" t="s">
        <v>2703</v>
      </c>
      <c r="R275" t="s">
        <v>2704</v>
      </c>
      <c r="S275">
        <v>88</v>
      </c>
      <c r="T275">
        <v>72</v>
      </c>
      <c r="U275">
        <v>41995</v>
      </c>
      <c r="V275">
        <v>41.994999999999997</v>
      </c>
      <c r="W275" t="e">
        <f>VLOOKUP(L275,[3]Tops!$A$2:$B$184,2,FALSE)</f>
        <v>#N/A</v>
      </c>
    </row>
    <row r="276" spans="1:23" x14ac:dyDescent="0.2">
      <c r="A276" t="s">
        <v>827</v>
      </c>
      <c r="B276">
        <v>50</v>
      </c>
      <c r="C276" t="s">
        <v>2646</v>
      </c>
      <c r="D276" t="s">
        <v>976</v>
      </c>
      <c r="E276" t="s">
        <v>977</v>
      </c>
      <c r="F276" t="s">
        <v>17</v>
      </c>
      <c r="G276" t="s">
        <v>405</v>
      </c>
      <c r="I276">
        <v>149</v>
      </c>
      <c r="J276">
        <v>27</v>
      </c>
      <c r="K276" t="s">
        <v>979</v>
      </c>
      <c r="M276" t="s">
        <v>2082</v>
      </c>
      <c r="O276" t="s">
        <v>2576</v>
      </c>
      <c r="P276" t="s">
        <v>2692</v>
      </c>
      <c r="Q276" t="s">
        <v>2693</v>
      </c>
      <c r="R276" t="s">
        <v>2694</v>
      </c>
      <c r="S276">
        <v>95.8</v>
      </c>
      <c r="T276">
        <v>67</v>
      </c>
      <c r="U276">
        <v>23964</v>
      </c>
      <c r="V276">
        <v>23.963999999999999</v>
      </c>
      <c r="W276" t="e">
        <f>VLOOKUP(L276,[3]Tops!$A$2:$B$184,2,FALSE)</f>
        <v>#N/A</v>
      </c>
    </row>
    <row r="277" spans="1:23" x14ac:dyDescent="0.2">
      <c r="A277" t="s">
        <v>827</v>
      </c>
      <c r="B277">
        <v>51</v>
      </c>
      <c r="C277" t="s">
        <v>2646</v>
      </c>
      <c r="D277" t="s">
        <v>980</v>
      </c>
      <c r="E277" t="s">
        <v>981</v>
      </c>
      <c r="F277" t="s">
        <v>17</v>
      </c>
      <c r="G277" t="s">
        <v>401</v>
      </c>
      <c r="H277" t="s">
        <v>20</v>
      </c>
      <c r="I277">
        <v>34</v>
      </c>
      <c r="J277">
        <v>27</v>
      </c>
      <c r="K277" t="s">
        <v>979</v>
      </c>
      <c r="M277" t="s">
        <v>2083</v>
      </c>
      <c r="O277" t="s">
        <v>2575</v>
      </c>
      <c r="P277" t="s">
        <v>2689</v>
      </c>
      <c r="Q277" t="s">
        <v>2690</v>
      </c>
      <c r="R277" t="s">
        <v>2691</v>
      </c>
      <c r="S277">
        <v>87.2</v>
      </c>
      <c r="T277">
        <v>83</v>
      </c>
      <c r="U277">
        <v>51925</v>
      </c>
      <c r="V277">
        <v>51.924999999999997</v>
      </c>
      <c r="W277" t="e">
        <f>VLOOKUP(L277,[3]Tops!$A$2:$B$184,2,FALSE)</f>
        <v>#N/A</v>
      </c>
    </row>
    <row r="278" spans="1:23" x14ac:dyDescent="0.2">
      <c r="A278" t="s">
        <v>827</v>
      </c>
      <c r="B278">
        <v>52</v>
      </c>
      <c r="C278" t="s">
        <v>2646</v>
      </c>
      <c r="D278" t="s">
        <v>982</v>
      </c>
      <c r="E278" t="s">
        <v>983</v>
      </c>
      <c r="F278" t="s">
        <v>17</v>
      </c>
      <c r="G278" t="s">
        <v>410</v>
      </c>
      <c r="H278" t="s">
        <v>38</v>
      </c>
      <c r="I278">
        <v>21</v>
      </c>
      <c r="J278">
        <v>27</v>
      </c>
      <c r="K278" t="s">
        <v>979</v>
      </c>
      <c r="M278" t="s">
        <v>2084</v>
      </c>
      <c r="O278" t="s">
        <v>2569</v>
      </c>
      <c r="P278" t="s">
        <v>2674</v>
      </c>
      <c r="Q278" t="s">
        <v>2675</v>
      </c>
      <c r="R278" t="s">
        <v>2655</v>
      </c>
      <c r="S278">
        <v>89.6</v>
      </c>
      <c r="T278">
        <v>115</v>
      </c>
      <c r="U278">
        <v>44308</v>
      </c>
      <c r="V278">
        <v>44.308</v>
      </c>
      <c r="W278" t="e">
        <f>VLOOKUP(L278,[3]Tops!$A$2:$B$184,2,FALSE)</f>
        <v>#N/A</v>
      </c>
    </row>
    <row r="279" spans="1:23" x14ac:dyDescent="0.2">
      <c r="A279" t="s">
        <v>827</v>
      </c>
      <c r="B279">
        <v>53</v>
      </c>
      <c r="C279" t="s">
        <v>2646</v>
      </c>
      <c r="D279" t="s">
        <v>984</v>
      </c>
      <c r="E279" t="s">
        <v>985</v>
      </c>
      <c r="F279" t="s">
        <v>17</v>
      </c>
      <c r="G279" t="s">
        <v>401</v>
      </c>
      <c r="H279" t="s">
        <v>38</v>
      </c>
      <c r="I279">
        <v>17.8</v>
      </c>
      <c r="J279">
        <v>27</v>
      </c>
      <c r="K279" t="s">
        <v>979</v>
      </c>
      <c r="M279" t="s">
        <v>2518</v>
      </c>
      <c r="O279" t="s">
        <v>2564</v>
      </c>
      <c r="P279" t="s">
        <v>2661</v>
      </c>
      <c r="Q279" t="s">
        <v>2662</v>
      </c>
      <c r="R279" t="s">
        <v>2663</v>
      </c>
      <c r="S279">
        <v>87</v>
      </c>
      <c r="T279">
        <v>127</v>
      </c>
      <c r="U279">
        <v>59866</v>
      </c>
      <c r="V279">
        <v>59.866</v>
      </c>
      <c r="W279" t="e">
        <f>VLOOKUP(L279,[3]Tops!$A$2:$B$184,2,FALSE)</f>
        <v>#N/A</v>
      </c>
    </row>
    <row r="280" spans="1:23" x14ac:dyDescent="0.2">
      <c r="A280" t="s">
        <v>827</v>
      </c>
      <c r="B280">
        <v>54</v>
      </c>
      <c r="C280" t="s">
        <v>2646</v>
      </c>
      <c r="D280" t="s">
        <v>987</v>
      </c>
      <c r="E280" t="s">
        <v>988</v>
      </c>
      <c r="F280" t="s">
        <v>17</v>
      </c>
      <c r="G280" t="s">
        <v>396</v>
      </c>
      <c r="H280" t="s">
        <v>14</v>
      </c>
      <c r="I280">
        <v>21</v>
      </c>
      <c r="J280">
        <v>27</v>
      </c>
      <c r="K280" t="s">
        <v>979</v>
      </c>
      <c r="M280" t="s">
        <v>2085</v>
      </c>
      <c r="O280" t="s">
        <v>2575</v>
      </c>
      <c r="P280" t="s">
        <v>2689</v>
      </c>
      <c r="Q280" t="s">
        <v>2690</v>
      </c>
      <c r="R280" t="s">
        <v>2691</v>
      </c>
      <c r="S280">
        <v>87.2</v>
      </c>
      <c r="T280">
        <v>83</v>
      </c>
      <c r="U280">
        <v>51925</v>
      </c>
      <c r="V280">
        <v>51.924999999999997</v>
      </c>
      <c r="W280" t="e">
        <f>VLOOKUP(L280,[3]Tops!$A$2:$B$184,2,FALSE)</f>
        <v>#N/A</v>
      </c>
    </row>
    <row r="281" spans="1:23" x14ac:dyDescent="0.2">
      <c r="A281" t="s">
        <v>827</v>
      </c>
      <c r="B281">
        <v>55</v>
      </c>
      <c r="C281" t="s">
        <v>2646</v>
      </c>
      <c r="D281" t="s">
        <v>989</v>
      </c>
      <c r="E281" t="s">
        <v>990</v>
      </c>
      <c r="F281" t="s">
        <v>17</v>
      </c>
      <c r="G281" t="s">
        <v>422</v>
      </c>
      <c r="H281" t="s">
        <v>38</v>
      </c>
      <c r="I281">
        <v>26</v>
      </c>
      <c r="J281">
        <v>27</v>
      </c>
      <c r="K281" t="s">
        <v>979</v>
      </c>
      <c r="M281" t="s">
        <v>2086</v>
      </c>
      <c r="O281" t="s">
        <v>2563</v>
      </c>
      <c r="P281" t="s">
        <v>2658</v>
      </c>
      <c r="Q281" t="s">
        <v>2659</v>
      </c>
      <c r="R281" t="s">
        <v>2660</v>
      </c>
      <c r="S281">
        <v>84.5</v>
      </c>
      <c r="T281">
        <v>115</v>
      </c>
      <c r="U281">
        <v>48791</v>
      </c>
      <c r="V281">
        <v>48.790999999999997</v>
      </c>
      <c r="W281" t="e">
        <f>VLOOKUP(L281,[3]Tops!$A$2:$B$184,2,FALSE)</f>
        <v>#N/A</v>
      </c>
    </row>
    <row r="282" spans="1:23" x14ac:dyDescent="0.2">
      <c r="A282" t="s">
        <v>827</v>
      </c>
      <c r="B282">
        <v>56</v>
      </c>
      <c r="C282" t="s">
        <v>2646</v>
      </c>
      <c r="D282" t="s">
        <v>991</v>
      </c>
      <c r="E282" t="s">
        <v>992</v>
      </c>
      <c r="F282" t="s">
        <v>17</v>
      </c>
      <c r="G282" t="s">
        <v>396</v>
      </c>
      <c r="H282" t="s">
        <v>38</v>
      </c>
      <c r="I282">
        <v>22</v>
      </c>
      <c r="J282">
        <v>26</v>
      </c>
      <c r="K282" t="s">
        <v>993</v>
      </c>
      <c r="M282" t="s">
        <v>2087</v>
      </c>
      <c r="O282" t="s">
        <v>2569</v>
      </c>
      <c r="P282" t="s">
        <v>2674</v>
      </c>
      <c r="Q282" t="s">
        <v>2675</v>
      </c>
      <c r="R282" t="s">
        <v>2655</v>
      </c>
      <c r="S282">
        <v>89.6</v>
      </c>
      <c r="T282">
        <v>115</v>
      </c>
      <c r="U282">
        <v>44308</v>
      </c>
      <c r="V282">
        <v>44.308</v>
      </c>
      <c r="W282" t="e">
        <f>VLOOKUP(L282,[3]Tops!$A$2:$B$184,2,FALSE)</f>
        <v>#N/A</v>
      </c>
    </row>
    <row r="283" spans="1:23" x14ac:dyDescent="0.2">
      <c r="A283" t="s">
        <v>827</v>
      </c>
      <c r="B283">
        <v>57</v>
      </c>
      <c r="C283" t="s">
        <v>2646</v>
      </c>
      <c r="D283" t="s">
        <v>994</v>
      </c>
      <c r="E283" t="s">
        <v>995</v>
      </c>
      <c r="F283" t="s">
        <v>17</v>
      </c>
      <c r="G283" t="s">
        <v>401</v>
      </c>
      <c r="H283" t="s">
        <v>38</v>
      </c>
      <c r="I283">
        <v>15.1</v>
      </c>
      <c r="J283">
        <v>26</v>
      </c>
      <c r="K283" t="s">
        <v>993</v>
      </c>
      <c r="M283" t="s">
        <v>2088</v>
      </c>
      <c r="O283" t="s">
        <v>2593</v>
      </c>
      <c r="P283" t="s">
        <v>2733</v>
      </c>
      <c r="Q283" t="s">
        <v>2734</v>
      </c>
      <c r="R283" t="s">
        <v>1117</v>
      </c>
      <c r="S283">
        <v>86.4</v>
      </c>
      <c r="T283">
        <v>49</v>
      </c>
      <c r="U283">
        <v>58575</v>
      </c>
      <c r="V283">
        <v>58.575000000000003</v>
      </c>
      <c r="W283" t="e">
        <f>VLOOKUP(L283,[3]Tops!$A$2:$B$184,2,FALSE)</f>
        <v>#N/A</v>
      </c>
    </row>
    <row r="284" spans="1:23" x14ac:dyDescent="0.2">
      <c r="A284" t="s">
        <v>827</v>
      </c>
      <c r="B284">
        <v>58</v>
      </c>
      <c r="C284" t="s">
        <v>2646</v>
      </c>
      <c r="D284" t="s">
        <v>997</v>
      </c>
      <c r="E284" t="s">
        <v>998</v>
      </c>
      <c r="F284" t="s">
        <v>17</v>
      </c>
      <c r="G284" t="s">
        <v>405</v>
      </c>
      <c r="H284" t="s">
        <v>14</v>
      </c>
      <c r="I284">
        <v>23</v>
      </c>
      <c r="J284">
        <v>25</v>
      </c>
      <c r="K284" t="s">
        <v>999</v>
      </c>
      <c r="M284" t="s">
        <v>2519</v>
      </c>
      <c r="O284" t="s">
        <v>2576</v>
      </c>
      <c r="P284" t="s">
        <v>2692</v>
      </c>
      <c r="Q284" t="s">
        <v>2693</v>
      </c>
      <c r="R284" t="s">
        <v>2694</v>
      </c>
      <c r="S284">
        <v>95.8</v>
      </c>
      <c r="T284">
        <v>67</v>
      </c>
      <c r="U284">
        <v>23964</v>
      </c>
      <c r="V284">
        <v>23.963999999999999</v>
      </c>
      <c r="W284" t="e">
        <f>VLOOKUP(L284,[3]Tops!$A$2:$B$184,2,FALSE)</f>
        <v>#N/A</v>
      </c>
    </row>
    <row r="285" spans="1:23" x14ac:dyDescent="0.2">
      <c r="A285" t="s">
        <v>827</v>
      </c>
      <c r="B285">
        <v>59</v>
      </c>
      <c r="C285" t="s">
        <v>2646</v>
      </c>
      <c r="D285" t="s">
        <v>1000</v>
      </c>
      <c r="E285" t="s">
        <v>1001</v>
      </c>
      <c r="F285" t="s">
        <v>17</v>
      </c>
      <c r="G285" t="s">
        <v>396</v>
      </c>
      <c r="H285" t="s">
        <v>38</v>
      </c>
      <c r="I285">
        <v>19.600000000000001</v>
      </c>
      <c r="J285">
        <v>25</v>
      </c>
      <c r="K285" t="s">
        <v>999</v>
      </c>
      <c r="M285" t="s">
        <v>2520</v>
      </c>
      <c r="O285" t="s">
        <v>2594</v>
      </c>
      <c r="P285" t="s">
        <v>2735</v>
      </c>
      <c r="Q285" t="s">
        <v>2736</v>
      </c>
      <c r="R285" t="s">
        <v>2680</v>
      </c>
      <c r="S285">
        <v>82</v>
      </c>
      <c r="T285">
        <v>194</v>
      </c>
      <c r="U285">
        <v>34392</v>
      </c>
      <c r="V285">
        <v>34.392000000000003</v>
      </c>
      <c r="W285" t="e">
        <f>VLOOKUP(L285,[3]Tops!$A$2:$B$184,2,FALSE)</f>
        <v>#N/A</v>
      </c>
    </row>
    <row r="286" spans="1:23" x14ac:dyDescent="0.2">
      <c r="A286" t="s">
        <v>827</v>
      </c>
      <c r="B286">
        <v>60</v>
      </c>
      <c r="C286" t="s">
        <v>2646</v>
      </c>
      <c r="D286" t="s">
        <v>1003</v>
      </c>
      <c r="E286" t="s">
        <v>1004</v>
      </c>
      <c r="F286" t="s">
        <v>17</v>
      </c>
      <c r="G286" t="s">
        <v>401</v>
      </c>
      <c r="H286" t="s">
        <v>20</v>
      </c>
      <c r="I286">
        <v>28</v>
      </c>
      <c r="J286">
        <v>25</v>
      </c>
      <c r="K286" t="s">
        <v>999</v>
      </c>
      <c r="M286" t="s">
        <v>2089</v>
      </c>
      <c r="O286" t="s">
        <v>2563</v>
      </c>
      <c r="P286" t="s">
        <v>2658</v>
      </c>
      <c r="Q286" t="s">
        <v>2659</v>
      </c>
      <c r="R286" t="s">
        <v>2660</v>
      </c>
      <c r="S286">
        <v>84.5</v>
      </c>
      <c r="T286">
        <v>115</v>
      </c>
      <c r="U286">
        <v>48791</v>
      </c>
      <c r="V286">
        <v>48.790999999999997</v>
      </c>
      <c r="W286" t="e">
        <f>VLOOKUP(L286,[3]Tops!$A$2:$B$184,2,FALSE)</f>
        <v>#N/A</v>
      </c>
    </row>
    <row r="287" spans="1:23" x14ac:dyDescent="0.2">
      <c r="A287" t="s">
        <v>827</v>
      </c>
      <c r="B287">
        <v>61</v>
      </c>
      <c r="C287" t="s">
        <v>2646</v>
      </c>
      <c r="D287" t="s">
        <v>1005</v>
      </c>
      <c r="E287" t="s">
        <v>1006</v>
      </c>
      <c r="F287" t="s">
        <v>17</v>
      </c>
      <c r="G287" t="s">
        <v>422</v>
      </c>
      <c r="H287" t="s">
        <v>26</v>
      </c>
      <c r="I287">
        <v>11</v>
      </c>
      <c r="J287">
        <v>24</v>
      </c>
      <c r="K287" t="s">
        <v>1008</v>
      </c>
      <c r="M287" t="s">
        <v>2090</v>
      </c>
      <c r="O287" t="s">
        <v>2581</v>
      </c>
      <c r="P287" t="s">
        <v>2705</v>
      </c>
      <c r="Q287" t="s">
        <v>2706</v>
      </c>
      <c r="R287" t="s">
        <v>2688</v>
      </c>
      <c r="S287">
        <v>129</v>
      </c>
      <c r="T287">
        <v>38</v>
      </c>
      <c r="U287">
        <v>78965</v>
      </c>
      <c r="V287">
        <v>78.965000000000003</v>
      </c>
      <c r="W287" t="e">
        <f>VLOOKUP(L287,[3]Tops!$A$2:$B$184,2,FALSE)</f>
        <v>#N/A</v>
      </c>
    </row>
    <row r="288" spans="1:23" x14ac:dyDescent="0.2">
      <c r="A288" t="s">
        <v>827</v>
      </c>
      <c r="B288">
        <v>62</v>
      </c>
      <c r="C288" t="s">
        <v>2646</v>
      </c>
      <c r="D288" t="s">
        <v>1009</v>
      </c>
      <c r="E288" t="s">
        <v>1010</v>
      </c>
      <c r="F288" t="s">
        <v>17</v>
      </c>
      <c r="G288" t="s">
        <v>405</v>
      </c>
      <c r="H288" t="s">
        <v>38</v>
      </c>
      <c r="I288">
        <v>14.4</v>
      </c>
      <c r="J288">
        <v>24</v>
      </c>
      <c r="K288" t="s">
        <v>1008</v>
      </c>
      <c r="M288" t="s">
        <v>2091</v>
      </c>
      <c r="O288" t="s">
        <v>2564</v>
      </c>
      <c r="P288" t="s">
        <v>2661</v>
      </c>
      <c r="Q288" t="s">
        <v>2662</v>
      </c>
      <c r="R288" t="s">
        <v>2663</v>
      </c>
      <c r="S288">
        <v>87</v>
      </c>
      <c r="T288">
        <v>127</v>
      </c>
      <c r="U288">
        <v>59866</v>
      </c>
      <c r="V288">
        <v>59.866</v>
      </c>
      <c r="W288" t="e">
        <f>VLOOKUP(L288,[3]Tops!$A$2:$B$184,2,FALSE)</f>
        <v>#N/A</v>
      </c>
    </row>
    <row r="289" spans="1:23" x14ac:dyDescent="0.2">
      <c r="A289" t="s">
        <v>827</v>
      </c>
      <c r="B289">
        <v>63</v>
      </c>
      <c r="C289" t="s">
        <v>2646</v>
      </c>
      <c r="D289" t="s">
        <v>1012</v>
      </c>
      <c r="E289" t="s">
        <v>1013</v>
      </c>
      <c r="F289" t="s">
        <v>17</v>
      </c>
      <c r="G289" t="s">
        <v>405</v>
      </c>
      <c r="H289" t="s">
        <v>14</v>
      </c>
      <c r="I289">
        <v>16.8</v>
      </c>
      <c r="J289">
        <v>24</v>
      </c>
      <c r="K289" t="s">
        <v>1008</v>
      </c>
      <c r="M289" t="s">
        <v>2092</v>
      </c>
      <c r="O289" t="s">
        <v>2566</v>
      </c>
      <c r="P289" t="s">
        <v>2666</v>
      </c>
      <c r="Q289" t="s">
        <v>2667</v>
      </c>
      <c r="R289" t="s">
        <v>2668</v>
      </c>
      <c r="S289">
        <v>91.8</v>
      </c>
      <c r="T289">
        <v>176</v>
      </c>
      <c r="U289">
        <v>52111</v>
      </c>
      <c r="V289">
        <v>52.110999999999997</v>
      </c>
      <c r="W289" t="e">
        <f>VLOOKUP(L289,[3]Tops!$A$2:$B$184,2,FALSE)</f>
        <v>#N/A</v>
      </c>
    </row>
    <row r="290" spans="1:23" x14ac:dyDescent="0.2">
      <c r="A290" t="s">
        <v>827</v>
      </c>
      <c r="B290">
        <v>64</v>
      </c>
      <c r="C290" t="s">
        <v>2646</v>
      </c>
      <c r="D290" t="s">
        <v>1015</v>
      </c>
      <c r="E290" t="s">
        <v>1016</v>
      </c>
      <c r="F290" t="s">
        <v>17</v>
      </c>
      <c r="G290" t="s">
        <v>401</v>
      </c>
      <c r="H290" t="s">
        <v>20</v>
      </c>
      <c r="I290">
        <v>26</v>
      </c>
      <c r="J290">
        <v>24</v>
      </c>
      <c r="K290" t="s">
        <v>1008</v>
      </c>
      <c r="M290" t="s">
        <v>2521</v>
      </c>
      <c r="O290" t="s">
        <v>2571</v>
      </c>
      <c r="P290" t="s">
        <v>2678</v>
      </c>
      <c r="Q290" t="s">
        <v>2679</v>
      </c>
      <c r="R290" t="s">
        <v>2680</v>
      </c>
      <c r="S290">
        <v>82.7</v>
      </c>
      <c r="T290">
        <v>151</v>
      </c>
      <c r="U290">
        <v>84957</v>
      </c>
      <c r="V290">
        <v>84.956999999999994</v>
      </c>
      <c r="W290" t="e">
        <f>VLOOKUP(L290,[3]Tops!$A$2:$B$184,2,FALSE)</f>
        <v>#N/A</v>
      </c>
    </row>
    <row r="291" spans="1:23" x14ac:dyDescent="0.2">
      <c r="A291" t="s">
        <v>827</v>
      </c>
      <c r="B291">
        <v>65</v>
      </c>
      <c r="C291" t="s">
        <v>2646</v>
      </c>
      <c r="D291" t="s">
        <v>1017</v>
      </c>
      <c r="E291" t="s">
        <v>847</v>
      </c>
      <c r="F291" t="s">
        <v>17</v>
      </c>
      <c r="G291" t="s">
        <v>405</v>
      </c>
      <c r="H291" t="s">
        <v>14</v>
      </c>
      <c r="I291">
        <v>25</v>
      </c>
      <c r="J291">
        <v>24</v>
      </c>
      <c r="K291" t="s">
        <v>1008</v>
      </c>
      <c r="M291" t="s">
        <v>2522</v>
      </c>
      <c r="O291" t="s">
        <v>2589</v>
      </c>
      <c r="P291" t="s">
        <v>2723</v>
      </c>
      <c r="Q291" t="s">
        <v>2724</v>
      </c>
      <c r="R291" t="s">
        <v>2725</v>
      </c>
      <c r="S291">
        <v>95.7</v>
      </c>
      <c r="T291">
        <v>105</v>
      </c>
      <c r="U291">
        <v>48058</v>
      </c>
      <c r="V291">
        <v>48.058</v>
      </c>
      <c r="W291" t="e">
        <f>VLOOKUP(L291,[3]Tops!$A$2:$B$184,2,FALSE)</f>
        <v>#N/A</v>
      </c>
    </row>
    <row r="292" spans="1:23" x14ac:dyDescent="0.2">
      <c r="A292" t="s">
        <v>827</v>
      </c>
      <c r="B292">
        <v>66</v>
      </c>
      <c r="C292" t="s">
        <v>2646</v>
      </c>
      <c r="D292" t="s">
        <v>1018</v>
      </c>
      <c r="E292" t="s">
        <v>1019</v>
      </c>
      <c r="F292" t="s">
        <v>17</v>
      </c>
      <c r="G292" t="s">
        <v>401</v>
      </c>
      <c r="H292" t="s">
        <v>26</v>
      </c>
      <c r="I292">
        <v>32</v>
      </c>
      <c r="J292">
        <v>24</v>
      </c>
      <c r="K292" t="s">
        <v>1008</v>
      </c>
      <c r="M292" t="s">
        <v>2093</v>
      </c>
      <c r="O292" t="s">
        <v>2573</v>
      </c>
      <c r="P292" t="s">
        <v>2683</v>
      </c>
      <c r="Q292" t="s">
        <v>2684</v>
      </c>
      <c r="R292" t="s">
        <v>2685</v>
      </c>
      <c r="S292">
        <v>102.4</v>
      </c>
      <c r="T292">
        <v>72</v>
      </c>
      <c r="U292">
        <v>72966</v>
      </c>
      <c r="V292">
        <v>72.965999999999994</v>
      </c>
      <c r="W292" t="e">
        <f>VLOOKUP(L292,[3]Tops!$A$2:$B$184,2,FALSE)</f>
        <v>#N/A</v>
      </c>
    </row>
    <row r="293" spans="1:23" x14ac:dyDescent="0.2">
      <c r="A293" t="s">
        <v>827</v>
      </c>
      <c r="B293">
        <v>67</v>
      </c>
      <c r="C293" t="s">
        <v>2646</v>
      </c>
      <c r="D293" t="s">
        <v>1020</v>
      </c>
      <c r="E293" t="s">
        <v>1021</v>
      </c>
      <c r="F293" t="s">
        <v>17</v>
      </c>
      <c r="G293" t="s">
        <v>422</v>
      </c>
      <c r="I293">
        <v>12.1</v>
      </c>
      <c r="J293">
        <v>23</v>
      </c>
      <c r="K293" t="s">
        <v>1023</v>
      </c>
      <c r="M293" t="s">
        <v>2094</v>
      </c>
      <c r="O293" t="s">
        <v>2562</v>
      </c>
      <c r="P293" t="s">
        <v>2656</v>
      </c>
      <c r="Q293" t="s">
        <v>2657</v>
      </c>
      <c r="R293" t="s">
        <v>2633</v>
      </c>
      <c r="S293">
        <v>91.7</v>
      </c>
      <c r="T293">
        <v>176</v>
      </c>
      <c r="U293">
        <v>46282</v>
      </c>
      <c r="V293">
        <v>46.281999999999996</v>
      </c>
      <c r="W293" t="e">
        <f>VLOOKUP(L293,[3]Tops!$A$2:$B$184,2,FALSE)</f>
        <v>#N/A</v>
      </c>
    </row>
    <row r="294" spans="1:23" x14ac:dyDescent="0.2">
      <c r="A294" t="s">
        <v>827</v>
      </c>
      <c r="B294">
        <v>68</v>
      </c>
      <c r="C294" t="s">
        <v>2646</v>
      </c>
      <c r="D294" t="s">
        <v>1024</v>
      </c>
      <c r="E294" t="s">
        <v>1025</v>
      </c>
      <c r="F294" t="s">
        <v>17</v>
      </c>
      <c r="G294" t="s">
        <v>422</v>
      </c>
      <c r="H294" t="s">
        <v>26</v>
      </c>
      <c r="I294">
        <v>19.3</v>
      </c>
      <c r="J294">
        <v>23</v>
      </c>
      <c r="K294" t="s">
        <v>1023</v>
      </c>
      <c r="M294" t="s">
        <v>2095</v>
      </c>
      <c r="O294" t="s">
        <v>2563</v>
      </c>
      <c r="P294" t="s">
        <v>2658</v>
      </c>
      <c r="Q294" t="s">
        <v>2659</v>
      </c>
      <c r="R294" t="s">
        <v>2660</v>
      </c>
      <c r="S294">
        <v>84.5</v>
      </c>
      <c r="T294">
        <v>115</v>
      </c>
      <c r="U294">
        <v>48791</v>
      </c>
      <c r="V294">
        <v>48.790999999999997</v>
      </c>
      <c r="W294" t="e">
        <f>VLOOKUP(L294,[3]Tops!$A$2:$B$184,2,FALSE)</f>
        <v>#N/A</v>
      </c>
    </row>
    <row r="295" spans="1:23" x14ac:dyDescent="0.2">
      <c r="A295" t="s">
        <v>827</v>
      </c>
      <c r="B295">
        <v>69</v>
      </c>
      <c r="C295" t="s">
        <v>2646</v>
      </c>
      <c r="D295" t="s">
        <v>1027</v>
      </c>
      <c r="E295" t="s">
        <v>1028</v>
      </c>
      <c r="F295" t="s">
        <v>17</v>
      </c>
      <c r="G295" t="s">
        <v>405</v>
      </c>
      <c r="H295" t="s">
        <v>14</v>
      </c>
      <c r="I295">
        <v>24</v>
      </c>
      <c r="J295">
        <v>23</v>
      </c>
      <c r="K295" t="s">
        <v>1023</v>
      </c>
      <c r="M295" t="s">
        <v>2096</v>
      </c>
      <c r="O295" t="s">
        <v>2583</v>
      </c>
      <c r="P295" t="s">
        <v>2710</v>
      </c>
      <c r="Q295" t="s">
        <v>2711</v>
      </c>
      <c r="R295" t="s">
        <v>2697</v>
      </c>
      <c r="S295">
        <v>176.2</v>
      </c>
      <c r="T295">
        <v>20</v>
      </c>
      <c r="U295">
        <v>76367</v>
      </c>
      <c r="V295">
        <v>76.367000000000004</v>
      </c>
      <c r="W295" t="e">
        <f>VLOOKUP(L295,[3]Tops!$A$2:$B$184,2,FALSE)</f>
        <v>#N/A</v>
      </c>
    </row>
    <row r="296" spans="1:23" x14ac:dyDescent="0.2">
      <c r="A296" t="s">
        <v>827</v>
      </c>
      <c r="B296">
        <v>70</v>
      </c>
      <c r="C296" t="s">
        <v>2646</v>
      </c>
      <c r="D296" t="s">
        <v>1029</v>
      </c>
      <c r="E296" t="s">
        <v>1030</v>
      </c>
      <c r="F296" t="s">
        <v>17</v>
      </c>
      <c r="G296" t="s">
        <v>401</v>
      </c>
      <c r="H296" t="s">
        <v>20</v>
      </c>
      <c r="I296">
        <v>21</v>
      </c>
      <c r="J296">
        <v>22</v>
      </c>
      <c r="K296" t="s">
        <v>1031</v>
      </c>
      <c r="M296" t="s">
        <v>2097</v>
      </c>
      <c r="O296" t="s">
        <v>2583</v>
      </c>
      <c r="P296" t="s">
        <v>2710</v>
      </c>
      <c r="Q296" t="s">
        <v>2711</v>
      </c>
      <c r="R296" t="s">
        <v>2697</v>
      </c>
      <c r="S296">
        <v>176.2</v>
      </c>
      <c r="T296">
        <v>20</v>
      </c>
      <c r="U296">
        <v>76367</v>
      </c>
      <c r="V296">
        <v>76.367000000000004</v>
      </c>
      <c r="W296" t="e">
        <f>VLOOKUP(L296,[3]Tops!$A$2:$B$184,2,FALSE)</f>
        <v>#N/A</v>
      </c>
    </row>
    <row r="297" spans="1:23" x14ac:dyDescent="0.2">
      <c r="A297" t="s">
        <v>827</v>
      </c>
      <c r="B297">
        <v>71</v>
      </c>
      <c r="C297" t="s">
        <v>2646</v>
      </c>
      <c r="D297" t="s">
        <v>1032</v>
      </c>
      <c r="E297" t="s">
        <v>1033</v>
      </c>
      <c r="F297" t="s">
        <v>17</v>
      </c>
      <c r="G297" t="s">
        <v>401</v>
      </c>
      <c r="H297" t="s">
        <v>14</v>
      </c>
      <c r="I297">
        <v>19.399999999999999</v>
      </c>
      <c r="J297">
        <v>22</v>
      </c>
      <c r="K297" t="s">
        <v>1031</v>
      </c>
      <c r="M297" t="s">
        <v>2098</v>
      </c>
      <c r="O297" t="s">
        <v>2569</v>
      </c>
      <c r="P297" t="s">
        <v>2674</v>
      </c>
      <c r="Q297" t="s">
        <v>2675</v>
      </c>
      <c r="R297" t="s">
        <v>2655</v>
      </c>
      <c r="S297">
        <v>89.6</v>
      </c>
      <c r="T297">
        <v>115</v>
      </c>
      <c r="U297">
        <v>44308</v>
      </c>
      <c r="V297">
        <v>44.308</v>
      </c>
      <c r="W297" t="e">
        <f>VLOOKUP(L297,[3]Tops!$A$2:$B$184,2,FALSE)</f>
        <v>#N/A</v>
      </c>
    </row>
    <row r="298" spans="1:23" x14ac:dyDescent="0.2">
      <c r="A298" t="s">
        <v>827</v>
      </c>
      <c r="B298">
        <v>72</v>
      </c>
      <c r="C298" t="s">
        <v>2646</v>
      </c>
      <c r="D298" t="s">
        <v>1035</v>
      </c>
      <c r="E298" t="s">
        <v>1036</v>
      </c>
      <c r="F298" t="s">
        <v>17</v>
      </c>
      <c r="G298" t="s">
        <v>422</v>
      </c>
      <c r="H298" t="s">
        <v>38</v>
      </c>
      <c r="I298">
        <v>18.8</v>
      </c>
      <c r="J298">
        <v>22</v>
      </c>
      <c r="K298" t="s">
        <v>1031</v>
      </c>
      <c r="M298" t="s">
        <v>2099</v>
      </c>
      <c r="O298" t="s">
        <v>2580</v>
      </c>
      <c r="P298" t="s">
        <v>2702</v>
      </c>
      <c r="Q298" t="s">
        <v>2703</v>
      </c>
      <c r="R298" t="s">
        <v>2704</v>
      </c>
      <c r="S298">
        <v>88</v>
      </c>
      <c r="T298">
        <v>72</v>
      </c>
      <c r="U298">
        <v>41995</v>
      </c>
      <c r="V298">
        <v>41.994999999999997</v>
      </c>
      <c r="W298" t="e">
        <f>VLOOKUP(L298,[3]Tops!$A$2:$B$184,2,FALSE)</f>
        <v>#N/A</v>
      </c>
    </row>
    <row r="299" spans="1:23" x14ac:dyDescent="0.2">
      <c r="A299" t="s">
        <v>827</v>
      </c>
      <c r="B299">
        <v>73</v>
      </c>
      <c r="C299" t="s">
        <v>2646</v>
      </c>
      <c r="D299" t="s">
        <v>1037</v>
      </c>
      <c r="E299" t="s">
        <v>378</v>
      </c>
      <c r="F299" t="s">
        <v>17</v>
      </c>
      <c r="G299" t="s">
        <v>422</v>
      </c>
      <c r="H299" t="s">
        <v>14</v>
      </c>
      <c r="I299">
        <v>5.6</v>
      </c>
      <c r="J299">
        <v>22</v>
      </c>
      <c r="K299" t="s">
        <v>1031</v>
      </c>
      <c r="M299" t="s">
        <v>2523</v>
      </c>
      <c r="O299" t="s">
        <v>2581</v>
      </c>
      <c r="P299" t="s">
        <v>2705</v>
      </c>
      <c r="Q299" t="s">
        <v>2706</v>
      </c>
      <c r="R299" t="s">
        <v>2688</v>
      </c>
      <c r="S299">
        <v>129</v>
      </c>
      <c r="T299">
        <v>38</v>
      </c>
      <c r="U299">
        <v>78965</v>
      </c>
      <c r="V299">
        <v>78.965000000000003</v>
      </c>
      <c r="W299" t="e">
        <f>VLOOKUP(L299,[3]Tops!$A$2:$B$184,2,FALSE)</f>
        <v>#N/A</v>
      </c>
    </row>
    <row r="300" spans="1:23" x14ac:dyDescent="0.2">
      <c r="A300" t="s">
        <v>827</v>
      </c>
      <c r="B300">
        <v>74</v>
      </c>
      <c r="C300" t="s">
        <v>2646</v>
      </c>
      <c r="D300" t="s">
        <v>1039</v>
      </c>
      <c r="E300" t="s">
        <v>1040</v>
      </c>
      <c r="F300" t="s">
        <v>17</v>
      </c>
      <c r="G300" t="s">
        <v>405</v>
      </c>
      <c r="H300" t="s">
        <v>14</v>
      </c>
      <c r="I300">
        <v>39</v>
      </c>
      <c r="J300">
        <v>22</v>
      </c>
      <c r="K300" t="s">
        <v>1031</v>
      </c>
      <c r="M300" t="s">
        <v>2100</v>
      </c>
      <c r="O300" t="s">
        <v>2595</v>
      </c>
      <c r="P300" t="s">
        <v>2737</v>
      </c>
      <c r="Q300" t="s">
        <v>2738</v>
      </c>
      <c r="R300" t="s">
        <v>2739</v>
      </c>
      <c r="S300">
        <v>107.3</v>
      </c>
      <c r="T300">
        <v>105</v>
      </c>
      <c r="U300">
        <v>55776</v>
      </c>
      <c r="V300">
        <v>55.776000000000003</v>
      </c>
      <c r="W300" t="e">
        <f>VLOOKUP(L300,[3]Tops!$A$2:$B$184,2,FALSE)</f>
        <v>#N/A</v>
      </c>
    </row>
    <row r="301" spans="1:23" x14ac:dyDescent="0.2">
      <c r="A301" t="s">
        <v>827</v>
      </c>
      <c r="B301">
        <v>75</v>
      </c>
      <c r="C301" t="s">
        <v>2646</v>
      </c>
      <c r="D301" t="s">
        <v>1041</v>
      </c>
      <c r="E301" t="s">
        <v>1042</v>
      </c>
      <c r="F301" t="s">
        <v>17</v>
      </c>
      <c r="G301" t="s">
        <v>405</v>
      </c>
      <c r="H301" t="s">
        <v>26</v>
      </c>
      <c r="I301">
        <v>13</v>
      </c>
      <c r="J301">
        <v>22</v>
      </c>
      <c r="K301" t="s">
        <v>1031</v>
      </c>
      <c r="M301" t="s">
        <v>2101</v>
      </c>
      <c r="O301" t="s">
        <v>2565</v>
      </c>
      <c r="P301" t="s">
        <v>2664</v>
      </c>
      <c r="Q301" t="s">
        <v>2665</v>
      </c>
      <c r="R301" t="s">
        <v>2592</v>
      </c>
      <c r="S301">
        <v>89.7</v>
      </c>
      <c r="T301">
        <v>182</v>
      </c>
      <c r="U301">
        <v>0</v>
      </c>
      <c r="V301">
        <v>0</v>
      </c>
      <c r="W301" t="e">
        <f>VLOOKUP(L301,[3]Tops!$A$2:$B$184,2,FALSE)</f>
        <v>#N/A</v>
      </c>
    </row>
    <row r="302" spans="1:23" x14ac:dyDescent="0.2">
      <c r="A302" t="s">
        <v>827</v>
      </c>
      <c r="B302">
        <v>76</v>
      </c>
      <c r="C302" t="s">
        <v>2646</v>
      </c>
      <c r="D302" t="s">
        <v>1043</v>
      </c>
      <c r="E302" t="s">
        <v>1044</v>
      </c>
      <c r="F302" t="s">
        <v>17</v>
      </c>
      <c r="G302" t="s">
        <v>401</v>
      </c>
      <c r="H302" t="s">
        <v>14</v>
      </c>
      <c r="I302">
        <v>11</v>
      </c>
      <c r="J302">
        <v>22</v>
      </c>
      <c r="K302" t="s">
        <v>1031</v>
      </c>
      <c r="M302" t="s">
        <v>2102</v>
      </c>
      <c r="O302" t="s">
        <v>2593</v>
      </c>
      <c r="P302" t="s">
        <v>2733</v>
      </c>
      <c r="Q302" t="s">
        <v>2734</v>
      </c>
      <c r="R302" t="s">
        <v>1117</v>
      </c>
      <c r="S302">
        <v>86.4</v>
      </c>
      <c r="T302">
        <v>49</v>
      </c>
      <c r="U302">
        <v>58575</v>
      </c>
      <c r="V302">
        <v>58.575000000000003</v>
      </c>
      <c r="W302" t="e">
        <f>VLOOKUP(L302,[3]Tops!$A$2:$B$184,2,FALSE)</f>
        <v>#N/A</v>
      </c>
    </row>
    <row r="303" spans="1:23" x14ac:dyDescent="0.2">
      <c r="A303" t="s">
        <v>827</v>
      </c>
      <c r="B303">
        <v>77</v>
      </c>
      <c r="C303" t="s">
        <v>2646</v>
      </c>
      <c r="D303" t="s">
        <v>1045</v>
      </c>
      <c r="E303" t="s">
        <v>1046</v>
      </c>
      <c r="F303" t="s">
        <v>17</v>
      </c>
      <c r="G303" t="s">
        <v>450</v>
      </c>
      <c r="H303" t="s">
        <v>14</v>
      </c>
      <c r="I303">
        <v>13.8</v>
      </c>
      <c r="J303">
        <v>22</v>
      </c>
      <c r="K303" t="s">
        <v>1031</v>
      </c>
      <c r="M303" t="s">
        <v>2103</v>
      </c>
      <c r="O303" t="s">
        <v>2563</v>
      </c>
      <c r="P303" t="s">
        <v>2658</v>
      </c>
      <c r="Q303" t="s">
        <v>2659</v>
      </c>
      <c r="R303" t="s">
        <v>2660</v>
      </c>
      <c r="S303">
        <v>84.5</v>
      </c>
      <c r="T303">
        <v>115</v>
      </c>
      <c r="U303">
        <v>48791</v>
      </c>
      <c r="V303">
        <v>48.790999999999997</v>
      </c>
      <c r="W303" t="e">
        <f>VLOOKUP(L303,[3]Tops!$A$2:$B$184,2,FALSE)</f>
        <v>#N/A</v>
      </c>
    </row>
    <row r="304" spans="1:23" x14ac:dyDescent="0.2">
      <c r="A304" t="s">
        <v>827</v>
      </c>
      <c r="B304">
        <v>78</v>
      </c>
      <c r="C304" t="s">
        <v>2646</v>
      </c>
      <c r="D304" t="s">
        <v>1047</v>
      </c>
      <c r="E304" t="s">
        <v>147</v>
      </c>
      <c r="F304" t="s">
        <v>17</v>
      </c>
      <c r="G304" t="s">
        <v>450</v>
      </c>
      <c r="H304" t="s">
        <v>14</v>
      </c>
      <c r="I304">
        <v>18.7</v>
      </c>
      <c r="J304">
        <v>21</v>
      </c>
      <c r="K304" t="s">
        <v>1049</v>
      </c>
      <c r="M304" t="s">
        <v>2104</v>
      </c>
      <c r="O304" t="s">
        <v>2595</v>
      </c>
      <c r="P304" t="s">
        <v>2737</v>
      </c>
      <c r="Q304" t="s">
        <v>2738</v>
      </c>
      <c r="R304" t="s">
        <v>2739</v>
      </c>
      <c r="S304">
        <v>107.3</v>
      </c>
      <c r="T304">
        <v>105</v>
      </c>
      <c r="U304">
        <v>55776</v>
      </c>
      <c r="V304">
        <v>55.776000000000003</v>
      </c>
      <c r="W304" t="e">
        <f>VLOOKUP(L304,[3]Tops!$A$2:$B$184,2,FALSE)</f>
        <v>#N/A</v>
      </c>
    </row>
    <row r="305" spans="1:23" x14ac:dyDescent="0.2">
      <c r="A305" t="s">
        <v>827</v>
      </c>
      <c r="B305">
        <v>79</v>
      </c>
      <c r="C305" t="s">
        <v>2646</v>
      </c>
      <c r="D305" t="s">
        <v>1050</v>
      </c>
      <c r="E305" t="s">
        <v>1051</v>
      </c>
      <c r="F305" t="s">
        <v>17</v>
      </c>
      <c r="G305" t="s">
        <v>396</v>
      </c>
      <c r="I305">
        <v>25</v>
      </c>
      <c r="J305">
        <v>21</v>
      </c>
      <c r="K305" t="s">
        <v>1049</v>
      </c>
      <c r="M305" t="s">
        <v>2105</v>
      </c>
      <c r="O305" t="s">
        <v>2571</v>
      </c>
      <c r="P305" t="s">
        <v>2678</v>
      </c>
      <c r="Q305" t="s">
        <v>2679</v>
      </c>
      <c r="R305" t="s">
        <v>2680</v>
      </c>
      <c r="S305">
        <v>82.7</v>
      </c>
      <c r="T305">
        <v>151</v>
      </c>
      <c r="U305">
        <v>84957</v>
      </c>
      <c r="V305">
        <v>84.956999999999994</v>
      </c>
      <c r="W305" t="e">
        <f>VLOOKUP(L305,[3]Tops!$A$2:$B$184,2,FALSE)</f>
        <v>#N/A</v>
      </c>
    </row>
    <row r="306" spans="1:23" x14ac:dyDescent="0.2">
      <c r="A306" t="s">
        <v>827</v>
      </c>
      <c r="B306">
        <v>80</v>
      </c>
      <c r="C306" t="s">
        <v>2646</v>
      </c>
      <c r="D306" t="s">
        <v>1052</v>
      </c>
      <c r="E306" t="s">
        <v>1053</v>
      </c>
      <c r="F306" t="s">
        <v>17</v>
      </c>
      <c r="G306" t="s">
        <v>396</v>
      </c>
      <c r="H306" t="s">
        <v>38</v>
      </c>
      <c r="I306">
        <v>22</v>
      </c>
      <c r="J306">
        <v>21</v>
      </c>
      <c r="K306" t="s">
        <v>1049</v>
      </c>
      <c r="M306" t="s">
        <v>2106</v>
      </c>
      <c r="O306" t="s">
        <v>2573</v>
      </c>
      <c r="P306" t="s">
        <v>2683</v>
      </c>
      <c r="Q306" t="s">
        <v>2684</v>
      </c>
      <c r="R306" t="s">
        <v>2685</v>
      </c>
      <c r="S306">
        <v>102.4</v>
      </c>
      <c r="T306">
        <v>72</v>
      </c>
      <c r="U306">
        <v>72966</v>
      </c>
      <c r="V306">
        <v>72.965999999999994</v>
      </c>
      <c r="W306" t="e">
        <f>VLOOKUP(L306,[3]Tops!$A$2:$B$184,2,FALSE)</f>
        <v>#N/A</v>
      </c>
    </row>
    <row r="307" spans="1:23" x14ac:dyDescent="0.2">
      <c r="A307" t="s">
        <v>827</v>
      </c>
      <c r="B307">
        <v>81</v>
      </c>
      <c r="C307" t="s">
        <v>2646</v>
      </c>
      <c r="D307" t="s">
        <v>1054</v>
      </c>
      <c r="E307" t="s">
        <v>1055</v>
      </c>
      <c r="F307" t="s">
        <v>17</v>
      </c>
      <c r="G307" t="s">
        <v>401</v>
      </c>
      <c r="H307" t="s">
        <v>26</v>
      </c>
      <c r="I307">
        <v>12.4</v>
      </c>
      <c r="J307">
        <v>21</v>
      </c>
      <c r="K307" t="s">
        <v>1049</v>
      </c>
      <c r="M307" t="s">
        <v>2107</v>
      </c>
      <c r="O307" t="s">
        <v>2566</v>
      </c>
      <c r="P307" t="s">
        <v>2666</v>
      </c>
      <c r="Q307" t="s">
        <v>2667</v>
      </c>
      <c r="R307" t="s">
        <v>2668</v>
      </c>
      <c r="S307">
        <v>91.8</v>
      </c>
      <c r="T307">
        <v>176</v>
      </c>
      <c r="U307">
        <v>52111</v>
      </c>
      <c r="V307">
        <v>52.110999999999997</v>
      </c>
      <c r="W307" t="e">
        <f>VLOOKUP(L307,[3]Tops!$A$2:$B$184,2,FALSE)</f>
        <v>#N/A</v>
      </c>
    </row>
    <row r="308" spans="1:23" x14ac:dyDescent="0.2">
      <c r="A308" t="s">
        <v>827</v>
      </c>
      <c r="B308">
        <v>82</v>
      </c>
      <c r="C308" t="s">
        <v>2646</v>
      </c>
      <c r="D308" t="s">
        <v>1056</v>
      </c>
      <c r="E308" t="s">
        <v>1057</v>
      </c>
      <c r="F308" t="s">
        <v>17</v>
      </c>
      <c r="G308" t="s">
        <v>396</v>
      </c>
      <c r="H308" t="s">
        <v>14</v>
      </c>
      <c r="I308">
        <v>11.6</v>
      </c>
      <c r="J308">
        <v>21</v>
      </c>
      <c r="K308" t="s">
        <v>1049</v>
      </c>
      <c r="M308" t="s">
        <v>2108</v>
      </c>
      <c r="O308" t="s">
        <v>2569</v>
      </c>
      <c r="P308" t="s">
        <v>2674</v>
      </c>
      <c r="Q308" t="s">
        <v>2675</v>
      </c>
      <c r="R308" t="s">
        <v>2655</v>
      </c>
      <c r="S308">
        <v>89.6</v>
      </c>
      <c r="T308">
        <v>115</v>
      </c>
      <c r="U308">
        <v>44308</v>
      </c>
      <c r="V308">
        <v>44.308</v>
      </c>
      <c r="W308" t="e">
        <f>VLOOKUP(L308,[3]Tops!$A$2:$B$184,2,FALSE)</f>
        <v>#N/A</v>
      </c>
    </row>
    <row r="309" spans="1:23" x14ac:dyDescent="0.2">
      <c r="A309" t="s">
        <v>827</v>
      </c>
      <c r="B309">
        <v>83</v>
      </c>
      <c r="C309" t="s">
        <v>2646</v>
      </c>
      <c r="D309" t="s">
        <v>1059</v>
      </c>
      <c r="E309" t="s">
        <v>1060</v>
      </c>
      <c r="F309" t="s">
        <v>17</v>
      </c>
      <c r="G309" t="s">
        <v>396</v>
      </c>
      <c r="H309" t="s">
        <v>14</v>
      </c>
      <c r="I309">
        <v>3.8</v>
      </c>
      <c r="J309">
        <v>21</v>
      </c>
      <c r="K309" t="s">
        <v>1049</v>
      </c>
      <c r="M309" t="s">
        <v>2109</v>
      </c>
      <c r="O309" t="s">
        <v>2581</v>
      </c>
      <c r="P309" t="s">
        <v>2705</v>
      </c>
      <c r="Q309" t="s">
        <v>2706</v>
      </c>
      <c r="R309" t="s">
        <v>2688</v>
      </c>
      <c r="S309">
        <v>129</v>
      </c>
      <c r="T309">
        <v>38</v>
      </c>
      <c r="U309">
        <v>78965</v>
      </c>
      <c r="V309">
        <v>78.965000000000003</v>
      </c>
      <c r="W309" t="e">
        <f>VLOOKUP(L309,[3]Tops!$A$2:$B$184,2,FALSE)</f>
        <v>#N/A</v>
      </c>
    </row>
    <row r="310" spans="1:23" x14ac:dyDescent="0.2">
      <c r="A310" t="s">
        <v>827</v>
      </c>
      <c r="B310">
        <v>84</v>
      </c>
      <c r="C310" t="s">
        <v>2646</v>
      </c>
      <c r="D310" t="s">
        <v>1062</v>
      </c>
      <c r="E310" t="s">
        <v>1063</v>
      </c>
      <c r="F310" t="s">
        <v>17</v>
      </c>
      <c r="G310" t="s">
        <v>401</v>
      </c>
      <c r="H310" t="s">
        <v>20</v>
      </c>
      <c r="I310">
        <v>16.600000000000001</v>
      </c>
      <c r="J310">
        <v>21</v>
      </c>
      <c r="K310" t="s">
        <v>1049</v>
      </c>
      <c r="M310" t="s">
        <v>2110</v>
      </c>
      <c r="O310" t="s">
        <v>2594</v>
      </c>
      <c r="P310" t="s">
        <v>2735</v>
      </c>
      <c r="Q310" t="s">
        <v>2736</v>
      </c>
      <c r="R310" t="s">
        <v>2680</v>
      </c>
      <c r="S310">
        <v>82</v>
      </c>
      <c r="T310">
        <v>194</v>
      </c>
      <c r="U310">
        <v>34392</v>
      </c>
      <c r="V310">
        <v>34.392000000000003</v>
      </c>
      <c r="W310" t="e">
        <f>VLOOKUP(L310,[3]Tops!$A$2:$B$184,2,FALSE)</f>
        <v>#N/A</v>
      </c>
    </row>
    <row r="311" spans="1:23" x14ac:dyDescent="0.2">
      <c r="A311" t="s">
        <v>827</v>
      </c>
      <c r="B311">
        <v>85</v>
      </c>
      <c r="C311" t="s">
        <v>2646</v>
      </c>
      <c r="D311" t="s">
        <v>1064</v>
      </c>
      <c r="E311" t="s">
        <v>1065</v>
      </c>
      <c r="F311" t="s">
        <v>17</v>
      </c>
      <c r="G311" t="s">
        <v>401</v>
      </c>
      <c r="H311" t="s">
        <v>38</v>
      </c>
      <c r="I311">
        <v>20</v>
      </c>
      <c r="J311">
        <v>21</v>
      </c>
      <c r="K311" t="s">
        <v>1049</v>
      </c>
      <c r="M311" t="s">
        <v>2111</v>
      </c>
      <c r="O311" t="s">
        <v>2571</v>
      </c>
      <c r="P311" t="s">
        <v>2678</v>
      </c>
      <c r="Q311" t="s">
        <v>2679</v>
      </c>
      <c r="R311" t="s">
        <v>2680</v>
      </c>
      <c r="S311">
        <v>82.7</v>
      </c>
      <c r="T311">
        <v>151</v>
      </c>
      <c r="U311">
        <v>84957</v>
      </c>
      <c r="V311">
        <v>84.956999999999994</v>
      </c>
      <c r="W311" t="e">
        <f>VLOOKUP(L311,[3]Tops!$A$2:$B$184,2,FALSE)</f>
        <v>#N/A</v>
      </c>
    </row>
    <row r="312" spans="1:23" x14ac:dyDescent="0.2">
      <c r="A312" t="s">
        <v>827</v>
      </c>
      <c r="B312">
        <v>86</v>
      </c>
      <c r="C312" t="s">
        <v>2646</v>
      </c>
      <c r="D312" t="s">
        <v>1067</v>
      </c>
      <c r="E312" t="s">
        <v>1068</v>
      </c>
      <c r="F312" t="s">
        <v>17</v>
      </c>
      <c r="G312" t="s">
        <v>422</v>
      </c>
      <c r="H312" t="s">
        <v>38</v>
      </c>
      <c r="I312">
        <v>21</v>
      </c>
      <c r="J312">
        <v>21</v>
      </c>
      <c r="K312" t="s">
        <v>1049</v>
      </c>
      <c r="M312" t="s">
        <v>2524</v>
      </c>
      <c r="O312" t="s">
        <v>2575</v>
      </c>
      <c r="P312" t="s">
        <v>2689</v>
      </c>
      <c r="Q312" t="s">
        <v>2690</v>
      </c>
      <c r="R312" t="s">
        <v>2691</v>
      </c>
      <c r="S312">
        <v>87.2</v>
      </c>
      <c r="T312">
        <v>83</v>
      </c>
      <c r="U312">
        <v>51925</v>
      </c>
      <c r="V312">
        <v>51.924999999999997</v>
      </c>
      <c r="W312" t="e">
        <f>VLOOKUP(L312,[3]Tops!$A$2:$B$184,2,FALSE)</f>
        <v>#N/A</v>
      </c>
    </row>
    <row r="313" spans="1:23" x14ac:dyDescent="0.2">
      <c r="A313" t="s">
        <v>827</v>
      </c>
      <c r="B313">
        <v>87</v>
      </c>
      <c r="C313" t="s">
        <v>2646</v>
      </c>
      <c r="D313" t="s">
        <v>1069</v>
      </c>
      <c r="E313" t="s">
        <v>1070</v>
      </c>
      <c r="F313" t="s">
        <v>17</v>
      </c>
      <c r="G313" t="s">
        <v>410</v>
      </c>
      <c r="H313" t="s">
        <v>20</v>
      </c>
      <c r="I313">
        <v>18.600000000000001</v>
      </c>
      <c r="J313">
        <v>20</v>
      </c>
      <c r="K313" t="s">
        <v>1072</v>
      </c>
      <c r="M313" t="s">
        <v>2112</v>
      </c>
      <c r="O313" t="s">
        <v>2596</v>
      </c>
      <c r="P313" t="s">
        <v>2740</v>
      </c>
      <c r="Q313" t="s">
        <v>2741</v>
      </c>
      <c r="R313" t="s">
        <v>2742</v>
      </c>
      <c r="S313">
        <v>91.5</v>
      </c>
      <c r="T313">
        <v>151</v>
      </c>
      <c r="U313">
        <v>61309</v>
      </c>
      <c r="V313">
        <v>61.308999999999997</v>
      </c>
      <c r="W313" t="e">
        <f>VLOOKUP(L313,[3]Tops!$A$2:$B$184,2,FALSE)</f>
        <v>#N/A</v>
      </c>
    </row>
    <row r="314" spans="1:23" x14ac:dyDescent="0.2">
      <c r="A314" t="s">
        <v>827</v>
      </c>
      <c r="B314">
        <v>88</v>
      </c>
      <c r="C314" t="s">
        <v>2646</v>
      </c>
      <c r="D314" t="s">
        <v>1073</v>
      </c>
      <c r="E314" t="s">
        <v>1074</v>
      </c>
      <c r="F314" t="s">
        <v>17</v>
      </c>
      <c r="G314" t="s">
        <v>401</v>
      </c>
      <c r="H314" t="s">
        <v>38</v>
      </c>
      <c r="I314">
        <v>17</v>
      </c>
      <c r="J314">
        <v>20</v>
      </c>
      <c r="K314" t="s">
        <v>1072</v>
      </c>
      <c r="M314" t="s">
        <v>2113</v>
      </c>
      <c r="O314" t="s">
        <v>2593</v>
      </c>
      <c r="P314" t="s">
        <v>2733</v>
      </c>
      <c r="Q314" t="s">
        <v>2734</v>
      </c>
      <c r="R314" t="s">
        <v>1117</v>
      </c>
      <c r="S314">
        <v>86.4</v>
      </c>
      <c r="T314">
        <v>49</v>
      </c>
      <c r="U314">
        <v>58575</v>
      </c>
      <c r="V314">
        <v>58.575000000000003</v>
      </c>
      <c r="W314" t="e">
        <f>VLOOKUP(L314,[3]Tops!$A$2:$B$184,2,FALSE)</f>
        <v>#N/A</v>
      </c>
    </row>
    <row r="315" spans="1:23" x14ac:dyDescent="0.2">
      <c r="A315" t="s">
        <v>827</v>
      </c>
      <c r="B315">
        <v>89</v>
      </c>
      <c r="C315" t="s">
        <v>2646</v>
      </c>
      <c r="D315" t="s">
        <v>1076</v>
      </c>
      <c r="E315" t="s">
        <v>1077</v>
      </c>
      <c r="F315" t="s">
        <v>17</v>
      </c>
      <c r="G315" t="s">
        <v>405</v>
      </c>
      <c r="H315" t="s">
        <v>26</v>
      </c>
      <c r="I315">
        <v>2.8</v>
      </c>
      <c r="J315">
        <v>20</v>
      </c>
      <c r="K315" t="s">
        <v>1072</v>
      </c>
      <c r="M315" t="s">
        <v>2525</v>
      </c>
      <c r="O315" t="s">
        <v>2581</v>
      </c>
      <c r="P315" t="s">
        <v>2705</v>
      </c>
      <c r="Q315" t="s">
        <v>2706</v>
      </c>
      <c r="R315" t="s">
        <v>2688</v>
      </c>
      <c r="S315">
        <v>129</v>
      </c>
      <c r="T315">
        <v>38</v>
      </c>
      <c r="U315">
        <v>78965</v>
      </c>
      <c r="V315">
        <v>78.965000000000003</v>
      </c>
      <c r="W315" t="e">
        <f>VLOOKUP(L315,[3]Tops!$A$2:$B$184,2,FALSE)</f>
        <v>#N/A</v>
      </c>
    </row>
    <row r="316" spans="1:23" x14ac:dyDescent="0.2">
      <c r="A316" t="s">
        <v>827</v>
      </c>
      <c r="B316">
        <v>90</v>
      </c>
      <c r="C316" t="s">
        <v>2646</v>
      </c>
      <c r="D316" t="s">
        <v>1078</v>
      </c>
      <c r="E316" t="s">
        <v>1079</v>
      </c>
      <c r="F316" t="s">
        <v>17</v>
      </c>
      <c r="G316" t="s">
        <v>401</v>
      </c>
      <c r="H316" t="s">
        <v>38</v>
      </c>
      <c r="I316">
        <v>9.8000000000000007</v>
      </c>
      <c r="J316">
        <v>20</v>
      </c>
      <c r="K316" t="s">
        <v>1072</v>
      </c>
      <c r="M316" t="s">
        <v>2114</v>
      </c>
      <c r="O316" t="s">
        <v>2569</v>
      </c>
      <c r="P316" t="s">
        <v>2674</v>
      </c>
      <c r="Q316" t="s">
        <v>2675</v>
      </c>
      <c r="R316" t="s">
        <v>2655</v>
      </c>
      <c r="S316">
        <v>89.6</v>
      </c>
      <c r="T316">
        <v>115</v>
      </c>
      <c r="U316">
        <v>44308</v>
      </c>
      <c r="V316">
        <v>44.308</v>
      </c>
      <c r="W316" t="e">
        <f>VLOOKUP(L316,[3]Tops!$A$2:$B$184,2,FALSE)</f>
        <v>#N/A</v>
      </c>
    </row>
    <row r="317" spans="1:23" x14ac:dyDescent="0.2">
      <c r="A317" t="s">
        <v>827</v>
      </c>
      <c r="B317">
        <v>91</v>
      </c>
      <c r="C317" t="s">
        <v>2646</v>
      </c>
      <c r="D317" t="s">
        <v>1081</v>
      </c>
      <c r="E317" t="s">
        <v>1082</v>
      </c>
      <c r="F317" t="s">
        <v>17</v>
      </c>
      <c r="G317" t="s">
        <v>422</v>
      </c>
      <c r="H317" t="s">
        <v>20</v>
      </c>
      <c r="I317">
        <v>14.2</v>
      </c>
      <c r="J317">
        <v>20</v>
      </c>
      <c r="K317" t="s">
        <v>1072</v>
      </c>
      <c r="M317" t="s">
        <v>2115</v>
      </c>
      <c r="O317" t="s">
        <v>2583</v>
      </c>
      <c r="P317" t="s">
        <v>2710</v>
      </c>
      <c r="Q317" t="s">
        <v>2711</v>
      </c>
      <c r="R317" t="s">
        <v>2697</v>
      </c>
      <c r="S317">
        <v>176.2</v>
      </c>
      <c r="T317">
        <v>20</v>
      </c>
      <c r="U317">
        <v>76367</v>
      </c>
      <c r="V317">
        <v>76.367000000000004</v>
      </c>
      <c r="W317" t="e">
        <f>VLOOKUP(L317,[3]Tops!$A$2:$B$184,2,FALSE)</f>
        <v>#N/A</v>
      </c>
    </row>
    <row r="318" spans="1:23" x14ac:dyDescent="0.2">
      <c r="A318" t="s">
        <v>827</v>
      </c>
      <c r="B318">
        <v>92</v>
      </c>
      <c r="C318" t="s">
        <v>2646</v>
      </c>
      <c r="D318" t="s">
        <v>1084</v>
      </c>
      <c r="E318" t="s">
        <v>1085</v>
      </c>
      <c r="F318" t="s">
        <v>17</v>
      </c>
      <c r="G318" t="s">
        <v>401</v>
      </c>
      <c r="H318" t="s">
        <v>38</v>
      </c>
      <c r="I318">
        <v>12.2</v>
      </c>
      <c r="J318">
        <v>19.8</v>
      </c>
      <c r="K318" t="s">
        <v>1087</v>
      </c>
      <c r="M318" t="s">
        <v>2116</v>
      </c>
      <c r="O318" t="s">
        <v>2580</v>
      </c>
      <c r="P318" t="s">
        <v>2702</v>
      </c>
      <c r="Q318" t="s">
        <v>2703</v>
      </c>
      <c r="R318" t="s">
        <v>2704</v>
      </c>
      <c r="S318">
        <v>88</v>
      </c>
      <c r="T318">
        <v>72</v>
      </c>
      <c r="U318">
        <v>41995</v>
      </c>
      <c r="V318">
        <v>41.994999999999997</v>
      </c>
      <c r="W318" t="e">
        <f>VLOOKUP(L318,[3]Tops!$A$2:$B$184,2,FALSE)</f>
        <v>#N/A</v>
      </c>
    </row>
    <row r="319" spans="1:23" x14ac:dyDescent="0.2">
      <c r="A319" t="s">
        <v>827</v>
      </c>
      <c r="B319">
        <v>93</v>
      </c>
      <c r="C319" t="s">
        <v>2646</v>
      </c>
      <c r="D319" t="s">
        <v>1088</v>
      </c>
      <c r="E319" t="s">
        <v>1042</v>
      </c>
      <c r="F319" t="s">
        <v>17</v>
      </c>
      <c r="G319" t="s">
        <v>401</v>
      </c>
      <c r="H319" t="s">
        <v>14</v>
      </c>
      <c r="I319">
        <v>17.399999999999999</v>
      </c>
      <c r="J319">
        <v>19.8</v>
      </c>
      <c r="K319" t="s">
        <v>1087</v>
      </c>
      <c r="M319" t="s">
        <v>2117</v>
      </c>
      <c r="O319" t="s">
        <v>2593</v>
      </c>
      <c r="P319" t="s">
        <v>2733</v>
      </c>
      <c r="Q319" t="s">
        <v>2734</v>
      </c>
      <c r="R319" t="s">
        <v>1117</v>
      </c>
      <c r="S319">
        <v>86.4</v>
      </c>
      <c r="T319">
        <v>49</v>
      </c>
      <c r="U319">
        <v>58575</v>
      </c>
      <c r="V319">
        <v>58.575000000000003</v>
      </c>
      <c r="W319" t="e">
        <f>VLOOKUP(L319,[3]Tops!$A$2:$B$184,2,FALSE)</f>
        <v>#N/A</v>
      </c>
    </row>
    <row r="320" spans="1:23" x14ac:dyDescent="0.2">
      <c r="A320" t="s">
        <v>827</v>
      </c>
      <c r="B320">
        <v>94</v>
      </c>
      <c r="C320" t="s">
        <v>2646</v>
      </c>
      <c r="D320" t="s">
        <v>1090</v>
      </c>
      <c r="E320" t="s">
        <v>1091</v>
      </c>
      <c r="F320" t="s">
        <v>17</v>
      </c>
      <c r="G320" t="s">
        <v>401</v>
      </c>
      <c r="H320" t="s">
        <v>14</v>
      </c>
      <c r="I320">
        <v>62</v>
      </c>
      <c r="J320">
        <v>19.7</v>
      </c>
      <c r="K320" t="s">
        <v>1092</v>
      </c>
      <c r="M320" t="s">
        <v>2118</v>
      </c>
      <c r="O320" t="s">
        <v>2597</v>
      </c>
      <c r="P320" t="s">
        <v>2743</v>
      </c>
      <c r="Q320" t="s">
        <v>2713</v>
      </c>
      <c r="R320" t="s">
        <v>2709</v>
      </c>
      <c r="S320">
        <v>91.9</v>
      </c>
      <c r="T320">
        <v>62</v>
      </c>
      <c r="U320">
        <v>54306</v>
      </c>
      <c r="V320">
        <v>54.305999999999997</v>
      </c>
      <c r="W320" t="e">
        <f>VLOOKUP(L320,[3]Tops!$A$2:$B$184,2,FALSE)</f>
        <v>#N/A</v>
      </c>
    </row>
    <row r="321" spans="1:23" x14ac:dyDescent="0.2">
      <c r="A321" t="s">
        <v>827</v>
      </c>
      <c r="B321">
        <v>95</v>
      </c>
      <c r="C321" t="s">
        <v>2646</v>
      </c>
      <c r="D321" t="s">
        <v>1093</v>
      </c>
      <c r="E321" t="s">
        <v>1094</v>
      </c>
      <c r="F321" t="s">
        <v>17</v>
      </c>
      <c r="G321" t="s">
        <v>401</v>
      </c>
      <c r="H321" t="s">
        <v>20</v>
      </c>
      <c r="I321">
        <v>13.2</v>
      </c>
      <c r="J321">
        <v>19.7</v>
      </c>
      <c r="K321" t="s">
        <v>1092</v>
      </c>
      <c r="M321" t="s">
        <v>2526</v>
      </c>
      <c r="O321" t="s">
        <v>2598</v>
      </c>
      <c r="P321" t="s">
        <v>2744</v>
      </c>
      <c r="Q321" t="s">
        <v>2745</v>
      </c>
      <c r="R321" t="s">
        <v>2691</v>
      </c>
      <c r="S321">
        <v>90.3</v>
      </c>
      <c r="T321">
        <v>127</v>
      </c>
      <c r="U321">
        <v>54339</v>
      </c>
      <c r="V321">
        <v>54.338999999999999</v>
      </c>
      <c r="W321" t="e">
        <f>VLOOKUP(L321,[3]Tops!$A$2:$B$184,2,FALSE)</f>
        <v>#N/A</v>
      </c>
    </row>
    <row r="322" spans="1:23" x14ac:dyDescent="0.2">
      <c r="A322" t="s">
        <v>827</v>
      </c>
      <c r="B322">
        <v>96</v>
      </c>
      <c r="C322" t="s">
        <v>2646</v>
      </c>
      <c r="D322" t="s">
        <v>1096</v>
      </c>
      <c r="E322" t="s">
        <v>1097</v>
      </c>
      <c r="F322" t="s">
        <v>17</v>
      </c>
      <c r="G322" t="s">
        <v>401</v>
      </c>
      <c r="H322" t="s">
        <v>38</v>
      </c>
      <c r="I322">
        <v>29</v>
      </c>
      <c r="J322">
        <v>19.7</v>
      </c>
      <c r="K322" t="s">
        <v>1092</v>
      </c>
      <c r="M322" t="s">
        <v>2119</v>
      </c>
      <c r="O322" t="s">
        <v>2599</v>
      </c>
      <c r="P322" t="s">
        <v>2746</v>
      </c>
      <c r="Q322" t="s">
        <v>2747</v>
      </c>
      <c r="R322" t="s">
        <v>2685</v>
      </c>
      <c r="S322">
        <v>99.7</v>
      </c>
      <c r="T322">
        <v>219</v>
      </c>
      <c r="U322">
        <v>68367</v>
      </c>
      <c r="V322">
        <v>68.367000000000004</v>
      </c>
      <c r="W322" t="e">
        <f>VLOOKUP(L322,[3]Tops!$A$2:$B$184,2,FALSE)</f>
        <v>#N/A</v>
      </c>
    </row>
    <row r="323" spans="1:23" x14ac:dyDescent="0.2">
      <c r="A323" t="s">
        <v>827</v>
      </c>
      <c r="B323">
        <v>97</v>
      </c>
      <c r="C323" t="s">
        <v>2646</v>
      </c>
      <c r="D323" t="s">
        <v>1098</v>
      </c>
      <c r="E323" t="s">
        <v>1099</v>
      </c>
      <c r="F323" t="s">
        <v>17</v>
      </c>
      <c r="G323" t="s">
        <v>410</v>
      </c>
      <c r="H323" t="s">
        <v>17</v>
      </c>
      <c r="I323">
        <v>22</v>
      </c>
      <c r="J323">
        <v>19.399999999999999</v>
      </c>
      <c r="K323" t="s">
        <v>1100</v>
      </c>
      <c r="M323" t="s">
        <v>2120</v>
      </c>
      <c r="O323" t="s">
        <v>2579</v>
      </c>
      <c r="P323" t="s">
        <v>2700</v>
      </c>
      <c r="Q323" t="s">
        <v>2701</v>
      </c>
      <c r="R323" t="s">
        <v>2697</v>
      </c>
      <c r="S323">
        <v>432.8</v>
      </c>
      <c r="T323">
        <v>3</v>
      </c>
      <c r="U323">
        <v>194782</v>
      </c>
      <c r="V323">
        <v>194.78200000000001</v>
      </c>
      <c r="W323" t="e">
        <f>VLOOKUP(L323,[3]Tops!$A$2:$B$184,2,FALSE)</f>
        <v>#N/A</v>
      </c>
    </row>
    <row r="324" spans="1:23" x14ac:dyDescent="0.2">
      <c r="A324" t="s">
        <v>827</v>
      </c>
      <c r="B324">
        <v>98</v>
      </c>
      <c r="C324" t="s">
        <v>2646</v>
      </c>
      <c r="D324" t="s">
        <v>1101</v>
      </c>
      <c r="E324" t="s">
        <v>916</v>
      </c>
      <c r="F324" t="s">
        <v>17</v>
      </c>
      <c r="G324" t="s">
        <v>396</v>
      </c>
      <c r="H324" t="s">
        <v>14</v>
      </c>
      <c r="I324">
        <v>7.3</v>
      </c>
      <c r="J324">
        <v>19.3</v>
      </c>
      <c r="K324" t="s">
        <v>1103</v>
      </c>
      <c r="M324" t="s">
        <v>2527</v>
      </c>
      <c r="O324" t="s">
        <v>2567</v>
      </c>
      <c r="P324" t="s">
        <v>2669</v>
      </c>
      <c r="Q324" t="s">
        <v>2670</v>
      </c>
      <c r="R324" t="s">
        <v>2671</v>
      </c>
      <c r="S324">
        <v>90.6</v>
      </c>
      <c r="T324">
        <v>55</v>
      </c>
      <c r="U324">
        <v>49077</v>
      </c>
      <c r="V324">
        <v>49.076999999999998</v>
      </c>
      <c r="W324" t="e">
        <f>VLOOKUP(L324,[3]Tops!$A$2:$B$184,2,FALSE)</f>
        <v>#N/A</v>
      </c>
    </row>
    <row r="325" spans="1:23" x14ac:dyDescent="0.2">
      <c r="A325" t="s">
        <v>827</v>
      </c>
      <c r="B325">
        <v>99</v>
      </c>
      <c r="C325" t="s">
        <v>2646</v>
      </c>
      <c r="D325" t="s">
        <v>1104</v>
      </c>
      <c r="E325" t="s">
        <v>1105</v>
      </c>
      <c r="F325" t="s">
        <v>17</v>
      </c>
      <c r="G325" t="s">
        <v>401</v>
      </c>
      <c r="H325" t="s">
        <v>20</v>
      </c>
      <c r="I325">
        <v>18.3</v>
      </c>
      <c r="J325">
        <v>19.3</v>
      </c>
      <c r="K325" t="s">
        <v>1103</v>
      </c>
      <c r="M325" t="s">
        <v>2121</v>
      </c>
      <c r="O325" t="s">
        <v>2573</v>
      </c>
      <c r="P325" t="s">
        <v>2683</v>
      </c>
      <c r="Q325" t="s">
        <v>2684</v>
      </c>
      <c r="R325" t="s">
        <v>2685</v>
      </c>
      <c r="S325">
        <v>102.4</v>
      </c>
      <c r="T325">
        <v>72</v>
      </c>
      <c r="U325">
        <v>72966</v>
      </c>
      <c r="V325">
        <v>72.965999999999994</v>
      </c>
      <c r="W325" t="e">
        <f>VLOOKUP(L325,[3]Tops!$A$2:$B$184,2,FALSE)</f>
        <v>#N/A</v>
      </c>
    </row>
    <row r="326" spans="1:23" x14ac:dyDescent="0.2">
      <c r="A326" t="s">
        <v>827</v>
      </c>
      <c r="B326">
        <v>100</v>
      </c>
      <c r="C326" t="s">
        <v>2646</v>
      </c>
      <c r="D326" t="s">
        <v>1107</v>
      </c>
      <c r="E326" t="s">
        <v>1108</v>
      </c>
      <c r="F326" t="s">
        <v>17</v>
      </c>
      <c r="G326" t="s">
        <v>405</v>
      </c>
      <c r="H326" t="s">
        <v>14</v>
      </c>
      <c r="I326">
        <v>7.9</v>
      </c>
      <c r="J326">
        <v>19.2</v>
      </c>
      <c r="K326" t="s">
        <v>1109</v>
      </c>
      <c r="M326" t="s">
        <v>2122</v>
      </c>
      <c r="O326" t="s">
        <v>2565</v>
      </c>
      <c r="P326" t="s">
        <v>2664</v>
      </c>
      <c r="Q326" t="s">
        <v>2665</v>
      </c>
      <c r="R326" t="s">
        <v>2592</v>
      </c>
      <c r="S326">
        <v>89.7</v>
      </c>
      <c r="T326">
        <v>182</v>
      </c>
      <c r="U326">
        <v>0</v>
      </c>
      <c r="V326">
        <v>0</v>
      </c>
      <c r="W326" t="e">
        <f>VLOOKUP(L326,[3]Tops!$A$2:$B$184,2,FALSE)</f>
        <v>#N/A</v>
      </c>
    </row>
    <row r="327" spans="1:23" x14ac:dyDescent="0.2">
      <c r="A327" t="s">
        <v>1110</v>
      </c>
      <c r="B327">
        <v>1</v>
      </c>
      <c r="C327" t="s">
        <v>2646</v>
      </c>
      <c r="D327" t="s">
        <v>1111</v>
      </c>
      <c r="E327" t="s">
        <v>1112</v>
      </c>
      <c r="F327" t="s">
        <v>17</v>
      </c>
      <c r="G327" t="s">
        <v>1113</v>
      </c>
      <c r="H327" t="s">
        <v>38</v>
      </c>
      <c r="I327">
        <v>355</v>
      </c>
      <c r="J327">
        <v>118</v>
      </c>
      <c r="K327" t="s">
        <v>641</v>
      </c>
      <c r="M327" t="s">
        <v>2123</v>
      </c>
      <c r="O327" t="s">
        <v>2565</v>
      </c>
      <c r="P327" t="s">
        <v>2664</v>
      </c>
      <c r="Q327" t="s">
        <v>2665</v>
      </c>
      <c r="R327" t="s">
        <v>2592</v>
      </c>
      <c r="S327">
        <v>89.7</v>
      </c>
      <c r="T327">
        <v>182</v>
      </c>
      <c r="U327">
        <v>0</v>
      </c>
      <c r="V327">
        <v>0</v>
      </c>
      <c r="W327" t="e">
        <f>VLOOKUP(L327,[3]Tops!$A$2:$B$184,2,FALSE)</f>
        <v>#N/A</v>
      </c>
    </row>
    <row r="328" spans="1:23" x14ac:dyDescent="0.2">
      <c r="A328" t="s">
        <v>1110</v>
      </c>
      <c r="B328">
        <v>2</v>
      </c>
      <c r="C328" t="s">
        <v>2646</v>
      </c>
      <c r="D328" t="s">
        <v>1115</v>
      </c>
      <c r="E328" t="s">
        <v>1116</v>
      </c>
      <c r="F328" t="s">
        <v>17</v>
      </c>
      <c r="G328" t="s">
        <v>1117</v>
      </c>
      <c r="H328" t="s">
        <v>38</v>
      </c>
      <c r="I328">
        <v>123</v>
      </c>
      <c r="J328">
        <v>90</v>
      </c>
      <c r="K328" t="s">
        <v>731</v>
      </c>
      <c r="M328" t="s">
        <v>2124</v>
      </c>
      <c r="O328" t="s">
        <v>2600</v>
      </c>
      <c r="P328" t="s">
        <v>2748</v>
      </c>
      <c r="Q328" t="s">
        <v>2749</v>
      </c>
      <c r="R328" t="s">
        <v>2750</v>
      </c>
      <c r="S328">
        <v>109.4</v>
      </c>
      <c r="T328">
        <v>44</v>
      </c>
      <c r="U328">
        <v>69164</v>
      </c>
      <c r="V328">
        <v>69.164000000000001</v>
      </c>
      <c r="W328" t="e">
        <f>VLOOKUP(L328,[3]Tops!$A$2:$B$184,2,FALSE)</f>
        <v>#N/A</v>
      </c>
    </row>
    <row r="329" spans="1:23" x14ac:dyDescent="0.2">
      <c r="A329" t="s">
        <v>1110</v>
      </c>
      <c r="B329">
        <v>3</v>
      </c>
      <c r="C329" t="s">
        <v>2646</v>
      </c>
      <c r="D329" t="s">
        <v>1119</v>
      </c>
      <c r="E329" t="s">
        <v>1120</v>
      </c>
      <c r="F329" t="s">
        <v>17</v>
      </c>
      <c r="G329" t="s">
        <v>1117</v>
      </c>
      <c r="H329" t="s">
        <v>38</v>
      </c>
      <c r="I329">
        <v>78</v>
      </c>
      <c r="J329">
        <v>61</v>
      </c>
      <c r="K329" t="s">
        <v>1121</v>
      </c>
      <c r="M329" t="s">
        <v>2125</v>
      </c>
      <c r="O329" t="s">
        <v>2581</v>
      </c>
      <c r="P329" t="s">
        <v>2705</v>
      </c>
      <c r="Q329" t="s">
        <v>2706</v>
      </c>
      <c r="R329" t="s">
        <v>2688</v>
      </c>
      <c r="S329">
        <v>129</v>
      </c>
      <c r="T329">
        <v>38</v>
      </c>
      <c r="U329">
        <v>78965</v>
      </c>
      <c r="V329">
        <v>78.965000000000003</v>
      </c>
      <c r="W329" t="e">
        <f>VLOOKUP(L329,[3]Tops!$A$2:$B$184,2,FALSE)</f>
        <v>#N/A</v>
      </c>
    </row>
    <row r="330" spans="1:23" x14ac:dyDescent="0.2">
      <c r="A330" t="s">
        <v>1110</v>
      </c>
      <c r="B330">
        <v>4</v>
      </c>
      <c r="C330" t="s">
        <v>2646</v>
      </c>
      <c r="D330" t="s">
        <v>1122</v>
      </c>
      <c r="E330" t="s">
        <v>1123</v>
      </c>
      <c r="F330" t="s">
        <v>17</v>
      </c>
      <c r="G330" t="s">
        <v>1117</v>
      </c>
      <c r="H330" t="s">
        <v>38</v>
      </c>
      <c r="I330">
        <v>210</v>
      </c>
      <c r="J330">
        <v>56</v>
      </c>
      <c r="K330" t="s">
        <v>1124</v>
      </c>
      <c r="M330" t="s">
        <v>2126</v>
      </c>
      <c r="O330" t="s">
        <v>2595</v>
      </c>
      <c r="P330" t="s">
        <v>2737</v>
      </c>
      <c r="Q330" t="s">
        <v>2738</v>
      </c>
      <c r="R330" t="s">
        <v>2739</v>
      </c>
      <c r="S330">
        <v>107.3</v>
      </c>
      <c r="T330">
        <v>105</v>
      </c>
      <c r="U330">
        <v>55776</v>
      </c>
      <c r="V330">
        <v>55.776000000000003</v>
      </c>
      <c r="W330" t="e">
        <f>VLOOKUP(L330,[3]Tops!$A$2:$B$184,2,FALSE)</f>
        <v>#N/A</v>
      </c>
    </row>
    <row r="331" spans="1:23" x14ac:dyDescent="0.2">
      <c r="A331" t="s">
        <v>1110</v>
      </c>
      <c r="B331">
        <v>5</v>
      </c>
      <c r="C331" t="s">
        <v>2646</v>
      </c>
      <c r="D331" t="s">
        <v>1125</v>
      </c>
      <c r="E331" t="s">
        <v>1126</v>
      </c>
      <c r="F331" t="s">
        <v>17</v>
      </c>
      <c r="G331" t="s">
        <v>174</v>
      </c>
      <c r="H331" t="s">
        <v>38</v>
      </c>
      <c r="I331">
        <v>82</v>
      </c>
      <c r="J331">
        <v>50</v>
      </c>
      <c r="K331" t="s">
        <v>1128</v>
      </c>
      <c r="M331" t="s">
        <v>2127</v>
      </c>
      <c r="O331" t="s">
        <v>2596</v>
      </c>
      <c r="P331" t="s">
        <v>2740</v>
      </c>
      <c r="Q331" t="s">
        <v>2741</v>
      </c>
      <c r="R331" t="s">
        <v>2742</v>
      </c>
      <c r="S331">
        <v>91.5</v>
      </c>
      <c r="T331">
        <v>151</v>
      </c>
      <c r="U331">
        <v>61309</v>
      </c>
      <c r="V331">
        <v>61.308999999999997</v>
      </c>
      <c r="W331" t="e">
        <f>VLOOKUP(L331,[3]Tops!$A$2:$B$184,2,FALSE)</f>
        <v>#N/A</v>
      </c>
    </row>
    <row r="332" spans="1:23" x14ac:dyDescent="0.2">
      <c r="A332" t="s">
        <v>1110</v>
      </c>
      <c r="B332">
        <v>6</v>
      </c>
      <c r="C332" t="s">
        <v>2646</v>
      </c>
      <c r="D332" t="s">
        <v>1129</v>
      </c>
      <c r="E332" t="s">
        <v>1130</v>
      </c>
      <c r="F332" t="s">
        <v>17</v>
      </c>
      <c r="G332" t="s">
        <v>1131</v>
      </c>
      <c r="H332" t="s">
        <v>26</v>
      </c>
      <c r="I332">
        <v>84</v>
      </c>
      <c r="J332">
        <v>49</v>
      </c>
      <c r="K332" t="s">
        <v>1133</v>
      </c>
      <c r="M332" t="s">
        <v>2128</v>
      </c>
      <c r="O332" t="s">
        <v>2596</v>
      </c>
      <c r="P332" t="s">
        <v>2740</v>
      </c>
      <c r="Q332" t="s">
        <v>2741</v>
      </c>
      <c r="R332" t="s">
        <v>2742</v>
      </c>
      <c r="S332">
        <v>91.5</v>
      </c>
      <c r="T332">
        <v>151</v>
      </c>
      <c r="U332">
        <v>61309</v>
      </c>
      <c r="V332">
        <v>61.308999999999997</v>
      </c>
      <c r="W332" t="e">
        <f>VLOOKUP(L332,[3]Tops!$A$2:$B$184,2,FALSE)</f>
        <v>#N/A</v>
      </c>
    </row>
    <row r="333" spans="1:23" x14ac:dyDescent="0.2">
      <c r="A333" t="s">
        <v>1110</v>
      </c>
      <c r="B333">
        <v>7</v>
      </c>
      <c r="C333" t="s">
        <v>2646</v>
      </c>
      <c r="D333" t="s">
        <v>1134</v>
      </c>
      <c r="E333" t="s">
        <v>1135</v>
      </c>
      <c r="F333" t="s">
        <v>17</v>
      </c>
      <c r="G333" t="s">
        <v>1113</v>
      </c>
      <c r="H333" t="s">
        <v>17</v>
      </c>
      <c r="I333">
        <v>75</v>
      </c>
      <c r="J333">
        <v>46</v>
      </c>
      <c r="K333" t="s">
        <v>910</v>
      </c>
      <c r="M333" t="s">
        <v>2129</v>
      </c>
      <c r="O333" t="s">
        <v>2596</v>
      </c>
      <c r="P333" t="s">
        <v>2740</v>
      </c>
      <c r="Q333" t="s">
        <v>2741</v>
      </c>
      <c r="R333" t="s">
        <v>2742</v>
      </c>
      <c r="S333">
        <v>91.5</v>
      </c>
      <c r="T333">
        <v>151</v>
      </c>
      <c r="U333">
        <v>61309</v>
      </c>
      <c r="V333">
        <v>61.308999999999997</v>
      </c>
      <c r="W333" t="e">
        <f>VLOOKUP(L333,[3]Tops!$A$2:$B$184,2,FALSE)</f>
        <v>#N/A</v>
      </c>
    </row>
    <row r="334" spans="1:23" x14ac:dyDescent="0.2">
      <c r="A334" t="s">
        <v>1110</v>
      </c>
      <c r="B334">
        <v>8</v>
      </c>
      <c r="C334" t="s">
        <v>2646</v>
      </c>
      <c r="D334" t="s">
        <v>1137</v>
      </c>
      <c r="E334" t="s">
        <v>1138</v>
      </c>
      <c r="F334" t="s">
        <v>17</v>
      </c>
      <c r="G334" t="s">
        <v>1117</v>
      </c>
      <c r="H334" t="s">
        <v>38</v>
      </c>
      <c r="I334">
        <v>87</v>
      </c>
      <c r="J334">
        <v>44</v>
      </c>
      <c r="K334" t="s">
        <v>1139</v>
      </c>
      <c r="M334" t="s">
        <v>2130</v>
      </c>
      <c r="O334" t="s">
        <v>2601</v>
      </c>
      <c r="P334" t="s">
        <v>2751</v>
      </c>
      <c r="Q334" t="s">
        <v>2752</v>
      </c>
      <c r="R334" t="s">
        <v>2753</v>
      </c>
      <c r="S334">
        <v>101.4</v>
      </c>
      <c r="T334">
        <v>250</v>
      </c>
      <c r="U334">
        <v>49928</v>
      </c>
      <c r="V334">
        <v>49.927999999999997</v>
      </c>
      <c r="W334" t="e">
        <f>VLOOKUP(L334,[3]Tops!$A$2:$B$184,2,FALSE)</f>
        <v>#N/A</v>
      </c>
    </row>
    <row r="335" spans="1:23" x14ac:dyDescent="0.2">
      <c r="A335" t="s">
        <v>1110</v>
      </c>
      <c r="B335">
        <v>9</v>
      </c>
      <c r="C335" t="s">
        <v>2646</v>
      </c>
      <c r="D335" t="s">
        <v>1140</v>
      </c>
      <c r="E335" t="s">
        <v>1141</v>
      </c>
      <c r="F335" t="s">
        <v>17</v>
      </c>
      <c r="G335" t="s">
        <v>1142</v>
      </c>
      <c r="H335" t="s">
        <v>20</v>
      </c>
      <c r="I335">
        <v>137</v>
      </c>
      <c r="J335">
        <v>44</v>
      </c>
      <c r="K335" t="s">
        <v>1139</v>
      </c>
      <c r="M335" t="s">
        <v>2131</v>
      </c>
      <c r="O335" t="s">
        <v>2601</v>
      </c>
      <c r="P335" t="s">
        <v>2751</v>
      </c>
      <c r="Q335" t="s">
        <v>2752</v>
      </c>
      <c r="R335" t="s">
        <v>2753</v>
      </c>
      <c r="S335">
        <v>101.4</v>
      </c>
      <c r="T335">
        <v>250</v>
      </c>
      <c r="U335">
        <v>49928</v>
      </c>
      <c r="V335">
        <v>49.927999999999997</v>
      </c>
      <c r="W335" t="e">
        <f>VLOOKUP(L335,[3]Tops!$A$2:$B$184,2,FALSE)</f>
        <v>#N/A</v>
      </c>
    </row>
    <row r="336" spans="1:23" x14ac:dyDescent="0.2">
      <c r="A336" t="s">
        <v>1110</v>
      </c>
      <c r="B336">
        <v>10</v>
      </c>
      <c r="C336" t="s">
        <v>2646</v>
      </c>
      <c r="D336" t="s">
        <v>1144</v>
      </c>
      <c r="E336" t="s">
        <v>1145</v>
      </c>
      <c r="F336" t="s">
        <v>17</v>
      </c>
      <c r="G336" t="s">
        <v>1117</v>
      </c>
      <c r="H336" t="s">
        <v>14</v>
      </c>
      <c r="I336">
        <v>91</v>
      </c>
      <c r="J336">
        <v>44</v>
      </c>
      <c r="K336" t="s">
        <v>1139</v>
      </c>
      <c r="M336" t="s">
        <v>2132</v>
      </c>
      <c r="O336" t="s">
        <v>2596</v>
      </c>
      <c r="P336" t="s">
        <v>2740</v>
      </c>
      <c r="Q336" t="s">
        <v>2741</v>
      </c>
      <c r="R336" t="s">
        <v>2742</v>
      </c>
      <c r="S336">
        <v>91.5</v>
      </c>
      <c r="T336">
        <v>151</v>
      </c>
      <c r="U336">
        <v>61309</v>
      </c>
      <c r="V336">
        <v>61.308999999999997</v>
      </c>
      <c r="W336" t="e">
        <f>VLOOKUP(L336,[3]Tops!$A$2:$B$184,2,FALSE)</f>
        <v>#N/A</v>
      </c>
    </row>
    <row r="337" spans="1:23" x14ac:dyDescent="0.2">
      <c r="A337" t="s">
        <v>1110</v>
      </c>
      <c r="B337">
        <v>11</v>
      </c>
      <c r="C337" t="s">
        <v>2646</v>
      </c>
      <c r="D337" t="s">
        <v>1147</v>
      </c>
      <c r="E337" t="s">
        <v>1148</v>
      </c>
      <c r="F337" t="s">
        <v>17</v>
      </c>
      <c r="G337" t="s">
        <v>1117</v>
      </c>
      <c r="H337" t="s">
        <v>26</v>
      </c>
      <c r="I337">
        <v>35</v>
      </c>
      <c r="J337">
        <v>42</v>
      </c>
      <c r="K337" t="s">
        <v>920</v>
      </c>
      <c r="M337" t="s">
        <v>2133</v>
      </c>
      <c r="O337" t="s">
        <v>2581</v>
      </c>
      <c r="P337" t="s">
        <v>2705</v>
      </c>
      <c r="Q337" t="s">
        <v>2706</v>
      </c>
      <c r="R337" t="s">
        <v>2688</v>
      </c>
      <c r="S337">
        <v>129</v>
      </c>
      <c r="T337">
        <v>38</v>
      </c>
      <c r="U337">
        <v>78965</v>
      </c>
      <c r="V337">
        <v>78.965000000000003</v>
      </c>
      <c r="W337" t="e">
        <f>VLOOKUP(L337,[3]Tops!$A$2:$B$184,2,FALSE)</f>
        <v>#N/A</v>
      </c>
    </row>
    <row r="338" spans="1:23" x14ac:dyDescent="0.2">
      <c r="A338" t="s">
        <v>1110</v>
      </c>
      <c r="B338">
        <v>12</v>
      </c>
      <c r="C338" t="s">
        <v>2646</v>
      </c>
      <c r="D338" t="s">
        <v>1149</v>
      </c>
      <c r="E338" t="s">
        <v>1150</v>
      </c>
      <c r="F338" t="s">
        <v>17</v>
      </c>
      <c r="G338" t="s">
        <v>1117</v>
      </c>
      <c r="H338" t="s">
        <v>38</v>
      </c>
      <c r="I338">
        <v>50</v>
      </c>
      <c r="J338">
        <v>39</v>
      </c>
      <c r="K338" t="s">
        <v>923</v>
      </c>
      <c r="M338" t="s">
        <v>2134</v>
      </c>
      <c r="O338" t="s">
        <v>2596</v>
      </c>
      <c r="P338" t="s">
        <v>2740</v>
      </c>
      <c r="Q338" t="s">
        <v>2741</v>
      </c>
      <c r="R338" t="s">
        <v>2742</v>
      </c>
      <c r="S338">
        <v>91.5</v>
      </c>
      <c r="T338">
        <v>151</v>
      </c>
      <c r="U338">
        <v>61309</v>
      </c>
      <c r="V338">
        <v>61.308999999999997</v>
      </c>
      <c r="W338" t="e">
        <f>VLOOKUP(L338,[3]Tops!$A$2:$B$184,2,FALSE)</f>
        <v>#N/A</v>
      </c>
    </row>
    <row r="339" spans="1:23" x14ac:dyDescent="0.2">
      <c r="A339" t="s">
        <v>1110</v>
      </c>
      <c r="B339">
        <v>13</v>
      </c>
      <c r="C339" t="s">
        <v>2646</v>
      </c>
      <c r="D339" t="s">
        <v>1152</v>
      </c>
      <c r="E339" t="s">
        <v>1153</v>
      </c>
      <c r="F339" t="s">
        <v>17</v>
      </c>
      <c r="G339" t="s">
        <v>1117</v>
      </c>
      <c r="H339" t="s">
        <v>38</v>
      </c>
      <c r="I339">
        <v>84</v>
      </c>
      <c r="J339">
        <v>38</v>
      </c>
      <c r="K339" t="s">
        <v>1154</v>
      </c>
      <c r="M339" t="s">
        <v>2135</v>
      </c>
      <c r="O339" t="s">
        <v>2565</v>
      </c>
      <c r="P339" t="s">
        <v>2664</v>
      </c>
      <c r="Q339" t="s">
        <v>2665</v>
      </c>
      <c r="R339" t="s">
        <v>2592</v>
      </c>
      <c r="S339">
        <v>89.7</v>
      </c>
      <c r="T339">
        <v>182</v>
      </c>
      <c r="U339">
        <v>0</v>
      </c>
      <c r="V339">
        <v>0</v>
      </c>
      <c r="W339" t="e">
        <f>VLOOKUP(L339,[3]Tops!$A$2:$B$184,2,FALSE)</f>
        <v>#N/A</v>
      </c>
    </row>
    <row r="340" spans="1:23" x14ac:dyDescent="0.2">
      <c r="A340" t="s">
        <v>1110</v>
      </c>
      <c r="B340">
        <v>14</v>
      </c>
      <c r="C340" t="s">
        <v>2646</v>
      </c>
      <c r="D340" t="s">
        <v>1155</v>
      </c>
      <c r="E340" t="s">
        <v>1156</v>
      </c>
      <c r="F340" t="s">
        <v>17</v>
      </c>
      <c r="G340" t="s">
        <v>1142</v>
      </c>
      <c r="H340" t="s">
        <v>26</v>
      </c>
      <c r="I340">
        <v>59</v>
      </c>
      <c r="J340">
        <v>38</v>
      </c>
      <c r="K340" t="s">
        <v>1154</v>
      </c>
      <c r="M340" t="s">
        <v>2528</v>
      </c>
      <c r="O340" t="s">
        <v>2601</v>
      </c>
      <c r="P340" t="s">
        <v>2751</v>
      </c>
      <c r="Q340" t="s">
        <v>2752</v>
      </c>
      <c r="R340" t="s">
        <v>2753</v>
      </c>
      <c r="S340">
        <v>101.4</v>
      </c>
      <c r="T340">
        <v>250</v>
      </c>
      <c r="U340">
        <v>49928</v>
      </c>
      <c r="V340">
        <v>49.927999999999997</v>
      </c>
      <c r="W340" t="e">
        <f>VLOOKUP(L340,[3]Tops!$A$2:$B$184,2,FALSE)</f>
        <v>#N/A</v>
      </c>
    </row>
    <row r="341" spans="1:23" x14ac:dyDescent="0.2">
      <c r="A341" t="s">
        <v>1110</v>
      </c>
      <c r="B341">
        <v>15</v>
      </c>
      <c r="C341" t="s">
        <v>2646</v>
      </c>
      <c r="D341" t="s">
        <v>1158</v>
      </c>
      <c r="E341" t="s">
        <v>1159</v>
      </c>
      <c r="F341" t="s">
        <v>17</v>
      </c>
      <c r="G341" t="s">
        <v>1117</v>
      </c>
      <c r="H341" t="s">
        <v>26</v>
      </c>
      <c r="I341">
        <v>132</v>
      </c>
      <c r="J341">
        <v>37</v>
      </c>
      <c r="K341" t="s">
        <v>929</v>
      </c>
      <c r="M341" t="s">
        <v>2136</v>
      </c>
      <c r="O341" t="s">
        <v>2567</v>
      </c>
      <c r="P341" t="s">
        <v>2669</v>
      </c>
      <c r="Q341" t="s">
        <v>2670</v>
      </c>
      <c r="R341" t="s">
        <v>2671</v>
      </c>
      <c r="S341">
        <v>90.6</v>
      </c>
      <c r="T341">
        <v>55</v>
      </c>
      <c r="U341">
        <v>49077</v>
      </c>
      <c r="V341">
        <v>49.076999999999998</v>
      </c>
      <c r="W341" t="e">
        <f>VLOOKUP(L341,[3]Tops!$A$2:$B$184,2,FALSE)</f>
        <v>#N/A</v>
      </c>
    </row>
    <row r="342" spans="1:23" x14ac:dyDescent="0.2">
      <c r="A342" t="s">
        <v>1110</v>
      </c>
      <c r="B342">
        <v>16</v>
      </c>
      <c r="C342" t="s">
        <v>2646</v>
      </c>
      <c r="D342" t="s">
        <v>1161</v>
      </c>
      <c r="E342" t="s">
        <v>1162</v>
      </c>
      <c r="F342" t="s">
        <v>17</v>
      </c>
      <c r="G342" t="s">
        <v>1142</v>
      </c>
      <c r="I342">
        <v>25</v>
      </c>
      <c r="J342">
        <v>33</v>
      </c>
      <c r="K342" t="s">
        <v>747</v>
      </c>
      <c r="M342" t="s">
        <v>2137</v>
      </c>
      <c r="O342" t="s">
        <v>2581</v>
      </c>
      <c r="P342" t="s">
        <v>2705</v>
      </c>
      <c r="Q342" t="s">
        <v>2706</v>
      </c>
      <c r="R342" t="s">
        <v>2688</v>
      </c>
      <c r="S342">
        <v>129</v>
      </c>
      <c r="T342">
        <v>38</v>
      </c>
      <c r="U342">
        <v>78965</v>
      </c>
      <c r="V342">
        <v>78.965000000000003</v>
      </c>
      <c r="W342" t="e">
        <f>VLOOKUP(L342,[3]Tops!$A$2:$B$184,2,FALSE)</f>
        <v>#N/A</v>
      </c>
    </row>
    <row r="343" spans="1:23" x14ac:dyDescent="0.2">
      <c r="A343" t="s">
        <v>1110</v>
      </c>
      <c r="B343">
        <v>17</v>
      </c>
      <c r="C343" t="s">
        <v>2646</v>
      </c>
      <c r="D343" t="s">
        <v>1163</v>
      </c>
      <c r="E343" t="s">
        <v>1112</v>
      </c>
      <c r="F343" t="s">
        <v>17</v>
      </c>
      <c r="G343" t="s">
        <v>1117</v>
      </c>
      <c r="H343" t="s">
        <v>20</v>
      </c>
      <c r="I343">
        <v>49</v>
      </c>
      <c r="J343">
        <v>32</v>
      </c>
      <c r="K343" t="s">
        <v>952</v>
      </c>
      <c r="M343" t="s">
        <v>2529</v>
      </c>
      <c r="O343" t="s">
        <v>2565</v>
      </c>
      <c r="P343" t="s">
        <v>2664</v>
      </c>
      <c r="Q343" t="s">
        <v>2665</v>
      </c>
      <c r="R343" t="s">
        <v>2592</v>
      </c>
      <c r="S343">
        <v>89.7</v>
      </c>
      <c r="T343">
        <v>182</v>
      </c>
      <c r="U343">
        <v>0</v>
      </c>
      <c r="V343">
        <v>0</v>
      </c>
      <c r="W343" t="e">
        <f>VLOOKUP(L343,[3]Tops!$A$2:$B$184,2,FALSE)</f>
        <v>#N/A</v>
      </c>
    </row>
    <row r="344" spans="1:23" x14ac:dyDescent="0.2">
      <c r="A344" t="s">
        <v>1110</v>
      </c>
      <c r="B344">
        <v>18</v>
      </c>
      <c r="C344" t="s">
        <v>2646</v>
      </c>
      <c r="D344" t="s">
        <v>1164</v>
      </c>
      <c r="E344" t="s">
        <v>1165</v>
      </c>
      <c r="F344" t="s">
        <v>17</v>
      </c>
      <c r="G344" t="s">
        <v>1117</v>
      </c>
      <c r="H344" t="s">
        <v>14</v>
      </c>
      <c r="I344">
        <v>123</v>
      </c>
      <c r="J344">
        <v>30</v>
      </c>
      <c r="K344" t="s">
        <v>1166</v>
      </c>
      <c r="M344" t="s">
        <v>2138</v>
      </c>
      <c r="O344" t="s">
        <v>2568</v>
      </c>
      <c r="P344" t="s">
        <v>2672</v>
      </c>
      <c r="Q344" t="s">
        <v>2673</v>
      </c>
      <c r="R344" t="s">
        <v>2660</v>
      </c>
      <c r="S344">
        <v>93.9</v>
      </c>
      <c r="T344">
        <v>77</v>
      </c>
      <c r="U344">
        <v>48335</v>
      </c>
      <c r="V344">
        <v>48.335000000000001</v>
      </c>
      <c r="W344" t="e">
        <f>VLOOKUP(L344,[3]Tops!$A$2:$B$184,2,FALSE)</f>
        <v>#N/A</v>
      </c>
    </row>
    <row r="345" spans="1:23" x14ac:dyDescent="0.2">
      <c r="A345" t="s">
        <v>1110</v>
      </c>
      <c r="B345">
        <v>19</v>
      </c>
      <c r="C345" t="s">
        <v>2646</v>
      </c>
      <c r="D345" t="s">
        <v>1167</v>
      </c>
      <c r="E345" t="s">
        <v>1168</v>
      </c>
      <c r="F345" t="s">
        <v>17</v>
      </c>
      <c r="G345" t="s">
        <v>1117</v>
      </c>
      <c r="H345" t="s">
        <v>17</v>
      </c>
      <c r="I345">
        <v>36</v>
      </c>
      <c r="J345">
        <v>29</v>
      </c>
      <c r="K345" t="s">
        <v>968</v>
      </c>
      <c r="M345" t="s">
        <v>2139</v>
      </c>
      <c r="O345" t="s">
        <v>2596</v>
      </c>
      <c r="P345" t="s">
        <v>2740</v>
      </c>
      <c r="Q345" t="s">
        <v>2741</v>
      </c>
      <c r="R345" t="s">
        <v>2742</v>
      </c>
      <c r="S345">
        <v>91.5</v>
      </c>
      <c r="T345">
        <v>151</v>
      </c>
      <c r="U345">
        <v>61309</v>
      </c>
      <c r="V345">
        <v>61.308999999999997</v>
      </c>
      <c r="W345" t="e">
        <f>VLOOKUP(L345,[3]Tops!$A$2:$B$184,2,FALSE)</f>
        <v>#N/A</v>
      </c>
    </row>
    <row r="346" spans="1:23" x14ac:dyDescent="0.2">
      <c r="A346" t="s">
        <v>1110</v>
      </c>
      <c r="B346">
        <v>20</v>
      </c>
      <c r="C346" t="s">
        <v>2646</v>
      </c>
      <c r="D346" t="s">
        <v>1169</v>
      </c>
      <c r="E346" t="s">
        <v>1170</v>
      </c>
      <c r="F346" t="s">
        <v>17</v>
      </c>
      <c r="G346" t="s">
        <v>1117</v>
      </c>
      <c r="H346" t="s">
        <v>26</v>
      </c>
      <c r="I346">
        <v>30</v>
      </c>
      <c r="J346">
        <v>27</v>
      </c>
      <c r="K346" t="s">
        <v>979</v>
      </c>
      <c r="M346" t="s">
        <v>2140</v>
      </c>
      <c r="O346" t="s">
        <v>2596</v>
      </c>
      <c r="P346" t="s">
        <v>2740</v>
      </c>
      <c r="Q346" t="s">
        <v>2741</v>
      </c>
      <c r="R346" t="s">
        <v>2742</v>
      </c>
      <c r="S346">
        <v>91.5</v>
      </c>
      <c r="T346">
        <v>151</v>
      </c>
      <c r="U346">
        <v>61309</v>
      </c>
      <c r="V346">
        <v>61.308999999999997</v>
      </c>
      <c r="W346" t="e">
        <f>VLOOKUP(L346,[3]Tops!$A$2:$B$184,2,FALSE)</f>
        <v>#N/A</v>
      </c>
    </row>
    <row r="347" spans="1:23" x14ac:dyDescent="0.2">
      <c r="A347" t="s">
        <v>1110</v>
      </c>
      <c r="B347">
        <v>21</v>
      </c>
      <c r="C347" t="s">
        <v>2646</v>
      </c>
      <c r="D347" t="s">
        <v>1171</v>
      </c>
      <c r="E347" t="s">
        <v>1172</v>
      </c>
      <c r="F347" t="s">
        <v>17</v>
      </c>
      <c r="G347" t="s">
        <v>1142</v>
      </c>
      <c r="I347">
        <v>17.3</v>
      </c>
      <c r="J347">
        <v>26</v>
      </c>
      <c r="K347" t="s">
        <v>993</v>
      </c>
      <c r="M347" t="s">
        <v>2141</v>
      </c>
      <c r="O347" t="s">
        <v>2601</v>
      </c>
      <c r="P347" t="s">
        <v>2751</v>
      </c>
      <c r="Q347" t="s">
        <v>2752</v>
      </c>
      <c r="R347" t="s">
        <v>2753</v>
      </c>
      <c r="S347">
        <v>101.4</v>
      </c>
      <c r="T347">
        <v>250</v>
      </c>
      <c r="U347">
        <v>49928</v>
      </c>
      <c r="V347">
        <v>49.927999999999997</v>
      </c>
      <c r="W347" t="e">
        <f>VLOOKUP(L347,[3]Tops!$A$2:$B$184,2,FALSE)</f>
        <v>#N/A</v>
      </c>
    </row>
    <row r="348" spans="1:23" x14ac:dyDescent="0.2">
      <c r="A348" t="s">
        <v>1110</v>
      </c>
      <c r="B348">
        <v>22</v>
      </c>
      <c r="C348" t="s">
        <v>2646</v>
      </c>
      <c r="D348" t="s">
        <v>1174</v>
      </c>
      <c r="E348" t="s">
        <v>1175</v>
      </c>
      <c r="F348" t="s">
        <v>17</v>
      </c>
      <c r="G348" t="s">
        <v>1142</v>
      </c>
      <c r="H348" t="s">
        <v>14</v>
      </c>
      <c r="I348">
        <v>17.600000000000001</v>
      </c>
      <c r="J348">
        <v>25</v>
      </c>
      <c r="K348" t="s">
        <v>999</v>
      </c>
      <c r="M348" t="s">
        <v>2142</v>
      </c>
      <c r="O348" t="s">
        <v>2596</v>
      </c>
      <c r="P348" t="s">
        <v>2740</v>
      </c>
      <c r="Q348" t="s">
        <v>2741</v>
      </c>
      <c r="R348" t="s">
        <v>2742</v>
      </c>
      <c r="S348">
        <v>91.5</v>
      </c>
      <c r="T348">
        <v>151</v>
      </c>
      <c r="U348">
        <v>61309</v>
      </c>
      <c r="V348">
        <v>61.308999999999997</v>
      </c>
      <c r="W348" t="e">
        <f>VLOOKUP(L348,[3]Tops!$A$2:$B$184,2,FALSE)</f>
        <v>#N/A</v>
      </c>
    </row>
    <row r="349" spans="1:23" x14ac:dyDescent="0.2">
      <c r="A349" t="s">
        <v>1110</v>
      </c>
      <c r="B349">
        <v>23</v>
      </c>
      <c r="C349" t="s">
        <v>2646</v>
      </c>
      <c r="D349" t="s">
        <v>1176</v>
      </c>
      <c r="E349" t="s">
        <v>1177</v>
      </c>
      <c r="F349" t="s">
        <v>17</v>
      </c>
      <c r="G349" t="s">
        <v>1178</v>
      </c>
      <c r="H349" t="s">
        <v>17</v>
      </c>
      <c r="I349">
        <v>19.2</v>
      </c>
      <c r="J349">
        <v>25</v>
      </c>
      <c r="K349" t="s">
        <v>999</v>
      </c>
      <c r="M349" t="s">
        <v>2143</v>
      </c>
      <c r="O349" t="s">
        <v>2596</v>
      </c>
      <c r="P349" t="s">
        <v>2740</v>
      </c>
      <c r="Q349" t="s">
        <v>2741</v>
      </c>
      <c r="R349" t="s">
        <v>2742</v>
      </c>
      <c r="S349">
        <v>91.5</v>
      </c>
      <c r="T349">
        <v>151</v>
      </c>
      <c r="U349">
        <v>61309</v>
      </c>
      <c r="V349">
        <v>61.308999999999997</v>
      </c>
      <c r="W349" t="e">
        <f>VLOOKUP(L349,[3]Tops!$A$2:$B$184,2,FALSE)</f>
        <v>#N/A</v>
      </c>
    </row>
    <row r="350" spans="1:23" x14ac:dyDescent="0.2">
      <c r="A350" t="s">
        <v>1110</v>
      </c>
      <c r="B350">
        <v>24</v>
      </c>
      <c r="C350" t="s">
        <v>2646</v>
      </c>
      <c r="D350" t="s">
        <v>1180</v>
      </c>
      <c r="E350" t="s">
        <v>1181</v>
      </c>
      <c r="F350" t="s">
        <v>17</v>
      </c>
      <c r="G350" t="s">
        <v>1117</v>
      </c>
      <c r="H350" t="s">
        <v>38</v>
      </c>
      <c r="I350">
        <v>31</v>
      </c>
      <c r="J350">
        <v>25</v>
      </c>
      <c r="K350" t="s">
        <v>999</v>
      </c>
      <c r="M350" t="s">
        <v>2144</v>
      </c>
      <c r="O350" t="s">
        <v>2602</v>
      </c>
      <c r="P350" t="s">
        <v>2754</v>
      </c>
      <c r="Q350" t="s">
        <v>2711</v>
      </c>
      <c r="R350" t="s">
        <v>2697</v>
      </c>
      <c r="S350">
        <v>176.2</v>
      </c>
      <c r="T350">
        <v>25</v>
      </c>
      <c r="U350">
        <v>69778</v>
      </c>
      <c r="V350">
        <v>69.778000000000006</v>
      </c>
      <c r="W350" t="e">
        <f>VLOOKUP(L350,[3]Tops!$A$2:$B$184,2,FALSE)</f>
        <v>#N/A</v>
      </c>
    </row>
    <row r="351" spans="1:23" x14ac:dyDescent="0.2">
      <c r="A351" t="s">
        <v>1110</v>
      </c>
      <c r="B351">
        <v>25</v>
      </c>
      <c r="C351" t="s">
        <v>2646</v>
      </c>
      <c r="D351" t="s">
        <v>1182</v>
      </c>
      <c r="E351" t="s">
        <v>1183</v>
      </c>
      <c r="F351" t="s">
        <v>17</v>
      </c>
      <c r="G351" t="s">
        <v>1113</v>
      </c>
      <c r="H351" t="s">
        <v>17</v>
      </c>
      <c r="I351">
        <v>37</v>
      </c>
      <c r="J351">
        <v>25</v>
      </c>
      <c r="K351" t="s">
        <v>999</v>
      </c>
      <c r="M351" t="s">
        <v>2145</v>
      </c>
      <c r="O351" t="s">
        <v>2596</v>
      </c>
      <c r="P351" t="s">
        <v>2740</v>
      </c>
      <c r="Q351" t="s">
        <v>2741</v>
      </c>
      <c r="R351" t="s">
        <v>2742</v>
      </c>
      <c r="S351">
        <v>91.5</v>
      </c>
      <c r="T351">
        <v>151</v>
      </c>
      <c r="U351">
        <v>61309</v>
      </c>
      <c r="V351">
        <v>61.308999999999997</v>
      </c>
      <c r="W351" t="e">
        <f>VLOOKUP(L351,[3]Tops!$A$2:$B$184,2,FALSE)</f>
        <v>#N/A</v>
      </c>
    </row>
    <row r="352" spans="1:23" x14ac:dyDescent="0.2">
      <c r="A352" t="s">
        <v>1110</v>
      </c>
      <c r="B352">
        <v>26</v>
      </c>
      <c r="C352" t="s">
        <v>2646</v>
      </c>
      <c r="D352" t="s">
        <v>1184</v>
      </c>
      <c r="E352" t="s">
        <v>1185</v>
      </c>
      <c r="F352" t="s">
        <v>17</v>
      </c>
      <c r="G352" t="s">
        <v>174</v>
      </c>
      <c r="H352" t="s">
        <v>17</v>
      </c>
      <c r="I352">
        <v>21</v>
      </c>
      <c r="J352">
        <v>25</v>
      </c>
      <c r="K352" t="s">
        <v>999</v>
      </c>
      <c r="M352" t="s">
        <v>2146</v>
      </c>
      <c r="O352" t="s">
        <v>2596</v>
      </c>
      <c r="P352" t="s">
        <v>2740</v>
      </c>
      <c r="Q352" t="s">
        <v>2741</v>
      </c>
      <c r="R352" t="s">
        <v>2742</v>
      </c>
      <c r="S352">
        <v>91.5</v>
      </c>
      <c r="T352">
        <v>151</v>
      </c>
      <c r="U352">
        <v>61309</v>
      </c>
      <c r="V352">
        <v>61.308999999999997</v>
      </c>
      <c r="W352" t="e">
        <f>VLOOKUP(L352,[3]Tops!$A$2:$B$184,2,FALSE)</f>
        <v>#N/A</v>
      </c>
    </row>
    <row r="353" spans="1:23" x14ac:dyDescent="0.2">
      <c r="A353" t="s">
        <v>1110</v>
      </c>
      <c r="B353">
        <v>27</v>
      </c>
      <c r="C353" t="s">
        <v>2646</v>
      </c>
      <c r="D353" t="s">
        <v>1186</v>
      </c>
      <c r="E353" t="s">
        <v>1187</v>
      </c>
      <c r="F353" t="s">
        <v>17</v>
      </c>
      <c r="G353" t="s">
        <v>1117</v>
      </c>
      <c r="H353" t="s">
        <v>20</v>
      </c>
      <c r="I353">
        <v>117</v>
      </c>
      <c r="J353">
        <v>23</v>
      </c>
      <c r="K353" t="s">
        <v>1023</v>
      </c>
      <c r="M353" t="s">
        <v>2530</v>
      </c>
      <c r="O353" t="s">
        <v>2597</v>
      </c>
      <c r="P353" t="s">
        <v>2743</v>
      </c>
      <c r="Q353" t="s">
        <v>2713</v>
      </c>
      <c r="R353" t="s">
        <v>2709</v>
      </c>
      <c r="S353">
        <v>91.9</v>
      </c>
      <c r="T353">
        <v>62</v>
      </c>
      <c r="U353">
        <v>54306</v>
      </c>
      <c r="V353">
        <v>54.305999999999997</v>
      </c>
      <c r="W353" t="e">
        <f>VLOOKUP(L353,[3]Tops!$A$2:$B$184,2,FALSE)</f>
        <v>#N/A</v>
      </c>
    </row>
    <row r="354" spans="1:23" x14ac:dyDescent="0.2">
      <c r="A354" t="s">
        <v>1110</v>
      </c>
      <c r="B354">
        <v>28</v>
      </c>
      <c r="C354" t="s">
        <v>2646</v>
      </c>
      <c r="D354" t="s">
        <v>1188</v>
      </c>
      <c r="E354" t="s">
        <v>799</v>
      </c>
      <c r="F354" t="s">
        <v>17</v>
      </c>
      <c r="G354" t="s">
        <v>1142</v>
      </c>
      <c r="H354" t="s">
        <v>14</v>
      </c>
      <c r="I354">
        <v>26</v>
      </c>
      <c r="J354">
        <v>22</v>
      </c>
      <c r="K354" t="s">
        <v>1031</v>
      </c>
      <c r="M354" t="s">
        <v>2147</v>
      </c>
      <c r="O354" t="s">
        <v>2571</v>
      </c>
      <c r="P354" t="s">
        <v>2678</v>
      </c>
      <c r="Q354" t="s">
        <v>2679</v>
      </c>
      <c r="R354" t="s">
        <v>2680</v>
      </c>
      <c r="S354">
        <v>82.7</v>
      </c>
      <c r="T354">
        <v>151</v>
      </c>
      <c r="U354">
        <v>84957</v>
      </c>
      <c r="V354">
        <v>84.956999999999994</v>
      </c>
      <c r="W354" t="e">
        <f>VLOOKUP(L354,[3]Tops!$A$2:$B$184,2,FALSE)</f>
        <v>#N/A</v>
      </c>
    </row>
    <row r="355" spans="1:23" x14ac:dyDescent="0.2">
      <c r="A355" t="s">
        <v>1110</v>
      </c>
      <c r="B355">
        <v>29</v>
      </c>
      <c r="C355" t="s">
        <v>2646</v>
      </c>
      <c r="D355" t="s">
        <v>1189</v>
      </c>
      <c r="E355" t="s">
        <v>1112</v>
      </c>
      <c r="F355" t="s">
        <v>17</v>
      </c>
      <c r="G355" t="s">
        <v>1142</v>
      </c>
      <c r="H355" t="s">
        <v>20</v>
      </c>
      <c r="I355">
        <v>11.1</v>
      </c>
      <c r="J355">
        <v>21</v>
      </c>
      <c r="K355" t="s">
        <v>1049</v>
      </c>
      <c r="M355" t="s">
        <v>2148</v>
      </c>
      <c r="O355" t="s">
        <v>2593</v>
      </c>
      <c r="P355" t="s">
        <v>2733</v>
      </c>
      <c r="Q355" t="s">
        <v>2734</v>
      </c>
      <c r="R355" t="s">
        <v>1117</v>
      </c>
      <c r="S355">
        <v>86.4</v>
      </c>
      <c r="T355">
        <v>49</v>
      </c>
      <c r="U355">
        <v>58575</v>
      </c>
      <c r="V355">
        <v>58.575000000000003</v>
      </c>
      <c r="W355" t="e">
        <f>VLOOKUP(L355,[3]Tops!$A$2:$B$184,2,FALSE)</f>
        <v>#N/A</v>
      </c>
    </row>
    <row r="356" spans="1:23" x14ac:dyDescent="0.2">
      <c r="A356" t="s">
        <v>1110</v>
      </c>
      <c r="B356">
        <v>30</v>
      </c>
      <c r="C356" t="s">
        <v>2646</v>
      </c>
      <c r="D356" t="s">
        <v>1190</v>
      </c>
      <c r="E356" t="s">
        <v>1191</v>
      </c>
      <c r="F356" t="s">
        <v>17</v>
      </c>
      <c r="G356" t="s">
        <v>174</v>
      </c>
      <c r="H356" t="s">
        <v>17</v>
      </c>
      <c r="I356">
        <v>10</v>
      </c>
      <c r="J356">
        <v>21</v>
      </c>
      <c r="K356" t="s">
        <v>1049</v>
      </c>
      <c r="M356" t="s">
        <v>2149</v>
      </c>
      <c r="O356" t="s">
        <v>2582</v>
      </c>
      <c r="P356" t="s">
        <v>2707</v>
      </c>
      <c r="Q356" t="s">
        <v>2708</v>
      </c>
      <c r="R356" t="s">
        <v>2709</v>
      </c>
      <c r="S356">
        <v>100.4</v>
      </c>
      <c r="T356">
        <v>77</v>
      </c>
      <c r="U356">
        <v>43015</v>
      </c>
      <c r="V356">
        <v>43.015000000000001</v>
      </c>
      <c r="W356" t="e">
        <f>VLOOKUP(L356,[3]Tops!$A$2:$B$184,2,FALSE)</f>
        <v>#N/A</v>
      </c>
    </row>
    <row r="357" spans="1:23" x14ac:dyDescent="0.2">
      <c r="A357" t="s">
        <v>1110</v>
      </c>
      <c r="B357">
        <v>31</v>
      </c>
      <c r="C357" t="s">
        <v>2646</v>
      </c>
      <c r="D357" t="s">
        <v>1193</v>
      </c>
      <c r="E357" t="s">
        <v>1194</v>
      </c>
      <c r="F357" t="s">
        <v>17</v>
      </c>
      <c r="G357" t="s">
        <v>1178</v>
      </c>
      <c r="H357" t="s">
        <v>20</v>
      </c>
      <c r="I357">
        <v>13.3</v>
      </c>
      <c r="J357">
        <v>21</v>
      </c>
      <c r="K357" t="s">
        <v>1049</v>
      </c>
      <c r="M357" t="s">
        <v>2150</v>
      </c>
      <c r="O357" t="s">
        <v>2596</v>
      </c>
      <c r="P357" t="s">
        <v>2740</v>
      </c>
      <c r="Q357" t="s">
        <v>2741</v>
      </c>
      <c r="R357" t="s">
        <v>2742</v>
      </c>
      <c r="S357">
        <v>91.5</v>
      </c>
      <c r="T357">
        <v>151</v>
      </c>
      <c r="U357">
        <v>61309</v>
      </c>
      <c r="V357">
        <v>61.308999999999997</v>
      </c>
      <c r="W357" t="e">
        <f>VLOOKUP(L357,[3]Tops!$A$2:$B$184,2,FALSE)</f>
        <v>#N/A</v>
      </c>
    </row>
    <row r="358" spans="1:23" x14ac:dyDescent="0.2">
      <c r="A358" t="s">
        <v>1110</v>
      </c>
      <c r="B358">
        <v>32</v>
      </c>
      <c r="C358" t="s">
        <v>2646</v>
      </c>
      <c r="D358" t="s">
        <v>1195</v>
      </c>
      <c r="E358" t="s">
        <v>1196</v>
      </c>
      <c r="F358" t="s">
        <v>17</v>
      </c>
      <c r="G358" t="s">
        <v>1142</v>
      </c>
      <c r="H358" t="s">
        <v>38</v>
      </c>
      <c r="I358">
        <v>12.1</v>
      </c>
      <c r="J358">
        <v>20</v>
      </c>
      <c r="K358" t="s">
        <v>1072</v>
      </c>
      <c r="M358" t="s">
        <v>2151</v>
      </c>
      <c r="O358" t="s">
        <v>2596</v>
      </c>
      <c r="P358" t="s">
        <v>2740</v>
      </c>
      <c r="Q358" t="s">
        <v>2741</v>
      </c>
      <c r="R358" t="s">
        <v>2742</v>
      </c>
      <c r="S358">
        <v>91.5</v>
      </c>
      <c r="T358">
        <v>151</v>
      </c>
      <c r="U358">
        <v>61309</v>
      </c>
      <c r="V358">
        <v>61.308999999999997</v>
      </c>
      <c r="W358" t="e">
        <f>VLOOKUP(L358,[3]Tops!$A$2:$B$184,2,FALSE)</f>
        <v>#N/A</v>
      </c>
    </row>
    <row r="359" spans="1:23" x14ac:dyDescent="0.2">
      <c r="A359" t="s">
        <v>1110</v>
      </c>
      <c r="B359">
        <v>33</v>
      </c>
      <c r="C359" t="s">
        <v>2646</v>
      </c>
      <c r="D359" t="s">
        <v>1197</v>
      </c>
      <c r="E359" t="s">
        <v>1198</v>
      </c>
      <c r="F359" t="s">
        <v>17</v>
      </c>
      <c r="G359" t="s">
        <v>1131</v>
      </c>
      <c r="H359" t="s">
        <v>38</v>
      </c>
      <c r="I359">
        <v>10.4</v>
      </c>
      <c r="J359">
        <v>20</v>
      </c>
      <c r="K359" t="s">
        <v>1072</v>
      </c>
      <c r="M359" t="s">
        <v>2152</v>
      </c>
      <c r="O359" t="s">
        <v>2603</v>
      </c>
      <c r="P359" t="s">
        <v>2755</v>
      </c>
      <c r="Q359" t="s">
        <v>2756</v>
      </c>
      <c r="R359" t="s">
        <v>2725</v>
      </c>
      <c r="S359">
        <v>112.6</v>
      </c>
      <c r="T359">
        <v>121</v>
      </c>
      <c r="U359">
        <v>64080</v>
      </c>
      <c r="V359">
        <v>64.08</v>
      </c>
      <c r="W359" t="e">
        <f>VLOOKUP(L359,[3]Tops!$A$2:$B$184,2,FALSE)</f>
        <v>#N/A</v>
      </c>
    </row>
    <row r="360" spans="1:23" x14ac:dyDescent="0.2">
      <c r="A360" t="s">
        <v>1110</v>
      </c>
      <c r="B360">
        <v>34</v>
      </c>
      <c r="C360" t="s">
        <v>2646</v>
      </c>
      <c r="D360" t="s">
        <v>1200</v>
      </c>
      <c r="E360" t="s">
        <v>1201</v>
      </c>
      <c r="F360" t="s">
        <v>17</v>
      </c>
      <c r="G360" t="s">
        <v>1142</v>
      </c>
      <c r="H360" t="s">
        <v>14</v>
      </c>
      <c r="I360">
        <v>12.4</v>
      </c>
      <c r="J360">
        <v>19.7</v>
      </c>
      <c r="K360" t="s">
        <v>1092</v>
      </c>
      <c r="M360" t="s">
        <v>2153</v>
      </c>
      <c r="O360" t="s">
        <v>2596</v>
      </c>
      <c r="P360" t="s">
        <v>2740</v>
      </c>
      <c r="Q360" t="s">
        <v>2741</v>
      </c>
      <c r="R360" t="s">
        <v>2742</v>
      </c>
      <c r="S360">
        <v>91.5</v>
      </c>
      <c r="T360">
        <v>151</v>
      </c>
      <c r="U360">
        <v>61309</v>
      </c>
      <c r="V360">
        <v>61.308999999999997</v>
      </c>
      <c r="W360" t="e">
        <f>VLOOKUP(L360,[3]Tops!$A$2:$B$184,2,FALSE)</f>
        <v>#N/A</v>
      </c>
    </row>
    <row r="361" spans="1:23" x14ac:dyDescent="0.2">
      <c r="A361" t="s">
        <v>1110</v>
      </c>
      <c r="B361">
        <v>35</v>
      </c>
      <c r="C361" t="s">
        <v>2646</v>
      </c>
      <c r="D361" t="s">
        <v>1202</v>
      </c>
      <c r="E361" t="s">
        <v>1203</v>
      </c>
      <c r="F361" t="s">
        <v>17</v>
      </c>
      <c r="G361" t="s">
        <v>1117</v>
      </c>
      <c r="H361" t="s">
        <v>20</v>
      </c>
      <c r="I361">
        <v>7.5</v>
      </c>
      <c r="J361">
        <v>19.2</v>
      </c>
      <c r="K361" t="s">
        <v>1109</v>
      </c>
      <c r="M361" t="s">
        <v>2154</v>
      </c>
      <c r="O361" t="s">
        <v>2601</v>
      </c>
      <c r="P361" t="s">
        <v>2751</v>
      </c>
      <c r="Q361" t="s">
        <v>2752</v>
      </c>
      <c r="R361" t="s">
        <v>2753</v>
      </c>
      <c r="S361">
        <v>101.4</v>
      </c>
      <c r="T361">
        <v>250</v>
      </c>
      <c r="U361">
        <v>49928</v>
      </c>
      <c r="V361">
        <v>49.927999999999997</v>
      </c>
      <c r="W361" t="e">
        <f>VLOOKUP(L361,[3]Tops!$A$2:$B$184,2,FALSE)</f>
        <v>#N/A</v>
      </c>
    </row>
    <row r="362" spans="1:23" x14ac:dyDescent="0.2">
      <c r="A362" t="s">
        <v>1110</v>
      </c>
      <c r="B362">
        <v>36</v>
      </c>
      <c r="C362" t="s">
        <v>2646</v>
      </c>
      <c r="D362" t="s">
        <v>1204</v>
      </c>
      <c r="E362" t="s">
        <v>1150</v>
      </c>
      <c r="F362" t="s">
        <v>17</v>
      </c>
      <c r="G362" t="s">
        <v>1117</v>
      </c>
      <c r="H362" t="s">
        <v>17</v>
      </c>
      <c r="I362">
        <v>10.9</v>
      </c>
      <c r="J362">
        <v>19</v>
      </c>
      <c r="K362" t="s">
        <v>1205</v>
      </c>
      <c r="M362" t="s">
        <v>2155</v>
      </c>
      <c r="O362" t="s">
        <v>2596</v>
      </c>
      <c r="P362" t="s">
        <v>2740</v>
      </c>
      <c r="Q362" t="s">
        <v>2741</v>
      </c>
      <c r="R362" t="s">
        <v>2742</v>
      </c>
      <c r="S362">
        <v>91.5</v>
      </c>
      <c r="T362">
        <v>151</v>
      </c>
      <c r="U362">
        <v>61309</v>
      </c>
      <c r="V362">
        <v>61.308999999999997</v>
      </c>
      <c r="W362" t="e">
        <f>VLOOKUP(L362,[3]Tops!$A$2:$B$184,2,FALSE)</f>
        <v>#N/A</v>
      </c>
    </row>
    <row r="363" spans="1:23" x14ac:dyDescent="0.2">
      <c r="A363" t="s">
        <v>1110</v>
      </c>
      <c r="B363">
        <v>37</v>
      </c>
      <c r="C363" t="s">
        <v>2646</v>
      </c>
      <c r="D363" t="s">
        <v>1206</v>
      </c>
      <c r="E363" t="s">
        <v>1207</v>
      </c>
      <c r="F363" t="s">
        <v>17</v>
      </c>
      <c r="G363" t="s">
        <v>174</v>
      </c>
      <c r="H363" t="s">
        <v>17</v>
      </c>
      <c r="I363">
        <v>9.4</v>
      </c>
      <c r="J363">
        <v>18.7</v>
      </c>
      <c r="K363" t="s">
        <v>1209</v>
      </c>
      <c r="M363" t="s">
        <v>2156</v>
      </c>
      <c r="O363" t="s">
        <v>2596</v>
      </c>
      <c r="P363" t="s">
        <v>2740</v>
      </c>
      <c r="Q363" t="s">
        <v>2741</v>
      </c>
      <c r="R363" t="s">
        <v>2742</v>
      </c>
      <c r="S363">
        <v>91.5</v>
      </c>
      <c r="T363">
        <v>151</v>
      </c>
      <c r="U363">
        <v>61309</v>
      </c>
      <c r="V363">
        <v>61.308999999999997</v>
      </c>
      <c r="W363" t="e">
        <f>VLOOKUP(L363,[3]Tops!$A$2:$B$184,2,FALSE)</f>
        <v>#N/A</v>
      </c>
    </row>
    <row r="364" spans="1:23" x14ac:dyDescent="0.2">
      <c r="A364" t="s">
        <v>1110</v>
      </c>
      <c r="B364">
        <v>38</v>
      </c>
      <c r="C364" t="s">
        <v>2646</v>
      </c>
      <c r="D364" t="s">
        <v>1210</v>
      </c>
      <c r="E364" t="s">
        <v>1211</v>
      </c>
      <c r="F364" t="s">
        <v>17</v>
      </c>
      <c r="G364" t="s">
        <v>1113</v>
      </c>
      <c r="H364" t="s">
        <v>14</v>
      </c>
      <c r="I364">
        <v>11.2</v>
      </c>
      <c r="J364">
        <v>18.600000000000001</v>
      </c>
      <c r="K364" t="s">
        <v>1212</v>
      </c>
      <c r="M364" t="s">
        <v>2157</v>
      </c>
      <c r="O364" t="s">
        <v>2596</v>
      </c>
      <c r="P364" t="s">
        <v>2740</v>
      </c>
      <c r="Q364" t="s">
        <v>2741</v>
      </c>
      <c r="R364" t="s">
        <v>2742</v>
      </c>
      <c r="S364">
        <v>91.5</v>
      </c>
      <c r="T364">
        <v>151</v>
      </c>
      <c r="U364">
        <v>61309</v>
      </c>
      <c r="V364">
        <v>61.308999999999997</v>
      </c>
      <c r="W364" t="e">
        <f>VLOOKUP(L364,[3]Tops!$A$2:$B$184,2,FALSE)</f>
        <v>#N/A</v>
      </c>
    </row>
    <row r="365" spans="1:23" x14ac:dyDescent="0.2">
      <c r="A365" t="s">
        <v>1110</v>
      </c>
      <c r="B365">
        <v>39</v>
      </c>
      <c r="C365" t="s">
        <v>2646</v>
      </c>
      <c r="D365" t="s">
        <v>1213</v>
      </c>
      <c r="E365" t="s">
        <v>1214</v>
      </c>
      <c r="F365" t="s">
        <v>17</v>
      </c>
      <c r="G365" t="s">
        <v>1178</v>
      </c>
      <c r="H365" t="s">
        <v>17</v>
      </c>
      <c r="I365">
        <v>7.2</v>
      </c>
      <c r="J365">
        <v>17.600000000000001</v>
      </c>
      <c r="K365" t="s">
        <v>1215</v>
      </c>
      <c r="M365" t="s">
        <v>2158</v>
      </c>
      <c r="O365" t="s">
        <v>2596</v>
      </c>
      <c r="P365" t="s">
        <v>2740</v>
      </c>
      <c r="Q365" t="s">
        <v>2741</v>
      </c>
      <c r="R365" t="s">
        <v>2742</v>
      </c>
      <c r="S365">
        <v>91.5</v>
      </c>
      <c r="T365">
        <v>151</v>
      </c>
      <c r="U365">
        <v>61309</v>
      </c>
      <c r="V365">
        <v>61.308999999999997</v>
      </c>
      <c r="W365" t="e">
        <f>VLOOKUP(L365,[3]Tops!$A$2:$B$184,2,FALSE)</f>
        <v>#N/A</v>
      </c>
    </row>
    <row r="366" spans="1:23" x14ac:dyDescent="0.2">
      <c r="A366" t="s">
        <v>1110</v>
      </c>
      <c r="B366">
        <v>40</v>
      </c>
      <c r="C366" t="s">
        <v>2646</v>
      </c>
      <c r="D366" t="s">
        <v>1216</v>
      </c>
      <c r="E366" t="s">
        <v>1217</v>
      </c>
      <c r="F366" t="s">
        <v>17</v>
      </c>
      <c r="G366" t="s">
        <v>1117</v>
      </c>
      <c r="H366" t="s">
        <v>17</v>
      </c>
      <c r="I366">
        <v>6.2</v>
      </c>
      <c r="J366">
        <v>17.399999999999999</v>
      </c>
      <c r="K366" t="s">
        <v>753</v>
      </c>
      <c r="M366" t="s">
        <v>2159</v>
      </c>
      <c r="O366" t="s">
        <v>2604</v>
      </c>
      <c r="P366" t="s">
        <v>2757</v>
      </c>
      <c r="Q366" t="s">
        <v>2758</v>
      </c>
      <c r="R366" t="s">
        <v>2759</v>
      </c>
      <c r="S366">
        <v>105</v>
      </c>
      <c r="T366">
        <v>62</v>
      </c>
      <c r="U366">
        <v>70099</v>
      </c>
      <c r="V366">
        <v>70.099000000000004</v>
      </c>
      <c r="W366" t="e">
        <f>VLOOKUP(L366,[3]Tops!$A$2:$B$184,2,FALSE)</f>
        <v>#N/A</v>
      </c>
    </row>
    <row r="367" spans="1:23" x14ac:dyDescent="0.2">
      <c r="A367" t="s">
        <v>1110</v>
      </c>
      <c r="B367">
        <v>41</v>
      </c>
      <c r="C367" t="s">
        <v>2646</v>
      </c>
      <c r="D367" t="s">
        <v>1219</v>
      </c>
      <c r="E367" t="s">
        <v>1220</v>
      </c>
      <c r="F367" t="s">
        <v>17</v>
      </c>
      <c r="G367" t="s">
        <v>1142</v>
      </c>
      <c r="H367" t="s">
        <v>38</v>
      </c>
      <c r="I367">
        <v>9.3000000000000007</v>
      </c>
      <c r="J367">
        <v>17.3</v>
      </c>
      <c r="K367" t="s">
        <v>1222</v>
      </c>
      <c r="M367" t="s">
        <v>2160</v>
      </c>
      <c r="O367" t="s">
        <v>2565</v>
      </c>
      <c r="P367" t="s">
        <v>2664</v>
      </c>
      <c r="Q367" t="s">
        <v>2665</v>
      </c>
      <c r="R367" t="s">
        <v>2592</v>
      </c>
      <c r="S367">
        <v>89.7</v>
      </c>
      <c r="T367">
        <v>182</v>
      </c>
      <c r="U367">
        <v>0</v>
      </c>
      <c r="V367">
        <v>0</v>
      </c>
      <c r="W367" t="e">
        <f>VLOOKUP(L367,[3]Tops!$A$2:$B$184,2,FALSE)</f>
        <v>#N/A</v>
      </c>
    </row>
    <row r="368" spans="1:23" x14ac:dyDescent="0.2">
      <c r="A368" t="s">
        <v>1110</v>
      </c>
      <c r="B368">
        <v>42</v>
      </c>
      <c r="C368" t="s">
        <v>2646</v>
      </c>
      <c r="D368" t="s">
        <v>1223</v>
      </c>
      <c r="E368" t="s">
        <v>1224</v>
      </c>
      <c r="F368" t="s">
        <v>17</v>
      </c>
      <c r="G368" t="s">
        <v>1142</v>
      </c>
      <c r="H368" t="s">
        <v>14</v>
      </c>
      <c r="I368">
        <v>4.5</v>
      </c>
      <c r="J368">
        <v>16.8</v>
      </c>
      <c r="K368" t="s">
        <v>757</v>
      </c>
      <c r="M368" t="s">
        <v>2161</v>
      </c>
      <c r="O368" t="s">
        <v>2596</v>
      </c>
      <c r="P368" t="s">
        <v>2740</v>
      </c>
      <c r="Q368" t="s">
        <v>2741</v>
      </c>
      <c r="R368" t="s">
        <v>2742</v>
      </c>
      <c r="S368">
        <v>91.5</v>
      </c>
      <c r="T368">
        <v>151</v>
      </c>
      <c r="U368">
        <v>61309</v>
      </c>
      <c r="V368">
        <v>61.308999999999997</v>
      </c>
      <c r="W368" t="e">
        <f>VLOOKUP(L368,[3]Tops!$A$2:$B$184,2,FALSE)</f>
        <v>#N/A</v>
      </c>
    </row>
    <row r="369" spans="1:23" x14ac:dyDescent="0.2">
      <c r="A369" t="s">
        <v>1110</v>
      </c>
      <c r="B369">
        <v>43</v>
      </c>
      <c r="C369" t="s">
        <v>2646</v>
      </c>
      <c r="D369" t="s">
        <v>1225</v>
      </c>
      <c r="E369" t="s">
        <v>1226</v>
      </c>
      <c r="F369" t="s">
        <v>17</v>
      </c>
      <c r="G369" t="s">
        <v>1142</v>
      </c>
      <c r="H369" t="s">
        <v>14</v>
      </c>
      <c r="I369">
        <v>3.9</v>
      </c>
      <c r="J369">
        <v>16</v>
      </c>
      <c r="K369" t="s">
        <v>769</v>
      </c>
      <c r="M369" t="s">
        <v>2162</v>
      </c>
      <c r="O369" t="s">
        <v>2580</v>
      </c>
      <c r="P369" t="s">
        <v>2702</v>
      </c>
      <c r="Q369" t="s">
        <v>2703</v>
      </c>
      <c r="R369" t="s">
        <v>2704</v>
      </c>
      <c r="S369">
        <v>88</v>
      </c>
      <c r="T369">
        <v>72</v>
      </c>
      <c r="U369">
        <v>41995</v>
      </c>
      <c r="V369">
        <v>41.994999999999997</v>
      </c>
      <c r="W369" t="e">
        <f>VLOOKUP(L369,[3]Tops!$A$2:$B$184,2,FALSE)</f>
        <v>#N/A</v>
      </c>
    </row>
    <row r="370" spans="1:23" x14ac:dyDescent="0.2">
      <c r="A370" t="s">
        <v>1110</v>
      </c>
      <c r="B370">
        <v>44</v>
      </c>
      <c r="C370" t="s">
        <v>2646</v>
      </c>
      <c r="D370" t="s">
        <v>1228</v>
      </c>
      <c r="E370" t="s">
        <v>1229</v>
      </c>
      <c r="F370" t="s">
        <v>17</v>
      </c>
      <c r="G370" t="s">
        <v>1117</v>
      </c>
      <c r="H370" t="s">
        <v>26</v>
      </c>
      <c r="I370">
        <v>4.2</v>
      </c>
      <c r="J370">
        <v>15.8</v>
      </c>
      <c r="K370" t="s">
        <v>1231</v>
      </c>
      <c r="M370" t="s">
        <v>2163</v>
      </c>
      <c r="O370" t="s">
        <v>2605</v>
      </c>
      <c r="P370" t="s">
        <v>2760</v>
      </c>
      <c r="Q370" t="s">
        <v>2761</v>
      </c>
      <c r="R370" t="s">
        <v>2762</v>
      </c>
      <c r="S370">
        <v>93.2</v>
      </c>
      <c r="T370">
        <v>121</v>
      </c>
      <c r="U370">
        <v>56536</v>
      </c>
      <c r="V370">
        <v>56.536000000000001</v>
      </c>
      <c r="W370" t="e">
        <f>VLOOKUP(L370,[3]Tops!$A$2:$B$184,2,FALSE)</f>
        <v>#N/A</v>
      </c>
    </row>
    <row r="371" spans="1:23" x14ac:dyDescent="0.2">
      <c r="A371" t="s">
        <v>1110</v>
      </c>
      <c r="B371">
        <v>45</v>
      </c>
      <c r="C371" t="s">
        <v>2646</v>
      </c>
      <c r="D371" t="s">
        <v>1232</v>
      </c>
      <c r="E371" t="s">
        <v>1233</v>
      </c>
      <c r="F371" t="s">
        <v>17</v>
      </c>
      <c r="G371" t="s">
        <v>174</v>
      </c>
      <c r="H371" t="s">
        <v>26</v>
      </c>
      <c r="I371">
        <v>1.9</v>
      </c>
      <c r="J371">
        <v>15.2</v>
      </c>
      <c r="K371" t="s">
        <v>777</v>
      </c>
      <c r="M371" t="s">
        <v>2531</v>
      </c>
      <c r="O371" t="s">
        <v>2566</v>
      </c>
      <c r="P371" t="s">
        <v>2666</v>
      </c>
      <c r="Q371" t="s">
        <v>2667</v>
      </c>
      <c r="R371" t="s">
        <v>2668</v>
      </c>
      <c r="S371">
        <v>91.8</v>
      </c>
      <c r="T371">
        <v>176</v>
      </c>
      <c r="U371">
        <v>52111</v>
      </c>
      <c r="V371">
        <v>52.110999999999997</v>
      </c>
      <c r="W371" t="e">
        <f>VLOOKUP(L371,[3]Tops!$A$2:$B$184,2,FALSE)</f>
        <v>#N/A</v>
      </c>
    </row>
    <row r="372" spans="1:23" x14ac:dyDescent="0.2">
      <c r="A372" t="s">
        <v>1110</v>
      </c>
      <c r="B372">
        <v>46</v>
      </c>
      <c r="C372" t="s">
        <v>2646</v>
      </c>
      <c r="D372" t="s">
        <v>1234</v>
      </c>
      <c r="E372" t="s">
        <v>1235</v>
      </c>
      <c r="F372" t="s">
        <v>17</v>
      </c>
      <c r="G372" t="s">
        <v>1117</v>
      </c>
      <c r="H372" t="s">
        <v>38</v>
      </c>
      <c r="I372">
        <v>50</v>
      </c>
      <c r="J372">
        <v>14.6</v>
      </c>
      <c r="K372" t="s">
        <v>1236</v>
      </c>
      <c r="M372" t="s">
        <v>2164</v>
      </c>
      <c r="O372" t="s">
        <v>2606</v>
      </c>
      <c r="P372" t="s">
        <v>2763</v>
      </c>
      <c r="Q372" t="s">
        <v>2764</v>
      </c>
      <c r="R372" t="s">
        <v>2742</v>
      </c>
      <c r="S372">
        <v>89.8</v>
      </c>
      <c r="T372">
        <v>115</v>
      </c>
      <c r="U372">
        <v>65359</v>
      </c>
      <c r="V372">
        <v>65.358999999999995</v>
      </c>
      <c r="W372" t="e">
        <f>VLOOKUP(L372,[3]Tops!$A$2:$B$184,2,FALSE)</f>
        <v>#N/A</v>
      </c>
    </row>
    <row r="373" spans="1:23" x14ac:dyDescent="0.2">
      <c r="A373" t="s">
        <v>1110</v>
      </c>
      <c r="B373">
        <v>47</v>
      </c>
      <c r="C373" t="s">
        <v>2646</v>
      </c>
      <c r="D373" t="s">
        <v>1237</v>
      </c>
      <c r="E373" t="s">
        <v>1238</v>
      </c>
      <c r="F373" t="s">
        <v>17</v>
      </c>
      <c r="G373" t="s">
        <v>1117</v>
      </c>
      <c r="H373" t="s">
        <v>17</v>
      </c>
      <c r="I373">
        <v>3.2</v>
      </c>
      <c r="J373">
        <v>14.5</v>
      </c>
      <c r="K373" t="s">
        <v>1240</v>
      </c>
      <c r="M373" t="s">
        <v>2165</v>
      </c>
      <c r="O373" t="s">
        <v>2607</v>
      </c>
      <c r="P373" t="s">
        <v>2765</v>
      </c>
      <c r="Q373" t="s">
        <v>2766</v>
      </c>
      <c r="R373" t="s">
        <v>2704</v>
      </c>
      <c r="S373">
        <v>90.4</v>
      </c>
      <c r="T373">
        <v>202</v>
      </c>
      <c r="U373">
        <v>28744</v>
      </c>
      <c r="V373">
        <v>28.744</v>
      </c>
      <c r="W373" t="e">
        <f>VLOOKUP(L373,[3]Tops!$A$2:$B$184,2,FALSE)</f>
        <v>#N/A</v>
      </c>
    </row>
    <row r="374" spans="1:23" x14ac:dyDescent="0.2">
      <c r="A374" t="s">
        <v>1110</v>
      </c>
      <c r="B374">
        <v>48</v>
      </c>
      <c r="C374" t="s">
        <v>2646</v>
      </c>
      <c r="D374" t="s">
        <v>1241</v>
      </c>
      <c r="E374" t="s">
        <v>1242</v>
      </c>
      <c r="F374" t="s">
        <v>17</v>
      </c>
      <c r="G374" t="s">
        <v>1142</v>
      </c>
      <c r="H374" t="s">
        <v>38</v>
      </c>
      <c r="I374">
        <v>9.1999999999999993</v>
      </c>
      <c r="J374">
        <v>13.4</v>
      </c>
      <c r="K374" t="s">
        <v>1244</v>
      </c>
      <c r="M374" t="s">
        <v>2166</v>
      </c>
      <c r="O374" t="s">
        <v>2608</v>
      </c>
      <c r="P374" t="s">
        <v>2767</v>
      </c>
      <c r="Q374" t="s">
        <v>2768</v>
      </c>
      <c r="R374" t="s">
        <v>2688</v>
      </c>
      <c r="S374">
        <v>101</v>
      </c>
      <c r="T374">
        <v>72</v>
      </c>
      <c r="U374">
        <v>65011</v>
      </c>
      <c r="V374">
        <v>65.010999999999996</v>
      </c>
      <c r="W374" t="e">
        <f>VLOOKUP(L374,[3]Tops!$A$2:$B$184,2,FALSE)</f>
        <v>#N/A</v>
      </c>
    </row>
    <row r="375" spans="1:23" x14ac:dyDescent="0.2">
      <c r="A375" t="s">
        <v>1110</v>
      </c>
      <c r="B375">
        <v>49</v>
      </c>
      <c r="C375" t="s">
        <v>2646</v>
      </c>
      <c r="D375" t="s">
        <v>1245</v>
      </c>
      <c r="E375" t="s">
        <v>120</v>
      </c>
      <c r="F375" t="s">
        <v>17</v>
      </c>
      <c r="G375" t="s">
        <v>1142</v>
      </c>
      <c r="H375" t="s">
        <v>38</v>
      </c>
      <c r="I375">
        <v>8</v>
      </c>
      <c r="J375">
        <v>12.4</v>
      </c>
      <c r="K375" t="s">
        <v>1246</v>
      </c>
      <c r="M375" t="s">
        <v>2167</v>
      </c>
      <c r="O375" t="s">
        <v>2609</v>
      </c>
      <c r="P375" t="s">
        <v>2769</v>
      </c>
      <c r="Q375" t="s">
        <v>2770</v>
      </c>
      <c r="R375" t="s">
        <v>2688</v>
      </c>
      <c r="S375">
        <v>95.5</v>
      </c>
      <c r="T375">
        <v>182</v>
      </c>
      <c r="U375">
        <v>56019</v>
      </c>
      <c r="V375">
        <v>56.018999999999998</v>
      </c>
      <c r="W375" t="e">
        <f>VLOOKUP(L375,[3]Tops!$A$2:$B$184,2,FALSE)</f>
        <v>#N/A</v>
      </c>
    </row>
    <row r="376" spans="1:23" x14ac:dyDescent="0.2">
      <c r="A376" t="s">
        <v>1110</v>
      </c>
      <c r="B376">
        <v>50</v>
      </c>
      <c r="C376" t="s">
        <v>2646</v>
      </c>
      <c r="D376" t="s">
        <v>1247</v>
      </c>
      <c r="E376" t="s">
        <v>1248</v>
      </c>
      <c r="F376" t="s">
        <v>17</v>
      </c>
      <c r="G376" t="s">
        <v>1142</v>
      </c>
      <c r="H376" t="s">
        <v>26</v>
      </c>
      <c r="I376">
        <v>2.8</v>
      </c>
      <c r="J376">
        <v>12.4</v>
      </c>
      <c r="K376" t="s">
        <v>1246</v>
      </c>
      <c r="M376" t="s">
        <v>2168</v>
      </c>
      <c r="O376" t="s">
        <v>2609</v>
      </c>
      <c r="P376" t="s">
        <v>2769</v>
      </c>
      <c r="Q376" t="s">
        <v>2770</v>
      </c>
      <c r="R376" t="s">
        <v>2688</v>
      </c>
      <c r="S376">
        <v>95.5</v>
      </c>
      <c r="T376">
        <v>182</v>
      </c>
      <c r="U376">
        <v>56019</v>
      </c>
      <c r="V376">
        <v>56.018999999999998</v>
      </c>
      <c r="W376" t="e">
        <f>VLOOKUP(L376,[3]Tops!$A$2:$B$184,2,FALSE)</f>
        <v>#N/A</v>
      </c>
    </row>
    <row r="377" spans="1:23" x14ac:dyDescent="0.2">
      <c r="A377" t="s">
        <v>1110</v>
      </c>
      <c r="B377">
        <v>51</v>
      </c>
      <c r="C377" t="s">
        <v>2646</v>
      </c>
      <c r="D377" t="s">
        <v>1249</v>
      </c>
      <c r="E377" t="s">
        <v>1250</v>
      </c>
      <c r="F377" t="s">
        <v>17</v>
      </c>
      <c r="G377" t="s">
        <v>1131</v>
      </c>
      <c r="H377" t="s">
        <v>20</v>
      </c>
      <c r="I377">
        <v>2.4</v>
      </c>
      <c r="J377">
        <v>12.1</v>
      </c>
      <c r="K377" t="s">
        <v>1251</v>
      </c>
      <c r="M377" t="s">
        <v>2169</v>
      </c>
      <c r="O377" t="s">
        <v>2609</v>
      </c>
      <c r="P377" t="s">
        <v>2769</v>
      </c>
      <c r="Q377" t="s">
        <v>2770</v>
      </c>
      <c r="R377" t="s">
        <v>2688</v>
      </c>
      <c r="S377">
        <v>95.5</v>
      </c>
      <c r="T377">
        <v>182</v>
      </c>
      <c r="U377">
        <v>56019</v>
      </c>
      <c r="V377">
        <v>56.018999999999998</v>
      </c>
      <c r="W377" t="e">
        <f>VLOOKUP(L377,[3]Tops!$A$2:$B$184,2,FALSE)</f>
        <v>#N/A</v>
      </c>
    </row>
    <row r="378" spans="1:23" x14ac:dyDescent="0.2">
      <c r="A378" t="s">
        <v>1110</v>
      </c>
      <c r="B378">
        <v>52</v>
      </c>
      <c r="C378" t="s">
        <v>2646</v>
      </c>
      <c r="D378" t="s">
        <v>1252</v>
      </c>
      <c r="E378" t="s">
        <v>1253</v>
      </c>
      <c r="F378" t="s">
        <v>17</v>
      </c>
      <c r="G378" t="s">
        <v>1142</v>
      </c>
      <c r="H378" t="s">
        <v>26</v>
      </c>
      <c r="I378">
        <v>2</v>
      </c>
      <c r="J378">
        <v>11.9</v>
      </c>
      <c r="K378" t="s">
        <v>784</v>
      </c>
      <c r="M378" t="s">
        <v>2170</v>
      </c>
      <c r="O378" t="s">
        <v>2609</v>
      </c>
      <c r="P378" t="s">
        <v>2769</v>
      </c>
      <c r="Q378" t="s">
        <v>2770</v>
      </c>
      <c r="R378" t="s">
        <v>2688</v>
      </c>
      <c r="S378">
        <v>95.5</v>
      </c>
      <c r="T378">
        <v>182</v>
      </c>
      <c r="U378">
        <v>56019</v>
      </c>
      <c r="V378">
        <v>56.018999999999998</v>
      </c>
      <c r="W378" t="e">
        <f>VLOOKUP(L378,[3]Tops!$A$2:$B$184,2,FALSE)</f>
        <v>#N/A</v>
      </c>
    </row>
    <row r="379" spans="1:23" x14ac:dyDescent="0.2">
      <c r="A379" t="s">
        <v>1110</v>
      </c>
      <c r="B379">
        <v>53</v>
      </c>
      <c r="C379" t="s">
        <v>2646</v>
      </c>
      <c r="D379" t="s">
        <v>1255</v>
      </c>
      <c r="E379" t="s">
        <v>1256</v>
      </c>
      <c r="F379" t="s">
        <v>17</v>
      </c>
      <c r="G379" t="s">
        <v>1117</v>
      </c>
      <c r="H379" t="s">
        <v>20</v>
      </c>
      <c r="I379">
        <v>2</v>
      </c>
      <c r="J379">
        <v>11.8</v>
      </c>
      <c r="K379" t="s">
        <v>1257</v>
      </c>
      <c r="M379" t="s">
        <v>2171</v>
      </c>
      <c r="O379" t="s">
        <v>2610</v>
      </c>
      <c r="P379" t="s">
        <v>2771</v>
      </c>
      <c r="Q379" t="s">
        <v>2772</v>
      </c>
      <c r="R379" t="s">
        <v>2762</v>
      </c>
      <c r="S379">
        <v>85.3</v>
      </c>
      <c r="T379">
        <v>166</v>
      </c>
      <c r="U379">
        <v>52747</v>
      </c>
      <c r="V379">
        <v>52.747</v>
      </c>
      <c r="W379" t="e">
        <f>VLOOKUP(L379,[3]Tops!$A$2:$B$184,2,FALSE)</f>
        <v>#N/A</v>
      </c>
    </row>
    <row r="380" spans="1:23" x14ac:dyDescent="0.2">
      <c r="A380" t="s">
        <v>1110</v>
      </c>
      <c r="B380">
        <v>54</v>
      </c>
      <c r="C380" t="s">
        <v>2646</v>
      </c>
      <c r="D380" t="s">
        <v>1258</v>
      </c>
      <c r="E380" t="s">
        <v>1259</v>
      </c>
      <c r="F380" t="s">
        <v>17</v>
      </c>
      <c r="G380" t="s">
        <v>174</v>
      </c>
      <c r="H380" t="s">
        <v>20</v>
      </c>
      <c r="I380">
        <v>2.2999999999999998</v>
      </c>
      <c r="J380">
        <v>11.8</v>
      </c>
      <c r="K380" t="s">
        <v>1257</v>
      </c>
      <c r="M380" t="s">
        <v>2172</v>
      </c>
      <c r="O380" t="s">
        <v>2609</v>
      </c>
      <c r="P380" t="s">
        <v>2769</v>
      </c>
      <c r="Q380" t="s">
        <v>2770</v>
      </c>
      <c r="R380" t="s">
        <v>2688</v>
      </c>
      <c r="S380">
        <v>95.5</v>
      </c>
      <c r="T380">
        <v>182</v>
      </c>
      <c r="U380">
        <v>56019</v>
      </c>
      <c r="V380">
        <v>56.018999999999998</v>
      </c>
      <c r="W380" t="e">
        <f>VLOOKUP(L380,[3]Tops!$A$2:$B$184,2,FALSE)</f>
        <v>#N/A</v>
      </c>
    </row>
    <row r="381" spans="1:23" x14ac:dyDescent="0.2">
      <c r="A381" t="s">
        <v>1110</v>
      </c>
      <c r="B381">
        <v>55</v>
      </c>
      <c r="C381" t="s">
        <v>2646</v>
      </c>
      <c r="D381" t="s">
        <v>1261</v>
      </c>
      <c r="E381" t="s">
        <v>1262</v>
      </c>
      <c r="F381" t="s">
        <v>17</v>
      </c>
      <c r="G381" t="s">
        <v>1117</v>
      </c>
      <c r="H381" t="s">
        <v>14</v>
      </c>
      <c r="I381">
        <v>2.5</v>
      </c>
      <c r="J381">
        <v>11.8</v>
      </c>
      <c r="K381" t="s">
        <v>1257</v>
      </c>
      <c r="M381" t="s">
        <v>2532</v>
      </c>
      <c r="O381" t="s">
        <v>2609</v>
      </c>
      <c r="P381" t="s">
        <v>2769</v>
      </c>
      <c r="Q381" t="s">
        <v>2770</v>
      </c>
      <c r="R381" t="s">
        <v>2688</v>
      </c>
      <c r="S381">
        <v>95.5</v>
      </c>
      <c r="T381">
        <v>182</v>
      </c>
      <c r="U381">
        <v>56019</v>
      </c>
      <c r="V381">
        <v>56.018999999999998</v>
      </c>
      <c r="W381" t="e">
        <f>VLOOKUP(L381,[3]Tops!$A$2:$B$184,2,FALSE)</f>
        <v>#N/A</v>
      </c>
    </row>
    <row r="382" spans="1:23" x14ac:dyDescent="0.2">
      <c r="A382" t="s">
        <v>1110</v>
      </c>
      <c r="B382">
        <v>56</v>
      </c>
      <c r="C382" t="s">
        <v>2646</v>
      </c>
      <c r="D382" t="s">
        <v>1264</v>
      </c>
      <c r="E382" t="s">
        <v>1265</v>
      </c>
      <c r="F382" t="s">
        <v>17</v>
      </c>
      <c r="G382" t="s">
        <v>174</v>
      </c>
      <c r="H382" t="s">
        <v>38</v>
      </c>
      <c r="I382">
        <v>2</v>
      </c>
      <c r="J382">
        <v>11.7</v>
      </c>
      <c r="K382" t="s">
        <v>794</v>
      </c>
      <c r="M382" t="s">
        <v>2173</v>
      </c>
      <c r="O382" t="s">
        <v>2609</v>
      </c>
      <c r="P382" t="s">
        <v>2769</v>
      </c>
      <c r="Q382" t="s">
        <v>2770</v>
      </c>
      <c r="R382" t="s">
        <v>2688</v>
      </c>
      <c r="S382">
        <v>95.5</v>
      </c>
      <c r="T382">
        <v>182</v>
      </c>
      <c r="U382">
        <v>56019</v>
      </c>
      <c r="V382">
        <v>56.018999999999998</v>
      </c>
      <c r="W382" t="e">
        <f>VLOOKUP(L382,[3]Tops!$A$2:$B$184,2,FALSE)</f>
        <v>#N/A</v>
      </c>
    </row>
    <row r="383" spans="1:23" x14ac:dyDescent="0.2">
      <c r="A383" t="s">
        <v>1110</v>
      </c>
      <c r="B383">
        <v>57</v>
      </c>
      <c r="C383" t="s">
        <v>2646</v>
      </c>
      <c r="D383" t="s">
        <v>1266</v>
      </c>
      <c r="E383" t="s">
        <v>1267</v>
      </c>
      <c r="F383" t="s">
        <v>17</v>
      </c>
      <c r="G383" t="s">
        <v>174</v>
      </c>
      <c r="H383" t="s">
        <v>17</v>
      </c>
      <c r="I383">
        <v>6.4</v>
      </c>
      <c r="J383">
        <v>11.5</v>
      </c>
      <c r="K383" t="s">
        <v>1268</v>
      </c>
      <c r="M383" t="s">
        <v>2174</v>
      </c>
      <c r="O383" t="s">
        <v>2611</v>
      </c>
      <c r="P383" t="s">
        <v>2773</v>
      </c>
      <c r="Q383" t="s">
        <v>2770</v>
      </c>
      <c r="R383" t="s">
        <v>2688</v>
      </c>
      <c r="S383">
        <v>95.5</v>
      </c>
      <c r="T383">
        <v>15</v>
      </c>
      <c r="U383">
        <v>43644</v>
      </c>
      <c r="V383">
        <v>43.643999999999998</v>
      </c>
      <c r="W383" t="e">
        <f>VLOOKUP(L383,[3]Tops!$A$2:$B$184,2,FALSE)</f>
        <v>#N/A</v>
      </c>
    </row>
    <row r="384" spans="1:23" x14ac:dyDescent="0.2">
      <c r="A384" t="s">
        <v>1110</v>
      </c>
      <c r="B384">
        <v>58</v>
      </c>
      <c r="C384" t="s">
        <v>2646</v>
      </c>
      <c r="D384" t="s">
        <v>1269</v>
      </c>
      <c r="E384" t="s">
        <v>1170</v>
      </c>
      <c r="F384" t="s">
        <v>17</v>
      </c>
      <c r="G384" t="s">
        <v>1117</v>
      </c>
      <c r="H384" t="s">
        <v>20</v>
      </c>
      <c r="I384">
        <v>11.9</v>
      </c>
      <c r="J384">
        <v>11.3</v>
      </c>
      <c r="K384" t="s">
        <v>797</v>
      </c>
      <c r="M384" t="s">
        <v>2175</v>
      </c>
      <c r="O384" t="s">
        <v>2606</v>
      </c>
      <c r="P384" t="s">
        <v>2763</v>
      </c>
      <c r="Q384" t="s">
        <v>2764</v>
      </c>
      <c r="R384" t="s">
        <v>2742</v>
      </c>
      <c r="S384">
        <v>89.8</v>
      </c>
      <c r="T384">
        <v>115</v>
      </c>
      <c r="U384">
        <v>65359</v>
      </c>
      <c r="V384">
        <v>65.358999999999995</v>
      </c>
      <c r="W384" t="e">
        <f>VLOOKUP(L384,[3]Tops!$A$2:$B$184,2,FALSE)</f>
        <v>#N/A</v>
      </c>
    </row>
    <row r="385" spans="1:23" x14ac:dyDescent="0.2">
      <c r="A385" t="s">
        <v>1110</v>
      </c>
      <c r="B385">
        <v>59</v>
      </c>
      <c r="C385" t="s">
        <v>2646</v>
      </c>
      <c r="D385" t="s">
        <v>1271</v>
      </c>
      <c r="E385" t="s">
        <v>1272</v>
      </c>
      <c r="F385" t="s">
        <v>17</v>
      </c>
      <c r="G385" t="s">
        <v>1113</v>
      </c>
      <c r="H385" t="s">
        <v>14</v>
      </c>
      <c r="I385">
        <v>22</v>
      </c>
      <c r="J385">
        <v>11.2</v>
      </c>
      <c r="K385" t="s">
        <v>1273</v>
      </c>
      <c r="M385" t="s">
        <v>2176</v>
      </c>
      <c r="O385" t="s">
        <v>2591</v>
      </c>
      <c r="P385" t="s">
        <v>2729</v>
      </c>
      <c r="Q385" t="s">
        <v>2730</v>
      </c>
      <c r="R385" t="s">
        <v>2704</v>
      </c>
      <c r="S385">
        <v>75</v>
      </c>
      <c r="T385">
        <v>18</v>
      </c>
      <c r="U385">
        <v>46002</v>
      </c>
      <c r="V385">
        <v>46.002000000000002</v>
      </c>
      <c r="W385" t="e">
        <f>VLOOKUP(L385,[3]Tops!$A$2:$B$184,2,FALSE)</f>
        <v>#N/A</v>
      </c>
    </row>
    <row r="386" spans="1:23" x14ac:dyDescent="0.2">
      <c r="A386" t="s">
        <v>1110</v>
      </c>
      <c r="B386">
        <v>60</v>
      </c>
      <c r="C386" t="s">
        <v>2646</v>
      </c>
      <c r="D386" t="s">
        <v>1274</v>
      </c>
      <c r="E386" t="s">
        <v>1275</v>
      </c>
      <c r="F386" t="s">
        <v>17</v>
      </c>
      <c r="G386" t="s">
        <v>1117</v>
      </c>
      <c r="H386" t="s">
        <v>14</v>
      </c>
      <c r="I386">
        <v>0.95599999999999996</v>
      </c>
      <c r="J386">
        <v>11.2</v>
      </c>
      <c r="K386" t="s">
        <v>1273</v>
      </c>
      <c r="M386" t="s">
        <v>2177</v>
      </c>
      <c r="O386" t="s">
        <v>2609</v>
      </c>
      <c r="P386" t="s">
        <v>2769</v>
      </c>
      <c r="Q386" t="s">
        <v>2770</v>
      </c>
      <c r="R386" t="s">
        <v>2688</v>
      </c>
      <c r="S386">
        <v>95.5</v>
      </c>
      <c r="T386">
        <v>182</v>
      </c>
      <c r="U386">
        <v>56019</v>
      </c>
      <c r="V386">
        <v>56.018999999999998</v>
      </c>
      <c r="W386" t="e">
        <f>VLOOKUP(L386,[3]Tops!$A$2:$B$184,2,FALSE)</f>
        <v>#N/A</v>
      </c>
    </row>
    <row r="387" spans="1:23" x14ac:dyDescent="0.2">
      <c r="A387" t="s">
        <v>1110</v>
      </c>
      <c r="B387">
        <v>61</v>
      </c>
      <c r="C387" t="s">
        <v>2646</v>
      </c>
      <c r="D387" t="s">
        <v>1276</v>
      </c>
      <c r="E387" t="s">
        <v>1277</v>
      </c>
      <c r="F387" t="s">
        <v>17</v>
      </c>
      <c r="G387" t="s">
        <v>1142</v>
      </c>
      <c r="H387" t="s">
        <v>14</v>
      </c>
      <c r="I387">
        <v>0.70799999999999996</v>
      </c>
      <c r="J387">
        <v>11</v>
      </c>
      <c r="K387" t="s">
        <v>1278</v>
      </c>
      <c r="M387" t="s">
        <v>2178</v>
      </c>
      <c r="O387" t="s">
        <v>2609</v>
      </c>
      <c r="P387" t="s">
        <v>2769</v>
      </c>
      <c r="Q387" t="s">
        <v>2770</v>
      </c>
      <c r="R387" t="s">
        <v>2688</v>
      </c>
      <c r="S387">
        <v>95.5</v>
      </c>
      <c r="T387">
        <v>182</v>
      </c>
      <c r="U387">
        <v>56019</v>
      </c>
      <c r="V387">
        <v>56.018999999999998</v>
      </c>
      <c r="W387" t="e">
        <f>VLOOKUP(L387,[3]Tops!$A$2:$B$184,2,FALSE)</f>
        <v>#N/A</v>
      </c>
    </row>
    <row r="388" spans="1:23" x14ac:dyDescent="0.2">
      <c r="A388" t="s">
        <v>1110</v>
      </c>
      <c r="B388">
        <v>62</v>
      </c>
      <c r="C388" t="s">
        <v>2646</v>
      </c>
      <c r="D388" t="s">
        <v>1279</v>
      </c>
      <c r="E388" t="s">
        <v>1280</v>
      </c>
      <c r="F388" t="s">
        <v>17</v>
      </c>
      <c r="G388" t="s">
        <v>1117</v>
      </c>
      <c r="H388" t="s">
        <v>26</v>
      </c>
      <c r="I388">
        <v>0.58199999999999996</v>
      </c>
      <c r="J388">
        <v>10.8</v>
      </c>
      <c r="K388" t="s">
        <v>1281</v>
      </c>
      <c r="M388" t="s">
        <v>2533</v>
      </c>
      <c r="O388" t="s">
        <v>2609</v>
      </c>
      <c r="P388" t="s">
        <v>2769</v>
      </c>
      <c r="Q388" t="s">
        <v>2770</v>
      </c>
      <c r="R388" t="s">
        <v>2688</v>
      </c>
      <c r="S388">
        <v>95.5</v>
      </c>
      <c r="T388">
        <v>182</v>
      </c>
      <c r="U388">
        <v>56019</v>
      </c>
      <c r="V388">
        <v>56.018999999999998</v>
      </c>
      <c r="W388" t="e">
        <f>VLOOKUP(L388,[3]Tops!$A$2:$B$184,2,FALSE)</f>
        <v>#N/A</v>
      </c>
    </row>
    <row r="389" spans="1:23" x14ac:dyDescent="0.2">
      <c r="A389" t="s">
        <v>1110</v>
      </c>
      <c r="B389">
        <v>63</v>
      </c>
      <c r="C389" t="s">
        <v>2646</v>
      </c>
      <c r="D389" t="s">
        <v>1282</v>
      </c>
      <c r="E389" t="s">
        <v>1283</v>
      </c>
      <c r="F389" t="s">
        <v>17</v>
      </c>
      <c r="G389" t="s">
        <v>1117</v>
      </c>
      <c r="H389" t="s">
        <v>38</v>
      </c>
      <c r="I389">
        <v>8.1999999999999993</v>
      </c>
      <c r="J389">
        <v>10</v>
      </c>
      <c r="K389" t="s">
        <v>1285</v>
      </c>
      <c r="M389" t="s">
        <v>2179</v>
      </c>
      <c r="O389" t="s">
        <v>2606</v>
      </c>
      <c r="P389" t="s">
        <v>2763</v>
      </c>
      <c r="Q389" t="s">
        <v>2764</v>
      </c>
      <c r="R389" t="s">
        <v>2742</v>
      </c>
      <c r="S389">
        <v>89.8</v>
      </c>
      <c r="T389">
        <v>115</v>
      </c>
      <c r="U389">
        <v>65359</v>
      </c>
      <c r="V389">
        <v>65.358999999999995</v>
      </c>
      <c r="W389" t="e">
        <f>VLOOKUP(L389,[3]Tops!$A$2:$B$184,2,FALSE)</f>
        <v>#N/A</v>
      </c>
    </row>
    <row r="390" spans="1:23" x14ac:dyDescent="0.2">
      <c r="A390" t="s">
        <v>1110</v>
      </c>
      <c r="B390">
        <v>64</v>
      </c>
      <c r="C390" t="s">
        <v>2646</v>
      </c>
      <c r="D390" t="s">
        <v>1286</v>
      </c>
      <c r="E390" t="s">
        <v>1287</v>
      </c>
      <c r="F390" t="s">
        <v>17</v>
      </c>
      <c r="G390" t="s">
        <v>1113</v>
      </c>
      <c r="H390" t="s">
        <v>14</v>
      </c>
      <c r="I390">
        <v>3.8</v>
      </c>
      <c r="J390">
        <v>10</v>
      </c>
      <c r="K390" t="s">
        <v>1285</v>
      </c>
      <c r="M390" t="s">
        <v>2180</v>
      </c>
      <c r="O390" t="s">
        <v>2606</v>
      </c>
      <c r="P390" t="s">
        <v>2763</v>
      </c>
      <c r="Q390" t="s">
        <v>2764</v>
      </c>
      <c r="R390" t="s">
        <v>2742</v>
      </c>
      <c r="S390">
        <v>89.8</v>
      </c>
      <c r="T390">
        <v>115</v>
      </c>
      <c r="U390">
        <v>65359</v>
      </c>
      <c r="V390">
        <v>65.358999999999995</v>
      </c>
      <c r="W390" t="e">
        <f>VLOOKUP(L390,[3]Tops!$A$2:$B$184,2,FALSE)</f>
        <v>#N/A</v>
      </c>
    </row>
    <row r="391" spans="1:23" x14ac:dyDescent="0.2">
      <c r="A391" t="s">
        <v>1110</v>
      </c>
      <c r="B391">
        <v>65</v>
      </c>
      <c r="C391" t="s">
        <v>2646</v>
      </c>
      <c r="D391" t="s">
        <v>1288</v>
      </c>
      <c r="E391" t="s">
        <v>1289</v>
      </c>
      <c r="F391" t="s">
        <v>17</v>
      </c>
      <c r="G391" t="s">
        <v>1113</v>
      </c>
      <c r="H391" t="s">
        <v>20</v>
      </c>
      <c r="I391">
        <v>4.2</v>
      </c>
      <c r="J391">
        <v>9.6999999999999993</v>
      </c>
      <c r="K391" t="s">
        <v>1290</v>
      </c>
      <c r="M391" t="s">
        <v>2181</v>
      </c>
      <c r="O391" t="s">
        <v>2606</v>
      </c>
      <c r="P391" t="s">
        <v>2763</v>
      </c>
      <c r="Q391" t="s">
        <v>2764</v>
      </c>
      <c r="R391" t="s">
        <v>2742</v>
      </c>
      <c r="S391">
        <v>89.8</v>
      </c>
      <c r="T391">
        <v>115</v>
      </c>
      <c r="U391">
        <v>65359</v>
      </c>
      <c r="V391">
        <v>65.358999999999995</v>
      </c>
      <c r="W391" t="e">
        <f>VLOOKUP(L391,[3]Tops!$A$2:$B$184,2,FALSE)</f>
        <v>#N/A</v>
      </c>
    </row>
    <row r="392" spans="1:23" x14ac:dyDescent="0.2">
      <c r="A392" t="s">
        <v>1110</v>
      </c>
      <c r="B392">
        <v>66</v>
      </c>
      <c r="C392" t="s">
        <v>2646</v>
      </c>
      <c r="D392" t="s">
        <v>1291</v>
      </c>
      <c r="E392" t="s">
        <v>1292</v>
      </c>
      <c r="F392" t="s">
        <v>17</v>
      </c>
      <c r="G392" t="s">
        <v>1113</v>
      </c>
      <c r="H392" t="s">
        <v>14</v>
      </c>
      <c r="I392">
        <v>5.4</v>
      </c>
      <c r="J392">
        <v>9.6999999999999993</v>
      </c>
      <c r="K392" t="s">
        <v>1290</v>
      </c>
      <c r="M392" t="s">
        <v>2182</v>
      </c>
      <c r="O392" t="s">
        <v>2606</v>
      </c>
      <c r="P392" t="s">
        <v>2763</v>
      </c>
      <c r="Q392" t="s">
        <v>2764</v>
      </c>
      <c r="R392" t="s">
        <v>2742</v>
      </c>
      <c r="S392">
        <v>89.8</v>
      </c>
      <c r="T392">
        <v>115</v>
      </c>
      <c r="U392">
        <v>65359</v>
      </c>
      <c r="V392">
        <v>65.358999999999995</v>
      </c>
      <c r="W392" t="e">
        <f>VLOOKUP(L392,[3]Tops!$A$2:$B$184,2,FALSE)</f>
        <v>#N/A</v>
      </c>
    </row>
    <row r="393" spans="1:23" x14ac:dyDescent="0.2">
      <c r="A393" t="s">
        <v>1110</v>
      </c>
      <c r="B393">
        <v>67</v>
      </c>
      <c r="C393" t="s">
        <v>2646</v>
      </c>
      <c r="D393" t="s">
        <v>1293</v>
      </c>
      <c r="E393" t="s">
        <v>1294</v>
      </c>
      <c r="F393" t="s">
        <v>17</v>
      </c>
      <c r="G393" t="s">
        <v>1142</v>
      </c>
      <c r="H393" t="s">
        <v>26</v>
      </c>
      <c r="I393">
        <v>1.3</v>
      </c>
      <c r="J393">
        <v>9.1</v>
      </c>
      <c r="K393" t="s">
        <v>1295</v>
      </c>
      <c r="M393" t="s">
        <v>2534</v>
      </c>
      <c r="O393" t="s">
        <v>2612</v>
      </c>
      <c r="P393" t="s">
        <v>2774</v>
      </c>
      <c r="Q393" t="s">
        <v>2775</v>
      </c>
      <c r="R393" t="s">
        <v>2762</v>
      </c>
      <c r="S393">
        <v>81.599999999999994</v>
      </c>
      <c r="T393">
        <v>0</v>
      </c>
      <c r="U393">
        <v>56374</v>
      </c>
      <c r="V393">
        <v>56.374000000000002</v>
      </c>
      <c r="W393" t="e">
        <f>VLOOKUP(L393,[3]Tops!$A$2:$B$184,2,FALSE)</f>
        <v>#N/A</v>
      </c>
    </row>
    <row r="394" spans="1:23" x14ac:dyDescent="0.2">
      <c r="A394" t="s">
        <v>1110</v>
      </c>
      <c r="B394">
        <v>68</v>
      </c>
      <c r="C394" t="s">
        <v>2646</v>
      </c>
      <c r="D394" t="s">
        <v>1296</v>
      </c>
      <c r="E394" t="s">
        <v>1297</v>
      </c>
      <c r="F394" t="s">
        <v>17</v>
      </c>
      <c r="G394" t="s">
        <v>174</v>
      </c>
      <c r="H394" t="s">
        <v>26</v>
      </c>
      <c r="I394">
        <v>2.6</v>
      </c>
      <c r="J394">
        <v>9.1</v>
      </c>
      <c r="K394" t="s">
        <v>1295</v>
      </c>
      <c r="M394" t="s">
        <v>2183</v>
      </c>
      <c r="O394" t="s">
        <v>2606</v>
      </c>
      <c r="P394" t="s">
        <v>2763</v>
      </c>
      <c r="Q394" t="s">
        <v>2764</v>
      </c>
      <c r="R394" t="s">
        <v>2742</v>
      </c>
      <c r="S394">
        <v>89.8</v>
      </c>
      <c r="T394">
        <v>115</v>
      </c>
      <c r="U394">
        <v>65359</v>
      </c>
      <c r="V394">
        <v>65.358999999999995</v>
      </c>
      <c r="W394" t="e">
        <f>VLOOKUP(L394,[3]Tops!$A$2:$B$184,2,FALSE)</f>
        <v>#N/A</v>
      </c>
    </row>
    <row r="395" spans="1:23" x14ac:dyDescent="0.2">
      <c r="A395" t="s">
        <v>1110</v>
      </c>
      <c r="B395">
        <v>69</v>
      </c>
      <c r="C395" t="s">
        <v>2646</v>
      </c>
      <c r="D395" t="s">
        <v>1298</v>
      </c>
      <c r="E395" t="s">
        <v>1299</v>
      </c>
      <c r="F395" t="s">
        <v>17</v>
      </c>
      <c r="G395" t="s">
        <v>1117</v>
      </c>
      <c r="H395" t="s">
        <v>26</v>
      </c>
      <c r="I395">
        <v>2.7</v>
      </c>
      <c r="J395">
        <v>9</v>
      </c>
      <c r="K395" t="s">
        <v>801</v>
      </c>
      <c r="M395" t="s">
        <v>2184</v>
      </c>
      <c r="O395" t="s">
        <v>2606</v>
      </c>
      <c r="P395" t="s">
        <v>2763</v>
      </c>
      <c r="Q395" t="s">
        <v>2764</v>
      </c>
      <c r="R395" t="s">
        <v>2742</v>
      </c>
      <c r="S395">
        <v>89.8</v>
      </c>
      <c r="T395">
        <v>115</v>
      </c>
      <c r="U395">
        <v>65359</v>
      </c>
      <c r="V395">
        <v>65.358999999999995</v>
      </c>
      <c r="W395" t="e">
        <f>VLOOKUP(L395,[3]Tops!$A$2:$B$184,2,FALSE)</f>
        <v>#N/A</v>
      </c>
    </row>
    <row r="396" spans="1:23" x14ac:dyDescent="0.2">
      <c r="A396" t="s">
        <v>1110</v>
      </c>
      <c r="B396">
        <v>70</v>
      </c>
      <c r="C396" t="s">
        <v>2646</v>
      </c>
      <c r="D396" t="s">
        <v>1301</v>
      </c>
      <c r="E396" t="s">
        <v>1302</v>
      </c>
      <c r="F396" t="s">
        <v>17</v>
      </c>
      <c r="G396" t="s">
        <v>1117</v>
      </c>
      <c r="H396" t="s">
        <v>38</v>
      </c>
      <c r="I396">
        <v>2.7</v>
      </c>
      <c r="J396">
        <v>9</v>
      </c>
      <c r="K396" t="s">
        <v>801</v>
      </c>
      <c r="M396" t="s">
        <v>2185</v>
      </c>
      <c r="O396" t="s">
        <v>2606</v>
      </c>
      <c r="P396" t="s">
        <v>2763</v>
      </c>
      <c r="Q396" t="s">
        <v>2764</v>
      </c>
      <c r="R396" t="s">
        <v>2742</v>
      </c>
      <c r="S396">
        <v>89.8</v>
      </c>
      <c r="T396">
        <v>115</v>
      </c>
      <c r="U396">
        <v>65359</v>
      </c>
      <c r="V396">
        <v>65.358999999999995</v>
      </c>
      <c r="W396" t="e">
        <f>VLOOKUP(L396,[3]Tops!$A$2:$B$184,2,FALSE)</f>
        <v>#N/A</v>
      </c>
    </row>
    <row r="397" spans="1:23" x14ac:dyDescent="0.2">
      <c r="A397" t="s">
        <v>1110</v>
      </c>
      <c r="B397">
        <v>71</v>
      </c>
      <c r="C397" t="s">
        <v>2646</v>
      </c>
      <c r="D397" t="s">
        <v>1303</v>
      </c>
      <c r="E397" t="s">
        <v>1304</v>
      </c>
      <c r="F397" t="s">
        <v>17</v>
      </c>
      <c r="G397" t="s">
        <v>1113</v>
      </c>
      <c r="H397" t="s">
        <v>38</v>
      </c>
      <c r="I397">
        <v>2.8</v>
      </c>
      <c r="J397">
        <v>8.9</v>
      </c>
      <c r="K397" t="s">
        <v>1305</v>
      </c>
      <c r="M397" t="s">
        <v>2186</v>
      </c>
      <c r="O397" t="s">
        <v>2606</v>
      </c>
      <c r="P397" t="s">
        <v>2763</v>
      </c>
      <c r="Q397" t="s">
        <v>2764</v>
      </c>
      <c r="R397" t="s">
        <v>2742</v>
      </c>
      <c r="S397">
        <v>89.8</v>
      </c>
      <c r="T397">
        <v>115</v>
      </c>
      <c r="U397">
        <v>65359</v>
      </c>
      <c r="V397">
        <v>65.358999999999995</v>
      </c>
      <c r="W397" t="e">
        <f>VLOOKUP(L397,[3]Tops!$A$2:$B$184,2,FALSE)</f>
        <v>#N/A</v>
      </c>
    </row>
    <row r="398" spans="1:23" x14ac:dyDescent="0.2">
      <c r="A398" t="s">
        <v>1110</v>
      </c>
      <c r="B398">
        <v>72</v>
      </c>
      <c r="C398" t="s">
        <v>2646</v>
      </c>
      <c r="D398" t="s">
        <v>1306</v>
      </c>
      <c r="E398" t="s">
        <v>1242</v>
      </c>
      <c r="F398" t="s">
        <v>17</v>
      </c>
      <c r="G398" t="s">
        <v>1142</v>
      </c>
      <c r="H398" t="s">
        <v>17</v>
      </c>
      <c r="I398">
        <v>2.5</v>
      </c>
      <c r="J398">
        <v>8.6999999999999993</v>
      </c>
      <c r="K398" t="s">
        <v>1307</v>
      </c>
      <c r="M398" t="s">
        <v>2187</v>
      </c>
      <c r="O398" t="s">
        <v>2574</v>
      </c>
      <c r="P398" t="s">
        <v>2686</v>
      </c>
      <c r="Q398" t="s">
        <v>2687</v>
      </c>
      <c r="R398" t="s">
        <v>2688</v>
      </c>
      <c r="S398">
        <v>100.2</v>
      </c>
      <c r="T398">
        <v>89</v>
      </c>
      <c r="U398">
        <v>67927</v>
      </c>
      <c r="V398">
        <v>67.927000000000007</v>
      </c>
      <c r="W398" t="e">
        <f>VLOOKUP(L398,[3]Tops!$A$2:$B$184,2,FALSE)</f>
        <v>#N/A</v>
      </c>
    </row>
    <row r="399" spans="1:23" x14ac:dyDescent="0.2">
      <c r="A399" t="s">
        <v>1110</v>
      </c>
      <c r="B399">
        <v>73</v>
      </c>
      <c r="C399" t="s">
        <v>2646</v>
      </c>
      <c r="D399" t="s">
        <v>1308</v>
      </c>
      <c r="E399" t="s">
        <v>1309</v>
      </c>
      <c r="F399" t="s">
        <v>17</v>
      </c>
      <c r="G399" t="s">
        <v>1142</v>
      </c>
      <c r="H399" t="s">
        <v>20</v>
      </c>
      <c r="I399">
        <v>2</v>
      </c>
      <c r="J399">
        <v>8.6999999999999993</v>
      </c>
      <c r="K399" t="s">
        <v>1307</v>
      </c>
      <c r="M399" t="s">
        <v>2188</v>
      </c>
      <c r="O399" t="s">
        <v>2571</v>
      </c>
      <c r="P399" t="s">
        <v>2678</v>
      </c>
      <c r="Q399" t="s">
        <v>2679</v>
      </c>
      <c r="R399" t="s">
        <v>2680</v>
      </c>
      <c r="S399">
        <v>82.7</v>
      </c>
      <c r="T399">
        <v>151</v>
      </c>
      <c r="U399">
        <v>84957</v>
      </c>
      <c r="V399">
        <v>84.956999999999994</v>
      </c>
      <c r="W399" t="e">
        <f>VLOOKUP(L399,[3]Tops!$A$2:$B$184,2,FALSE)</f>
        <v>#N/A</v>
      </c>
    </row>
    <row r="400" spans="1:23" x14ac:dyDescent="0.2">
      <c r="A400" t="s">
        <v>1110</v>
      </c>
      <c r="B400">
        <v>74</v>
      </c>
      <c r="C400" t="s">
        <v>2646</v>
      </c>
      <c r="D400" t="s">
        <v>1310</v>
      </c>
      <c r="E400" t="s">
        <v>1311</v>
      </c>
      <c r="F400" t="s">
        <v>17</v>
      </c>
      <c r="G400" t="s">
        <v>1113</v>
      </c>
      <c r="H400" t="s">
        <v>38</v>
      </c>
      <c r="I400">
        <v>2.2000000000000002</v>
      </c>
      <c r="J400">
        <v>8.6999999999999993</v>
      </c>
      <c r="K400" t="s">
        <v>1307</v>
      </c>
      <c r="M400" t="s">
        <v>2189</v>
      </c>
      <c r="O400" t="s">
        <v>2606</v>
      </c>
      <c r="P400" t="s">
        <v>2763</v>
      </c>
      <c r="Q400" t="s">
        <v>2764</v>
      </c>
      <c r="R400" t="s">
        <v>2742</v>
      </c>
      <c r="S400">
        <v>89.8</v>
      </c>
      <c r="T400">
        <v>115</v>
      </c>
      <c r="U400">
        <v>65359</v>
      </c>
      <c r="V400">
        <v>65.358999999999995</v>
      </c>
      <c r="W400" t="e">
        <f>VLOOKUP(L400,[3]Tops!$A$2:$B$184,2,FALSE)</f>
        <v>#N/A</v>
      </c>
    </row>
    <row r="401" spans="1:23" x14ac:dyDescent="0.2">
      <c r="A401" t="s">
        <v>1110</v>
      </c>
      <c r="B401">
        <v>75</v>
      </c>
      <c r="C401" t="s">
        <v>2646</v>
      </c>
      <c r="D401" t="s">
        <v>1313</v>
      </c>
      <c r="E401" t="s">
        <v>1314</v>
      </c>
      <c r="F401" t="s">
        <v>17</v>
      </c>
      <c r="G401" t="s">
        <v>1117</v>
      </c>
      <c r="H401" t="s">
        <v>38</v>
      </c>
      <c r="I401">
        <v>2.1</v>
      </c>
      <c r="J401">
        <v>8.6</v>
      </c>
      <c r="K401" t="s">
        <v>1316</v>
      </c>
      <c r="M401" t="s">
        <v>2190</v>
      </c>
      <c r="O401" t="s">
        <v>2606</v>
      </c>
      <c r="P401" t="s">
        <v>2763</v>
      </c>
      <c r="Q401" t="s">
        <v>2764</v>
      </c>
      <c r="R401" t="s">
        <v>2742</v>
      </c>
      <c r="S401">
        <v>89.8</v>
      </c>
      <c r="T401">
        <v>115</v>
      </c>
      <c r="U401">
        <v>65359</v>
      </c>
      <c r="V401">
        <v>65.358999999999995</v>
      </c>
      <c r="W401" t="e">
        <f>VLOOKUP(L401,[3]Tops!$A$2:$B$184,2,FALSE)</f>
        <v>#N/A</v>
      </c>
    </row>
    <row r="402" spans="1:23" x14ac:dyDescent="0.2">
      <c r="A402" t="s">
        <v>1110</v>
      </c>
      <c r="B402">
        <v>76</v>
      </c>
      <c r="C402" t="s">
        <v>2646</v>
      </c>
      <c r="D402" t="s">
        <v>1317</v>
      </c>
      <c r="E402" t="s">
        <v>1318</v>
      </c>
      <c r="F402" t="s">
        <v>17</v>
      </c>
      <c r="G402" t="s">
        <v>174</v>
      </c>
      <c r="H402" t="s">
        <v>20</v>
      </c>
      <c r="I402">
        <v>2.1</v>
      </c>
      <c r="J402">
        <v>8.6</v>
      </c>
      <c r="K402" t="s">
        <v>1316</v>
      </c>
      <c r="M402" t="s">
        <v>2191</v>
      </c>
      <c r="O402" t="s">
        <v>2606</v>
      </c>
      <c r="P402" t="s">
        <v>2763</v>
      </c>
      <c r="Q402" t="s">
        <v>2764</v>
      </c>
      <c r="R402" t="s">
        <v>2742</v>
      </c>
      <c r="S402">
        <v>89.8</v>
      </c>
      <c r="T402">
        <v>115</v>
      </c>
      <c r="U402">
        <v>65359</v>
      </c>
      <c r="V402">
        <v>65.358999999999995</v>
      </c>
      <c r="W402" t="e">
        <f>VLOOKUP(L402,[3]Tops!$A$2:$B$184,2,FALSE)</f>
        <v>#N/A</v>
      </c>
    </row>
    <row r="403" spans="1:23" x14ac:dyDescent="0.2">
      <c r="A403" t="s">
        <v>1110</v>
      </c>
      <c r="B403">
        <v>77</v>
      </c>
      <c r="C403" t="s">
        <v>2646</v>
      </c>
      <c r="D403" t="s">
        <v>1319</v>
      </c>
      <c r="E403" t="s">
        <v>1320</v>
      </c>
      <c r="F403" t="s">
        <v>17</v>
      </c>
      <c r="G403" t="s">
        <v>1142</v>
      </c>
      <c r="H403" t="s">
        <v>38</v>
      </c>
      <c r="I403">
        <v>1.2</v>
      </c>
      <c r="J403">
        <v>8.1</v>
      </c>
      <c r="K403" t="s">
        <v>813</v>
      </c>
      <c r="M403" t="s">
        <v>2535</v>
      </c>
      <c r="O403" t="s">
        <v>2606</v>
      </c>
      <c r="P403" t="s">
        <v>2763</v>
      </c>
      <c r="Q403" t="s">
        <v>2764</v>
      </c>
      <c r="R403" t="s">
        <v>2742</v>
      </c>
      <c r="S403">
        <v>89.8</v>
      </c>
      <c r="T403">
        <v>115</v>
      </c>
      <c r="U403">
        <v>65359</v>
      </c>
      <c r="V403">
        <v>65.358999999999995</v>
      </c>
      <c r="W403" t="e">
        <f>VLOOKUP(L403,[3]Tops!$A$2:$B$184,2,FALSE)</f>
        <v>#N/A</v>
      </c>
    </row>
    <row r="404" spans="1:23" x14ac:dyDescent="0.2">
      <c r="A404" t="s">
        <v>1110</v>
      </c>
      <c r="B404">
        <v>78</v>
      </c>
      <c r="C404" t="s">
        <v>2646</v>
      </c>
      <c r="D404" t="s">
        <v>1322</v>
      </c>
      <c r="E404" t="s">
        <v>1323</v>
      </c>
      <c r="F404" t="s">
        <v>17</v>
      </c>
      <c r="G404" t="s">
        <v>1117</v>
      </c>
      <c r="H404" t="s">
        <v>20</v>
      </c>
      <c r="I404">
        <v>0.41</v>
      </c>
      <c r="J404">
        <v>7.4</v>
      </c>
      <c r="K404" t="s">
        <v>823</v>
      </c>
      <c r="M404" t="s">
        <v>2192</v>
      </c>
      <c r="O404" t="s">
        <v>2567</v>
      </c>
      <c r="P404" t="s">
        <v>2669</v>
      </c>
      <c r="Q404" t="s">
        <v>2670</v>
      </c>
      <c r="R404" t="s">
        <v>2671</v>
      </c>
      <c r="S404">
        <v>90.6</v>
      </c>
      <c r="T404">
        <v>55</v>
      </c>
      <c r="U404">
        <v>49077</v>
      </c>
      <c r="V404">
        <v>49.076999999999998</v>
      </c>
      <c r="W404" t="e">
        <f>VLOOKUP(L404,[3]Tops!$A$2:$B$184,2,FALSE)</f>
        <v>#N/A</v>
      </c>
    </row>
    <row r="405" spans="1:23" x14ac:dyDescent="0.2">
      <c r="A405" t="s">
        <v>1110</v>
      </c>
      <c r="B405">
        <v>79</v>
      </c>
      <c r="C405" t="s">
        <v>2646</v>
      </c>
      <c r="D405" t="s">
        <v>1324</v>
      </c>
      <c r="E405" t="s">
        <v>1325</v>
      </c>
      <c r="F405" t="s">
        <v>17</v>
      </c>
      <c r="G405" t="s">
        <v>1142</v>
      </c>
      <c r="H405" t="s">
        <v>38</v>
      </c>
      <c r="I405">
        <v>2.2999999999999998</v>
      </c>
      <c r="J405">
        <v>6.9</v>
      </c>
      <c r="K405" t="s">
        <v>1326</v>
      </c>
      <c r="M405" t="s">
        <v>2193</v>
      </c>
      <c r="O405" t="s">
        <v>2609</v>
      </c>
      <c r="P405" t="s">
        <v>2769</v>
      </c>
      <c r="Q405" t="s">
        <v>2770</v>
      </c>
      <c r="R405" t="s">
        <v>2688</v>
      </c>
      <c r="S405">
        <v>95.5</v>
      </c>
      <c r="T405">
        <v>182</v>
      </c>
      <c r="U405">
        <v>56019</v>
      </c>
      <c r="V405">
        <v>56.018999999999998</v>
      </c>
      <c r="W405" t="e">
        <f>VLOOKUP(L405,[3]Tops!$A$2:$B$184,2,FALSE)</f>
        <v>#N/A</v>
      </c>
    </row>
    <row r="406" spans="1:23" x14ac:dyDescent="0.2">
      <c r="A406" t="s">
        <v>1110</v>
      </c>
      <c r="B406">
        <v>80</v>
      </c>
      <c r="C406" t="s">
        <v>2646</v>
      </c>
      <c r="D406" t="s">
        <v>1327</v>
      </c>
      <c r="E406" t="s">
        <v>1328</v>
      </c>
      <c r="F406" t="s">
        <v>17</v>
      </c>
      <c r="G406" t="s">
        <v>1142</v>
      </c>
      <c r="H406" t="s">
        <v>26</v>
      </c>
      <c r="I406">
        <v>1.9</v>
      </c>
      <c r="J406">
        <v>6.6</v>
      </c>
      <c r="K406" t="s">
        <v>1329</v>
      </c>
      <c r="M406" t="s">
        <v>2536</v>
      </c>
      <c r="O406" t="s">
        <v>2609</v>
      </c>
      <c r="P406" t="s">
        <v>2769</v>
      </c>
      <c r="Q406" t="s">
        <v>2770</v>
      </c>
      <c r="R406" t="s">
        <v>2688</v>
      </c>
      <c r="S406">
        <v>95.5</v>
      </c>
      <c r="T406">
        <v>182</v>
      </c>
      <c r="U406">
        <v>56019</v>
      </c>
      <c r="V406">
        <v>56.018999999999998</v>
      </c>
      <c r="W406" t="e">
        <f>VLOOKUP(L406,[3]Tops!$A$2:$B$184,2,FALSE)</f>
        <v>#N/A</v>
      </c>
    </row>
    <row r="407" spans="1:23" x14ac:dyDescent="0.2">
      <c r="A407" t="s">
        <v>1110</v>
      </c>
      <c r="B407">
        <v>81</v>
      </c>
      <c r="C407" t="s">
        <v>2646</v>
      </c>
      <c r="D407" t="s">
        <v>1330</v>
      </c>
      <c r="E407" t="s">
        <v>1331</v>
      </c>
      <c r="F407" t="s">
        <v>17</v>
      </c>
      <c r="G407" t="s">
        <v>1117</v>
      </c>
      <c r="H407" t="s">
        <v>38</v>
      </c>
      <c r="I407">
        <v>0.89200000000000002</v>
      </c>
      <c r="J407">
        <v>6</v>
      </c>
      <c r="K407" t="s">
        <v>1332</v>
      </c>
      <c r="M407" t="s">
        <v>2194</v>
      </c>
      <c r="O407" t="s">
        <v>2609</v>
      </c>
      <c r="P407" t="s">
        <v>2769</v>
      </c>
      <c r="Q407" t="s">
        <v>2770</v>
      </c>
      <c r="R407" t="s">
        <v>2688</v>
      </c>
      <c r="S407">
        <v>95.5</v>
      </c>
      <c r="T407">
        <v>182</v>
      </c>
      <c r="U407">
        <v>56019</v>
      </c>
      <c r="V407">
        <v>56.018999999999998</v>
      </c>
      <c r="W407" t="e">
        <f>VLOOKUP(L407,[3]Tops!$A$2:$B$184,2,FALSE)</f>
        <v>#N/A</v>
      </c>
    </row>
    <row r="408" spans="1:23" x14ac:dyDescent="0.2">
      <c r="A408" t="s">
        <v>1110</v>
      </c>
      <c r="B408">
        <v>82</v>
      </c>
      <c r="C408" t="s">
        <v>2646</v>
      </c>
      <c r="D408" t="s">
        <v>1333</v>
      </c>
      <c r="E408" t="s">
        <v>1334</v>
      </c>
      <c r="F408" t="s">
        <v>17</v>
      </c>
      <c r="G408" t="s">
        <v>1142</v>
      </c>
      <c r="H408" t="s">
        <v>14</v>
      </c>
      <c r="I408">
        <v>0.23</v>
      </c>
      <c r="J408">
        <v>5.4</v>
      </c>
      <c r="K408" t="s">
        <v>1335</v>
      </c>
      <c r="M408" t="s">
        <v>2195</v>
      </c>
      <c r="O408" t="s">
        <v>2609</v>
      </c>
      <c r="P408" t="s">
        <v>2769</v>
      </c>
      <c r="Q408" t="s">
        <v>2770</v>
      </c>
      <c r="R408" t="s">
        <v>2688</v>
      </c>
      <c r="S408">
        <v>95.5</v>
      </c>
      <c r="T408">
        <v>182</v>
      </c>
      <c r="U408">
        <v>56019</v>
      </c>
      <c r="V408">
        <v>56.018999999999998</v>
      </c>
      <c r="W408" t="e">
        <f>VLOOKUP(L408,[3]Tops!$A$2:$B$184,2,FALSE)</f>
        <v>#N/A</v>
      </c>
    </row>
    <row r="409" spans="1:23" x14ac:dyDescent="0.2">
      <c r="A409" t="s">
        <v>1110</v>
      </c>
      <c r="B409">
        <v>83</v>
      </c>
      <c r="C409" t="s">
        <v>2646</v>
      </c>
      <c r="D409" t="s">
        <v>1336</v>
      </c>
      <c r="E409" t="s">
        <v>1337</v>
      </c>
      <c r="F409" t="s">
        <v>17</v>
      </c>
      <c r="G409" t="s">
        <v>1117</v>
      </c>
      <c r="H409" t="s">
        <v>38</v>
      </c>
      <c r="I409">
        <v>0.14599999999999999</v>
      </c>
      <c r="J409">
        <v>5.4</v>
      </c>
      <c r="K409" t="s">
        <v>1335</v>
      </c>
      <c r="M409" t="s">
        <v>2196</v>
      </c>
      <c r="O409" t="s">
        <v>2609</v>
      </c>
      <c r="P409" t="s">
        <v>2769</v>
      </c>
      <c r="Q409" t="s">
        <v>2770</v>
      </c>
      <c r="R409" t="s">
        <v>2688</v>
      </c>
      <c r="S409">
        <v>95.5</v>
      </c>
      <c r="T409">
        <v>182</v>
      </c>
      <c r="U409">
        <v>56019</v>
      </c>
      <c r="V409">
        <v>56.018999999999998</v>
      </c>
      <c r="W409" t="e">
        <f>VLOOKUP(L409,[3]Tops!$A$2:$B$184,2,FALSE)</f>
        <v>#N/A</v>
      </c>
    </row>
    <row r="410" spans="1:23" x14ac:dyDescent="0.2">
      <c r="A410" t="s">
        <v>1110</v>
      </c>
      <c r="B410">
        <v>84</v>
      </c>
      <c r="C410" t="s">
        <v>2646</v>
      </c>
      <c r="D410" t="s">
        <v>1338</v>
      </c>
      <c r="E410" t="s">
        <v>1339</v>
      </c>
      <c r="F410" t="s">
        <v>17</v>
      </c>
      <c r="G410" t="s">
        <v>1117</v>
      </c>
      <c r="H410" t="s">
        <v>38</v>
      </c>
      <c r="I410">
        <v>0.127</v>
      </c>
      <c r="J410">
        <v>5.4</v>
      </c>
      <c r="K410" t="s">
        <v>1335</v>
      </c>
      <c r="M410" t="s">
        <v>2197</v>
      </c>
      <c r="O410" t="s">
        <v>2609</v>
      </c>
      <c r="P410" t="s">
        <v>2769</v>
      </c>
      <c r="Q410" t="s">
        <v>2770</v>
      </c>
      <c r="R410" t="s">
        <v>2688</v>
      </c>
      <c r="S410">
        <v>95.5</v>
      </c>
      <c r="T410">
        <v>182</v>
      </c>
      <c r="U410">
        <v>56019</v>
      </c>
      <c r="V410">
        <v>56.018999999999998</v>
      </c>
      <c r="W410" t="e">
        <f>VLOOKUP(L410,[3]Tops!$A$2:$B$184,2,FALSE)</f>
        <v>#N/A</v>
      </c>
    </row>
    <row r="411" spans="1:23" x14ac:dyDescent="0.2">
      <c r="A411" t="s">
        <v>1340</v>
      </c>
      <c r="B411">
        <v>1</v>
      </c>
      <c r="C411" t="s">
        <v>2646</v>
      </c>
      <c r="D411" t="s">
        <v>1341</v>
      </c>
      <c r="E411" t="s">
        <v>1342</v>
      </c>
      <c r="F411" t="s">
        <v>17</v>
      </c>
      <c r="G411" t="s">
        <v>1343</v>
      </c>
      <c r="H411" t="s">
        <v>20</v>
      </c>
      <c r="I411">
        <v>11200</v>
      </c>
      <c r="J411">
        <v>3500</v>
      </c>
      <c r="K411" t="s">
        <v>1345</v>
      </c>
      <c r="M411" t="s">
        <v>2198</v>
      </c>
      <c r="O411" t="s">
        <v>2562</v>
      </c>
      <c r="P411" t="s">
        <v>2656</v>
      </c>
      <c r="Q411" t="s">
        <v>2657</v>
      </c>
      <c r="R411" t="s">
        <v>2633</v>
      </c>
      <c r="S411">
        <v>91.7</v>
      </c>
      <c r="T411">
        <v>176</v>
      </c>
      <c r="U411">
        <v>46282</v>
      </c>
      <c r="V411">
        <v>46.281999999999996</v>
      </c>
      <c r="W411" t="e">
        <f>VLOOKUP(L411,[3]Tops!$A$2:$B$184,2,FALSE)</f>
        <v>#N/A</v>
      </c>
    </row>
    <row r="412" spans="1:23" x14ac:dyDescent="0.2">
      <c r="A412" t="s">
        <v>1340</v>
      </c>
      <c r="B412">
        <v>2</v>
      </c>
      <c r="C412" t="s">
        <v>2646</v>
      </c>
      <c r="D412" t="s">
        <v>1346</v>
      </c>
      <c r="E412" t="s">
        <v>1347</v>
      </c>
      <c r="F412" t="s">
        <v>17</v>
      </c>
      <c r="G412" t="s">
        <v>1343</v>
      </c>
      <c r="H412" t="s">
        <v>26</v>
      </c>
      <c r="I412">
        <v>3500</v>
      </c>
      <c r="J412">
        <v>1400</v>
      </c>
      <c r="K412" t="s">
        <v>398</v>
      </c>
      <c r="M412" t="s">
        <v>2199</v>
      </c>
      <c r="O412" t="s">
        <v>2613</v>
      </c>
      <c r="P412" t="s">
        <v>2776</v>
      </c>
      <c r="Q412" t="s">
        <v>2777</v>
      </c>
      <c r="R412" t="s">
        <v>2722</v>
      </c>
      <c r="S412">
        <v>97.6</v>
      </c>
      <c r="T412">
        <v>97</v>
      </c>
      <c r="U412">
        <v>54700</v>
      </c>
      <c r="V412">
        <v>54.7</v>
      </c>
      <c r="W412" t="e">
        <f>VLOOKUP(L412,[3]Tops!$A$2:$B$184,2,FALSE)</f>
        <v>#N/A</v>
      </c>
    </row>
    <row r="413" spans="1:23" x14ac:dyDescent="0.2">
      <c r="A413" t="s">
        <v>1340</v>
      </c>
      <c r="B413">
        <v>3</v>
      </c>
      <c r="C413" t="s">
        <v>2646</v>
      </c>
      <c r="D413" t="s">
        <v>1349</v>
      </c>
      <c r="E413" t="s">
        <v>1350</v>
      </c>
      <c r="F413" t="s">
        <v>17</v>
      </c>
      <c r="G413" t="s">
        <v>1343</v>
      </c>
      <c r="H413" t="s">
        <v>38</v>
      </c>
      <c r="I413">
        <v>759</v>
      </c>
      <c r="J413">
        <v>359</v>
      </c>
      <c r="K413" t="s">
        <v>1352</v>
      </c>
      <c r="M413" t="s">
        <v>2200</v>
      </c>
      <c r="O413" t="s">
        <v>2583</v>
      </c>
      <c r="P413" t="s">
        <v>2710</v>
      </c>
      <c r="Q413" t="s">
        <v>2711</v>
      </c>
      <c r="R413" t="s">
        <v>2697</v>
      </c>
      <c r="S413">
        <v>176.2</v>
      </c>
      <c r="T413">
        <v>20</v>
      </c>
      <c r="U413">
        <v>76367</v>
      </c>
      <c r="V413">
        <v>76.367000000000004</v>
      </c>
      <c r="W413" t="e">
        <f>VLOOKUP(L413,[3]Tops!$A$2:$B$184,2,FALSE)</f>
        <v>#N/A</v>
      </c>
    </row>
    <row r="414" spans="1:23" x14ac:dyDescent="0.2">
      <c r="A414" t="s">
        <v>1340</v>
      </c>
      <c r="B414">
        <v>4</v>
      </c>
      <c r="C414" t="s">
        <v>2646</v>
      </c>
      <c r="D414" t="s">
        <v>1353</v>
      </c>
      <c r="E414" t="s">
        <v>1354</v>
      </c>
      <c r="F414" t="s">
        <v>17</v>
      </c>
      <c r="G414" t="s">
        <v>1343</v>
      </c>
      <c r="H414" t="s">
        <v>38</v>
      </c>
      <c r="I414">
        <v>368</v>
      </c>
      <c r="J414">
        <v>238</v>
      </c>
      <c r="K414" t="s">
        <v>515</v>
      </c>
      <c r="M414" t="s">
        <v>2201</v>
      </c>
      <c r="O414" t="s">
        <v>2614</v>
      </c>
      <c r="P414" t="s">
        <v>2778</v>
      </c>
      <c r="Q414" t="s">
        <v>2779</v>
      </c>
      <c r="R414" t="s">
        <v>2739</v>
      </c>
      <c r="S414">
        <v>109.1</v>
      </c>
      <c r="T414">
        <v>151</v>
      </c>
      <c r="U414">
        <v>58315</v>
      </c>
      <c r="V414">
        <v>58.314999999999998</v>
      </c>
      <c r="W414" t="e">
        <f>VLOOKUP(L414,[3]Tops!$A$2:$B$184,2,FALSE)</f>
        <v>#N/A</v>
      </c>
    </row>
    <row r="415" spans="1:23" x14ac:dyDescent="0.2">
      <c r="A415" t="s">
        <v>1340</v>
      </c>
      <c r="B415">
        <v>5</v>
      </c>
      <c r="C415" t="s">
        <v>2646</v>
      </c>
      <c r="D415" t="s">
        <v>1356</v>
      </c>
      <c r="E415" t="s">
        <v>1357</v>
      </c>
      <c r="F415" t="s">
        <v>17</v>
      </c>
      <c r="G415" t="s">
        <v>1343</v>
      </c>
      <c r="H415" t="s">
        <v>26</v>
      </c>
      <c r="I415">
        <v>416</v>
      </c>
      <c r="J415">
        <v>191</v>
      </c>
      <c r="K415" t="s">
        <v>1359</v>
      </c>
      <c r="M415" t="s">
        <v>2202</v>
      </c>
      <c r="O415" t="s">
        <v>2615</v>
      </c>
      <c r="P415" t="s">
        <v>2780</v>
      </c>
      <c r="Q415" t="s">
        <v>2781</v>
      </c>
      <c r="R415" t="s">
        <v>2782</v>
      </c>
      <c r="S415">
        <v>122</v>
      </c>
      <c r="T415">
        <v>105</v>
      </c>
      <c r="U415">
        <v>65880</v>
      </c>
      <c r="V415">
        <v>65.88</v>
      </c>
      <c r="W415" t="e">
        <f>VLOOKUP(L415,[3]Tops!$A$2:$B$184,2,FALSE)</f>
        <v>#N/A</v>
      </c>
    </row>
    <row r="416" spans="1:23" x14ac:dyDescent="0.2">
      <c r="A416" t="s">
        <v>1340</v>
      </c>
      <c r="B416">
        <v>6</v>
      </c>
      <c r="C416" t="s">
        <v>2646</v>
      </c>
      <c r="D416" t="s">
        <v>1360</v>
      </c>
      <c r="E416" t="s">
        <v>1361</v>
      </c>
      <c r="F416" t="s">
        <v>17</v>
      </c>
      <c r="G416" t="s">
        <v>1343</v>
      </c>
      <c r="H416" t="s">
        <v>20</v>
      </c>
      <c r="I416">
        <v>253</v>
      </c>
      <c r="J416">
        <v>183</v>
      </c>
      <c r="K416" t="s">
        <v>545</v>
      </c>
      <c r="M416" t="s">
        <v>2203</v>
      </c>
      <c r="O416" t="s">
        <v>2564</v>
      </c>
      <c r="P416" t="s">
        <v>2661</v>
      </c>
      <c r="Q416" t="s">
        <v>2662</v>
      </c>
      <c r="R416" t="s">
        <v>2663</v>
      </c>
      <c r="S416">
        <v>87</v>
      </c>
      <c r="T416">
        <v>127</v>
      </c>
      <c r="U416">
        <v>59866</v>
      </c>
      <c r="V416">
        <v>59.866</v>
      </c>
      <c r="W416" t="e">
        <f>VLOOKUP(L416,[3]Tops!$A$2:$B$184,2,FALSE)</f>
        <v>#N/A</v>
      </c>
    </row>
    <row r="417" spans="1:23" x14ac:dyDescent="0.2">
      <c r="A417" t="s">
        <v>1340</v>
      </c>
      <c r="B417">
        <v>7</v>
      </c>
      <c r="C417" t="s">
        <v>2646</v>
      </c>
      <c r="D417" t="s">
        <v>1363</v>
      </c>
      <c r="E417" t="s">
        <v>1364</v>
      </c>
      <c r="F417" t="s">
        <v>17</v>
      </c>
      <c r="G417" t="s">
        <v>1343</v>
      </c>
      <c r="H417" t="s">
        <v>38</v>
      </c>
      <c r="I417">
        <v>150</v>
      </c>
      <c r="J417">
        <v>110</v>
      </c>
      <c r="K417" t="s">
        <v>660</v>
      </c>
      <c r="M417" t="s">
        <v>2204</v>
      </c>
      <c r="O417" t="s">
        <v>2616</v>
      </c>
      <c r="P417" t="s">
        <v>2783</v>
      </c>
      <c r="Q417" t="s">
        <v>2784</v>
      </c>
      <c r="R417" t="s">
        <v>2671</v>
      </c>
      <c r="S417">
        <v>90</v>
      </c>
      <c r="T417">
        <v>29</v>
      </c>
      <c r="U417">
        <v>40937</v>
      </c>
      <c r="V417">
        <v>40.936999999999998</v>
      </c>
      <c r="W417" t="e">
        <f>VLOOKUP(L417,[3]Tops!$A$2:$B$184,2,FALSE)</f>
        <v>#N/A</v>
      </c>
    </row>
    <row r="418" spans="1:23" x14ac:dyDescent="0.2">
      <c r="A418" t="s">
        <v>1340</v>
      </c>
      <c r="B418">
        <v>8</v>
      </c>
      <c r="C418" t="s">
        <v>2646</v>
      </c>
      <c r="D418" t="s">
        <v>1366</v>
      </c>
      <c r="E418" t="s">
        <v>1367</v>
      </c>
      <c r="F418" t="s">
        <v>17</v>
      </c>
      <c r="G418" t="s">
        <v>1343</v>
      </c>
      <c r="H418" t="s">
        <v>14</v>
      </c>
      <c r="I418">
        <v>104</v>
      </c>
      <c r="J418">
        <v>80</v>
      </c>
      <c r="K418" t="s">
        <v>1369</v>
      </c>
      <c r="M418" t="s">
        <v>2205</v>
      </c>
      <c r="O418" t="s">
        <v>2566</v>
      </c>
      <c r="P418" t="s">
        <v>2666</v>
      </c>
      <c r="Q418" t="s">
        <v>2667</v>
      </c>
      <c r="R418" t="s">
        <v>2668</v>
      </c>
      <c r="S418">
        <v>91.8</v>
      </c>
      <c r="T418">
        <v>176</v>
      </c>
      <c r="U418">
        <v>52111</v>
      </c>
      <c r="V418">
        <v>52.110999999999997</v>
      </c>
      <c r="W418" t="e">
        <f>VLOOKUP(L418,[3]Tops!$A$2:$B$184,2,FALSE)</f>
        <v>#N/A</v>
      </c>
    </row>
    <row r="419" spans="1:23" x14ac:dyDescent="0.2">
      <c r="A419" t="s">
        <v>1340</v>
      </c>
      <c r="B419">
        <v>9</v>
      </c>
      <c r="C419" t="s">
        <v>2646</v>
      </c>
      <c r="D419" t="s">
        <v>1370</v>
      </c>
      <c r="E419" t="s">
        <v>1371</v>
      </c>
      <c r="F419" t="s">
        <v>17</v>
      </c>
      <c r="G419" t="s">
        <v>1372</v>
      </c>
      <c r="H419" t="s">
        <v>14</v>
      </c>
      <c r="I419">
        <v>193</v>
      </c>
      <c r="J419">
        <v>80</v>
      </c>
      <c r="K419" t="s">
        <v>1369</v>
      </c>
      <c r="M419" t="s">
        <v>2206</v>
      </c>
      <c r="O419" t="s">
        <v>2615</v>
      </c>
      <c r="P419" t="s">
        <v>2780</v>
      </c>
      <c r="Q419" t="s">
        <v>2781</v>
      </c>
      <c r="R419" t="s">
        <v>2782</v>
      </c>
      <c r="S419">
        <v>122</v>
      </c>
      <c r="T419">
        <v>105</v>
      </c>
      <c r="U419">
        <v>65880</v>
      </c>
      <c r="V419">
        <v>65.88</v>
      </c>
      <c r="W419" t="e">
        <f>VLOOKUP(L419,[3]Tops!$A$2:$B$184,2,FALSE)</f>
        <v>#N/A</v>
      </c>
    </row>
    <row r="420" spans="1:23" x14ac:dyDescent="0.2">
      <c r="A420" t="s">
        <v>1340</v>
      </c>
      <c r="B420">
        <v>10</v>
      </c>
      <c r="C420" t="s">
        <v>2646</v>
      </c>
      <c r="D420" t="s">
        <v>1374</v>
      </c>
      <c r="E420" t="s">
        <v>1375</v>
      </c>
      <c r="F420" t="s">
        <v>17</v>
      </c>
      <c r="G420" t="s">
        <v>1343</v>
      </c>
      <c r="H420" t="s">
        <v>20</v>
      </c>
      <c r="I420">
        <v>71</v>
      </c>
      <c r="J420">
        <v>53</v>
      </c>
      <c r="K420" t="s">
        <v>1377</v>
      </c>
      <c r="M420" t="s">
        <v>2207</v>
      </c>
      <c r="O420" t="s">
        <v>2562</v>
      </c>
      <c r="P420" t="s">
        <v>2656</v>
      </c>
      <c r="Q420" t="s">
        <v>2657</v>
      </c>
      <c r="R420" t="s">
        <v>2633</v>
      </c>
      <c r="S420">
        <v>91.7</v>
      </c>
      <c r="T420">
        <v>176</v>
      </c>
      <c r="U420">
        <v>46282</v>
      </c>
      <c r="V420">
        <v>46.281999999999996</v>
      </c>
      <c r="W420" t="e">
        <f>VLOOKUP(L420,[3]Tops!$A$2:$B$184,2,FALSE)</f>
        <v>#N/A</v>
      </c>
    </row>
    <row r="421" spans="1:23" x14ac:dyDescent="0.2">
      <c r="A421" t="s">
        <v>1340</v>
      </c>
      <c r="B421">
        <v>11</v>
      </c>
      <c r="C421" t="s">
        <v>2646</v>
      </c>
      <c r="D421" t="s">
        <v>1378</v>
      </c>
      <c r="E421" t="s">
        <v>752</v>
      </c>
      <c r="F421" t="s">
        <v>17</v>
      </c>
      <c r="G421" t="s">
        <v>1343</v>
      </c>
      <c r="H421" t="s">
        <v>26</v>
      </c>
      <c r="I421">
        <v>52</v>
      </c>
      <c r="J421">
        <v>50</v>
      </c>
      <c r="K421" t="s">
        <v>1128</v>
      </c>
      <c r="M421" t="s">
        <v>2208</v>
      </c>
      <c r="O421" t="s">
        <v>2616</v>
      </c>
      <c r="P421" t="s">
        <v>2783</v>
      </c>
      <c r="Q421" t="s">
        <v>2784</v>
      </c>
      <c r="R421" t="s">
        <v>2671</v>
      </c>
      <c r="S421">
        <v>90</v>
      </c>
      <c r="T421">
        <v>29</v>
      </c>
      <c r="U421">
        <v>40937</v>
      </c>
      <c r="V421">
        <v>40.936999999999998</v>
      </c>
      <c r="W421" t="e">
        <f>VLOOKUP(L421,[3]Tops!$A$2:$B$184,2,FALSE)</f>
        <v>#N/A</v>
      </c>
    </row>
    <row r="422" spans="1:23" x14ac:dyDescent="0.2">
      <c r="A422" t="s">
        <v>1340</v>
      </c>
      <c r="B422">
        <v>12</v>
      </c>
      <c r="C422" t="s">
        <v>2646</v>
      </c>
      <c r="D422" t="s">
        <v>1379</v>
      </c>
      <c r="E422" t="s">
        <v>1380</v>
      </c>
      <c r="F422" t="s">
        <v>17</v>
      </c>
      <c r="G422" t="s">
        <v>1343</v>
      </c>
      <c r="H422" t="s">
        <v>38</v>
      </c>
      <c r="I422">
        <v>59</v>
      </c>
      <c r="J422">
        <v>45</v>
      </c>
      <c r="K422" t="s">
        <v>1381</v>
      </c>
      <c r="M422" t="s">
        <v>2209</v>
      </c>
      <c r="O422" t="s">
        <v>2617</v>
      </c>
      <c r="P422" t="s">
        <v>2785</v>
      </c>
      <c r="Q422" t="s">
        <v>2786</v>
      </c>
      <c r="R422" t="s">
        <v>2787</v>
      </c>
      <c r="S422">
        <v>110.7</v>
      </c>
      <c r="T422">
        <v>25</v>
      </c>
      <c r="U422">
        <v>73276</v>
      </c>
      <c r="V422">
        <v>73.275999999999996</v>
      </c>
      <c r="W422" t="e">
        <f>VLOOKUP(L422,[3]Tops!$A$2:$B$184,2,FALSE)</f>
        <v>#N/A</v>
      </c>
    </row>
    <row r="423" spans="1:23" x14ac:dyDescent="0.2">
      <c r="A423" t="s">
        <v>1340</v>
      </c>
      <c r="B423">
        <v>13</v>
      </c>
      <c r="C423" t="s">
        <v>2646</v>
      </c>
      <c r="D423" t="s">
        <v>1382</v>
      </c>
      <c r="E423" t="s">
        <v>1383</v>
      </c>
      <c r="F423" t="s">
        <v>17</v>
      </c>
      <c r="G423" t="s">
        <v>1384</v>
      </c>
      <c r="H423" t="s">
        <v>14</v>
      </c>
      <c r="I423">
        <v>41</v>
      </c>
      <c r="J423">
        <v>40</v>
      </c>
      <c r="K423" t="s">
        <v>1385</v>
      </c>
      <c r="M423" t="s">
        <v>2210</v>
      </c>
      <c r="O423" t="s">
        <v>2615</v>
      </c>
      <c r="P423" t="s">
        <v>2780</v>
      </c>
      <c r="Q423" t="s">
        <v>2781</v>
      </c>
      <c r="R423" t="s">
        <v>2782</v>
      </c>
      <c r="S423">
        <v>122</v>
      </c>
      <c r="T423">
        <v>105</v>
      </c>
      <c r="U423">
        <v>65880</v>
      </c>
      <c r="V423">
        <v>65.88</v>
      </c>
      <c r="W423" t="e">
        <f>VLOOKUP(L423,[3]Tops!$A$2:$B$184,2,FALSE)</f>
        <v>#N/A</v>
      </c>
    </row>
    <row r="424" spans="1:23" x14ac:dyDescent="0.2">
      <c r="A424" t="s">
        <v>1340</v>
      </c>
      <c r="B424">
        <v>14</v>
      </c>
      <c r="C424" t="s">
        <v>2646</v>
      </c>
      <c r="D424" t="s">
        <v>1386</v>
      </c>
      <c r="E424" t="s">
        <v>1387</v>
      </c>
      <c r="F424" t="s">
        <v>17</v>
      </c>
      <c r="G424" t="s">
        <v>1343</v>
      </c>
      <c r="H424" t="s">
        <v>38</v>
      </c>
      <c r="I424">
        <v>108</v>
      </c>
      <c r="J424">
        <v>40</v>
      </c>
      <c r="K424" t="s">
        <v>1385</v>
      </c>
      <c r="M424" t="s">
        <v>2211</v>
      </c>
      <c r="O424" t="s">
        <v>2616</v>
      </c>
      <c r="P424" t="s">
        <v>2783</v>
      </c>
      <c r="Q424" t="s">
        <v>2784</v>
      </c>
      <c r="R424" t="s">
        <v>2671</v>
      </c>
      <c r="S424">
        <v>90</v>
      </c>
      <c r="T424">
        <v>29</v>
      </c>
      <c r="U424">
        <v>40937</v>
      </c>
      <c r="V424">
        <v>40.936999999999998</v>
      </c>
      <c r="W424" t="e">
        <f>VLOOKUP(L424,[3]Tops!$A$2:$B$184,2,FALSE)</f>
        <v>#N/A</v>
      </c>
    </row>
    <row r="425" spans="1:23" x14ac:dyDescent="0.2">
      <c r="A425" t="s">
        <v>1340</v>
      </c>
      <c r="B425">
        <v>15</v>
      </c>
      <c r="C425" t="s">
        <v>2646</v>
      </c>
      <c r="D425" t="s">
        <v>1388</v>
      </c>
      <c r="E425" t="s">
        <v>1389</v>
      </c>
      <c r="F425" t="s">
        <v>17</v>
      </c>
      <c r="G425" t="s">
        <v>1343</v>
      </c>
      <c r="H425" t="s">
        <v>38</v>
      </c>
      <c r="I425">
        <v>43</v>
      </c>
      <c r="J425">
        <v>39</v>
      </c>
      <c r="K425" t="s">
        <v>923</v>
      </c>
      <c r="M425" t="s">
        <v>2212</v>
      </c>
      <c r="O425" t="s">
        <v>2616</v>
      </c>
      <c r="P425" t="s">
        <v>2783</v>
      </c>
      <c r="Q425" t="s">
        <v>2784</v>
      </c>
      <c r="R425" t="s">
        <v>2671</v>
      </c>
      <c r="S425">
        <v>90</v>
      </c>
      <c r="T425">
        <v>29</v>
      </c>
      <c r="U425">
        <v>40937</v>
      </c>
      <c r="V425">
        <v>40.936999999999998</v>
      </c>
      <c r="W425" t="e">
        <f>VLOOKUP(L425,[3]Tops!$A$2:$B$184,2,FALSE)</f>
        <v>#N/A</v>
      </c>
    </row>
    <row r="426" spans="1:23" x14ac:dyDescent="0.2">
      <c r="A426" t="s">
        <v>1340</v>
      </c>
      <c r="B426">
        <v>16</v>
      </c>
      <c r="C426" t="s">
        <v>2646</v>
      </c>
      <c r="D426" t="s">
        <v>1390</v>
      </c>
      <c r="E426" t="s">
        <v>1391</v>
      </c>
      <c r="F426" t="s">
        <v>17</v>
      </c>
      <c r="G426" t="s">
        <v>1343</v>
      </c>
      <c r="H426" t="s">
        <v>14</v>
      </c>
      <c r="I426">
        <v>44</v>
      </c>
      <c r="J426">
        <v>37</v>
      </c>
      <c r="K426" t="s">
        <v>929</v>
      </c>
      <c r="M426" t="s">
        <v>2213</v>
      </c>
      <c r="O426" t="s">
        <v>2566</v>
      </c>
      <c r="P426" t="s">
        <v>2666</v>
      </c>
      <c r="Q426" t="s">
        <v>2667</v>
      </c>
      <c r="R426" t="s">
        <v>2668</v>
      </c>
      <c r="S426">
        <v>91.8</v>
      </c>
      <c r="T426">
        <v>176</v>
      </c>
      <c r="U426">
        <v>52111</v>
      </c>
      <c r="V426">
        <v>52.110999999999997</v>
      </c>
      <c r="W426" t="e">
        <f>VLOOKUP(L426,[3]Tops!$A$2:$B$184,2,FALSE)</f>
        <v>#N/A</v>
      </c>
    </row>
    <row r="427" spans="1:23" x14ac:dyDescent="0.2">
      <c r="A427" t="s">
        <v>1340</v>
      </c>
      <c r="B427">
        <v>17</v>
      </c>
      <c r="C427" t="s">
        <v>2646</v>
      </c>
      <c r="D427" t="s">
        <v>1393</v>
      </c>
      <c r="E427" t="s">
        <v>1394</v>
      </c>
      <c r="F427" t="s">
        <v>17</v>
      </c>
      <c r="G427" t="s">
        <v>1343</v>
      </c>
      <c r="H427" t="s">
        <v>26</v>
      </c>
      <c r="I427">
        <v>33</v>
      </c>
      <c r="J427">
        <v>36</v>
      </c>
      <c r="K427" t="s">
        <v>935</v>
      </c>
      <c r="M427" t="s">
        <v>2214</v>
      </c>
      <c r="O427" t="s">
        <v>2564</v>
      </c>
      <c r="P427" t="s">
        <v>2661</v>
      </c>
      <c r="Q427" t="s">
        <v>2662</v>
      </c>
      <c r="R427" t="s">
        <v>2663</v>
      </c>
      <c r="S427">
        <v>87</v>
      </c>
      <c r="T427">
        <v>127</v>
      </c>
      <c r="U427">
        <v>59866</v>
      </c>
      <c r="V427">
        <v>59.866</v>
      </c>
      <c r="W427" t="e">
        <f>VLOOKUP(L427,[3]Tops!$A$2:$B$184,2,FALSE)</f>
        <v>#N/A</v>
      </c>
    </row>
    <row r="428" spans="1:23" x14ac:dyDescent="0.2">
      <c r="A428" t="s">
        <v>1340</v>
      </c>
      <c r="B428">
        <v>18</v>
      </c>
      <c r="C428" t="s">
        <v>2646</v>
      </c>
      <c r="D428" t="s">
        <v>1395</v>
      </c>
      <c r="E428" t="s">
        <v>1396</v>
      </c>
      <c r="F428" t="s">
        <v>17</v>
      </c>
      <c r="G428" t="s">
        <v>1343</v>
      </c>
      <c r="H428" t="s">
        <v>38</v>
      </c>
      <c r="I428">
        <v>46</v>
      </c>
      <c r="J428">
        <v>35</v>
      </c>
      <c r="K428" t="s">
        <v>940</v>
      </c>
      <c r="M428" t="s">
        <v>2215</v>
      </c>
      <c r="O428" t="s">
        <v>2613</v>
      </c>
      <c r="P428" t="s">
        <v>2776</v>
      </c>
      <c r="Q428" t="s">
        <v>2777</v>
      </c>
      <c r="R428" t="s">
        <v>2722</v>
      </c>
      <c r="S428">
        <v>97.6</v>
      </c>
      <c r="T428">
        <v>97</v>
      </c>
      <c r="U428">
        <v>54700</v>
      </c>
      <c r="V428">
        <v>54.7</v>
      </c>
      <c r="W428" t="e">
        <f>VLOOKUP(L428,[3]Tops!$A$2:$B$184,2,FALSE)</f>
        <v>#N/A</v>
      </c>
    </row>
    <row r="429" spans="1:23" x14ac:dyDescent="0.2">
      <c r="A429" t="s">
        <v>1340</v>
      </c>
      <c r="B429">
        <v>19</v>
      </c>
      <c r="C429" t="s">
        <v>2646</v>
      </c>
      <c r="D429" t="s">
        <v>1397</v>
      </c>
      <c r="E429" t="s">
        <v>1398</v>
      </c>
      <c r="F429" t="s">
        <v>17</v>
      </c>
      <c r="G429" t="s">
        <v>1384</v>
      </c>
      <c r="H429" t="s">
        <v>20</v>
      </c>
      <c r="I429">
        <v>33</v>
      </c>
      <c r="J429">
        <v>31</v>
      </c>
      <c r="K429" t="s">
        <v>955</v>
      </c>
      <c r="M429" t="s">
        <v>2216</v>
      </c>
      <c r="O429" t="s">
        <v>2615</v>
      </c>
      <c r="P429" t="s">
        <v>2780</v>
      </c>
      <c r="Q429" t="s">
        <v>2781</v>
      </c>
      <c r="R429" t="s">
        <v>2782</v>
      </c>
      <c r="S429">
        <v>122</v>
      </c>
      <c r="T429">
        <v>105</v>
      </c>
      <c r="U429">
        <v>65880</v>
      </c>
      <c r="V429">
        <v>65.88</v>
      </c>
      <c r="W429" t="e">
        <f>VLOOKUP(L429,[3]Tops!$A$2:$B$184,2,FALSE)</f>
        <v>#N/A</v>
      </c>
    </row>
    <row r="430" spans="1:23" x14ac:dyDescent="0.2">
      <c r="A430" t="s">
        <v>1340</v>
      </c>
      <c r="B430">
        <v>20</v>
      </c>
      <c r="C430" t="s">
        <v>2646</v>
      </c>
      <c r="D430" t="s">
        <v>1399</v>
      </c>
      <c r="E430" t="s">
        <v>1400</v>
      </c>
      <c r="F430" t="s">
        <v>17</v>
      </c>
      <c r="G430" t="s">
        <v>1343</v>
      </c>
      <c r="H430" t="s">
        <v>38</v>
      </c>
      <c r="I430">
        <v>19.399999999999999</v>
      </c>
      <c r="J430">
        <v>28</v>
      </c>
      <c r="K430" t="s">
        <v>971</v>
      </c>
      <c r="M430" t="s">
        <v>2217</v>
      </c>
      <c r="O430" t="s">
        <v>2616</v>
      </c>
      <c r="P430" t="s">
        <v>2783</v>
      </c>
      <c r="Q430" t="s">
        <v>2784</v>
      </c>
      <c r="R430" t="s">
        <v>2671</v>
      </c>
      <c r="S430">
        <v>90</v>
      </c>
      <c r="T430">
        <v>29</v>
      </c>
      <c r="U430">
        <v>40937</v>
      </c>
      <c r="V430">
        <v>40.936999999999998</v>
      </c>
      <c r="W430" t="e">
        <f>VLOOKUP(L430,[3]Tops!$A$2:$B$184,2,FALSE)</f>
        <v>#N/A</v>
      </c>
    </row>
    <row r="431" spans="1:23" x14ac:dyDescent="0.2">
      <c r="A431" t="s">
        <v>1340</v>
      </c>
      <c r="B431">
        <v>21</v>
      </c>
      <c r="C431" t="s">
        <v>2646</v>
      </c>
      <c r="D431" t="s">
        <v>1401</v>
      </c>
      <c r="E431" t="s">
        <v>1402</v>
      </c>
      <c r="F431" t="s">
        <v>17</v>
      </c>
      <c r="G431" t="s">
        <v>1403</v>
      </c>
      <c r="H431" t="s">
        <v>26</v>
      </c>
      <c r="I431">
        <v>21</v>
      </c>
      <c r="J431">
        <v>26</v>
      </c>
      <c r="K431" t="s">
        <v>993</v>
      </c>
      <c r="M431" t="s">
        <v>2218</v>
      </c>
      <c r="O431" t="s">
        <v>2562</v>
      </c>
      <c r="P431" t="s">
        <v>2656</v>
      </c>
      <c r="Q431" t="s">
        <v>2657</v>
      </c>
      <c r="R431" t="s">
        <v>2633</v>
      </c>
      <c r="S431">
        <v>91.7</v>
      </c>
      <c r="T431">
        <v>176</v>
      </c>
      <c r="U431">
        <v>46282</v>
      </c>
      <c r="V431">
        <v>46.281999999999996</v>
      </c>
      <c r="W431" t="e">
        <f>VLOOKUP(L431,[3]Tops!$A$2:$B$184,2,FALSE)</f>
        <v>#N/A</v>
      </c>
    </row>
    <row r="432" spans="1:23" x14ac:dyDescent="0.2">
      <c r="A432" t="s">
        <v>1340</v>
      </c>
      <c r="B432">
        <v>22</v>
      </c>
      <c r="C432" t="s">
        <v>2646</v>
      </c>
      <c r="D432" t="s">
        <v>1404</v>
      </c>
      <c r="E432" t="s">
        <v>1405</v>
      </c>
      <c r="F432" t="s">
        <v>17</v>
      </c>
      <c r="G432" t="s">
        <v>1343</v>
      </c>
      <c r="H432" t="s">
        <v>26</v>
      </c>
      <c r="I432">
        <v>17.100000000000001</v>
      </c>
      <c r="J432">
        <v>26</v>
      </c>
      <c r="K432" t="s">
        <v>993</v>
      </c>
      <c r="M432" t="s">
        <v>2219</v>
      </c>
      <c r="O432" t="s">
        <v>2564</v>
      </c>
      <c r="P432" t="s">
        <v>2661</v>
      </c>
      <c r="Q432" t="s">
        <v>2662</v>
      </c>
      <c r="R432" t="s">
        <v>2663</v>
      </c>
      <c r="S432">
        <v>87</v>
      </c>
      <c r="T432">
        <v>127</v>
      </c>
      <c r="U432">
        <v>59866</v>
      </c>
      <c r="V432">
        <v>59.866</v>
      </c>
      <c r="W432" t="e">
        <f>VLOOKUP(L432,[3]Tops!$A$2:$B$184,2,FALSE)</f>
        <v>#N/A</v>
      </c>
    </row>
    <row r="433" spans="1:23" x14ac:dyDescent="0.2">
      <c r="A433" t="s">
        <v>1340</v>
      </c>
      <c r="B433">
        <v>23</v>
      </c>
      <c r="C433" t="s">
        <v>2646</v>
      </c>
      <c r="D433" t="s">
        <v>1406</v>
      </c>
      <c r="E433" t="s">
        <v>1150</v>
      </c>
      <c r="F433" t="s">
        <v>17</v>
      </c>
      <c r="G433" t="s">
        <v>1343</v>
      </c>
      <c r="H433" t="s">
        <v>26</v>
      </c>
      <c r="I433">
        <v>13.6</v>
      </c>
      <c r="J433">
        <v>22</v>
      </c>
      <c r="K433" t="s">
        <v>1031</v>
      </c>
      <c r="M433" t="s">
        <v>2220</v>
      </c>
      <c r="O433" t="s">
        <v>2613</v>
      </c>
      <c r="P433" t="s">
        <v>2776</v>
      </c>
      <c r="Q433" t="s">
        <v>2777</v>
      </c>
      <c r="R433" t="s">
        <v>2722</v>
      </c>
      <c r="S433">
        <v>97.6</v>
      </c>
      <c r="T433">
        <v>97</v>
      </c>
      <c r="U433">
        <v>54700</v>
      </c>
      <c r="V433">
        <v>54.7</v>
      </c>
      <c r="W433" t="e">
        <f>VLOOKUP(L433,[3]Tops!$A$2:$B$184,2,FALSE)</f>
        <v>#N/A</v>
      </c>
    </row>
    <row r="434" spans="1:23" x14ac:dyDescent="0.2">
      <c r="A434" t="s">
        <v>1340</v>
      </c>
      <c r="B434">
        <v>24</v>
      </c>
      <c r="C434" t="s">
        <v>2646</v>
      </c>
      <c r="D434" t="s">
        <v>1408</v>
      </c>
      <c r="E434" t="s">
        <v>1409</v>
      </c>
      <c r="F434" t="s">
        <v>17</v>
      </c>
      <c r="G434" t="s">
        <v>1343</v>
      </c>
      <c r="H434" t="s">
        <v>38</v>
      </c>
      <c r="I434">
        <v>7.3</v>
      </c>
      <c r="J434">
        <v>21</v>
      </c>
      <c r="K434" t="s">
        <v>1049</v>
      </c>
      <c r="M434" t="s">
        <v>2221</v>
      </c>
      <c r="O434" t="s">
        <v>2617</v>
      </c>
      <c r="P434" t="s">
        <v>2785</v>
      </c>
      <c r="Q434" t="s">
        <v>2786</v>
      </c>
      <c r="R434" t="s">
        <v>2787</v>
      </c>
      <c r="S434">
        <v>110.7</v>
      </c>
      <c r="T434">
        <v>25</v>
      </c>
      <c r="U434">
        <v>73276</v>
      </c>
      <c r="V434">
        <v>73.275999999999996</v>
      </c>
      <c r="W434" t="e">
        <f>VLOOKUP(L434,[3]Tops!$A$2:$B$184,2,FALSE)</f>
        <v>#N/A</v>
      </c>
    </row>
    <row r="435" spans="1:23" x14ac:dyDescent="0.2">
      <c r="A435" t="s">
        <v>1340</v>
      </c>
      <c r="B435">
        <v>25</v>
      </c>
      <c r="C435" t="s">
        <v>2646</v>
      </c>
      <c r="D435" t="s">
        <v>1410</v>
      </c>
      <c r="E435" t="s">
        <v>1411</v>
      </c>
      <c r="F435" t="s">
        <v>17</v>
      </c>
      <c r="G435" t="s">
        <v>1412</v>
      </c>
      <c r="H435" t="s">
        <v>26</v>
      </c>
      <c r="I435">
        <v>13.8</v>
      </c>
      <c r="J435">
        <v>21</v>
      </c>
      <c r="K435" t="s">
        <v>1049</v>
      </c>
      <c r="M435" t="s">
        <v>2222</v>
      </c>
      <c r="O435" t="s">
        <v>2604</v>
      </c>
      <c r="P435" t="s">
        <v>2757</v>
      </c>
      <c r="Q435" t="s">
        <v>2758</v>
      </c>
      <c r="R435" t="s">
        <v>2759</v>
      </c>
      <c r="S435">
        <v>105</v>
      </c>
      <c r="T435">
        <v>62</v>
      </c>
      <c r="U435">
        <v>70099</v>
      </c>
      <c r="V435">
        <v>70.099000000000004</v>
      </c>
      <c r="W435" t="e">
        <f>VLOOKUP(L435,[3]Tops!$A$2:$B$184,2,FALSE)</f>
        <v>#N/A</v>
      </c>
    </row>
    <row r="436" spans="1:23" x14ac:dyDescent="0.2">
      <c r="A436" t="s">
        <v>1340</v>
      </c>
      <c r="B436">
        <v>26</v>
      </c>
      <c r="C436" t="s">
        <v>2646</v>
      </c>
      <c r="D436" t="s">
        <v>1413</v>
      </c>
      <c r="E436" t="s">
        <v>1414</v>
      </c>
      <c r="F436" t="s">
        <v>17</v>
      </c>
      <c r="G436" t="s">
        <v>1343</v>
      </c>
      <c r="H436" t="s">
        <v>38</v>
      </c>
      <c r="I436">
        <v>5.8</v>
      </c>
      <c r="J436">
        <v>21</v>
      </c>
      <c r="K436" t="s">
        <v>1049</v>
      </c>
      <c r="M436" t="s">
        <v>2223</v>
      </c>
      <c r="O436" t="s">
        <v>2617</v>
      </c>
      <c r="P436" t="s">
        <v>2785</v>
      </c>
      <c r="Q436" t="s">
        <v>2786</v>
      </c>
      <c r="R436" t="s">
        <v>2787</v>
      </c>
      <c r="S436">
        <v>110.7</v>
      </c>
      <c r="T436">
        <v>25</v>
      </c>
      <c r="U436">
        <v>73276</v>
      </c>
      <c r="V436">
        <v>73.275999999999996</v>
      </c>
      <c r="W436" t="e">
        <f>VLOOKUP(L436,[3]Tops!$A$2:$B$184,2,FALSE)</f>
        <v>#N/A</v>
      </c>
    </row>
    <row r="437" spans="1:23" x14ac:dyDescent="0.2">
      <c r="A437" t="s">
        <v>1340</v>
      </c>
      <c r="B437">
        <v>27</v>
      </c>
      <c r="C437" t="s">
        <v>2646</v>
      </c>
      <c r="D437" t="s">
        <v>1416</v>
      </c>
      <c r="E437" t="s">
        <v>1417</v>
      </c>
      <c r="F437" t="s">
        <v>17</v>
      </c>
      <c r="G437" t="s">
        <v>1343</v>
      </c>
      <c r="H437" t="s">
        <v>38</v>
      </c>
      <c r="I437">
        <v>10</v>
      </c>
      <c r="J437">
        <v>19.899999999999999</v>
      </c>
      <c r="K437" t="s">
        <v>1418</v>
      </c>
      <c r="M437" t="s">
        <v>2224</v>
      </c>
      <c r="O437" t="s">
        <v>2566</v>
      </c>
      <c r="P437" t="s">
        <v>2666</v>
      </c>
      <c r="Q437" t="s">
        <v>2667</v>
      </c>
      <c r="R437" t="s">
        <v>2668</v>
      </c>
      <c r="S437">
        <v>91.8</v>
      </c>
      <c r="T437">
        <v>176</v>
      </c>
      <c r="U437">
        <v>52111</v>
      </c>
      <c r="V437">
        <v>52.110999999999997</v>
      </c>
      <c r="W437" t="e">
        <f>VLOOKUP(L437,[3]Tops!$A$2:$B$184,2,FALSE)</f>
        <v>#N/A</v>
      </c>
    </row>
    <row r="438" spans="1:23" x14ac:dyDescent="0.2">
      <c r="A438" t="s">
        <v>1340</v>
      </c>
      <c r="B438">
        <v>28</v>
      </c>
      <c r="C438" t="s">
        <v>2646</v>
      </c>
      <c r="D438" t="s">
        <v>1419</v>
      </c>
      <c r="E438" t="s">
        <v>1420</v>
      </c>
      <c r="F438" t="s">
        <v>17</v>
      </c>
      <c r="G438" t="s">
        <v>1343</v>
      </c>
      <c r="H438" t="s">
        <v>26</v>
      </c>
      <c r="I438">
        <v>4.8</v>
      </c>
      <c r="J438">
        <v>18.5</v>
      </c>
      <c r="K438" t="s">
        <v>1422</v>
      </c>
      <c r="M438" t="s">
        <v>2537</v>
      </c>
      <c r="O438" t="s">
        <v>2564</v>
      </c>
      <c r="P438" t="s">
        <v>2661</v>
      </c>
      <c r="Q438" t="s">
        <v>2662</v>
      </c>
      <c r="R438" t="s">
        <v>2663</v>
      </c>
      <c r="S438">
        <v>87</v>
      </c>
      <c r="T438">
        <v>127</v>
      </c>
      <c r="U438">
        <v>59866</v>
      </c>
      <c r="V438">
        <v>59.866</v>
      </c>
      <c r="W438" t="e">
        <f>VLOOKUP(L438,[3]Tops!$A$2:$B$184,2,FALSE)</f>
        <v>#N/A</v>
      </c>
    </row>
    <row r="439" spans="1:23" x14ac:dyDescent="0.2">
      <c r="A439" t="s">
        <v>1340</v>
      </c>
      <c r="B439">
        <v>29</v>
      </c>
      <c r="C439" t="s">
        <v>2646</v>
      </c>
      <c r="D439" t="s">
        <v>1423</v>
      </c>
      <c r="E439" t="s">
        <v>1424</v>
      </c>
      <c r="F439" t="s">
        <v>17</v>
      </c>
      <c r="G439" t="s">
        <v>1343</v>
      </c>
      <c r="H439" t="s">
        <v>14</v>
      </c>
      <c r="I439">
        <v>6</v>
      </c>
      <c r="J439">
        <v>18</v>
      </c>
      <c r="K439" t="s">
        <v>1426</v>
      </c>
      <c r="M439" t="s">
        <v>2225</v>
      </c>
      <c r="O439" t="s">
        <v>2566</v>
      </c>
      <c r="P439" t="s">
        <v>2666</v>
      </c>
      <c r="Q439" t="s">
        <v>2667</v>
      </c>
      <c r="R439" t="s">
        <v>2668</v>
      </c>
      <c r="S439">
        <v>91.8</v>
      </c>
      <c r="T439">
        <v>176</v>
      </c>
      <c r="U439">
        <v>52111</v>
      </c>
      <c r="V439">
        <v>52.110999999999997</v>
      </c>
      <c r="W439" t="e">
        <f>VLOOKUP(L439,[3]Tops!$A$2:$B$184,2,FALSE)</f>
        <v>#N/A</v>
      </c>
    </row>
    <row r="440" spans="1:23" x14ac:dyDescent="0.2">
      <c r="A440" t="s">
        <v>1340</v>
      </c>
      <c r="B440">
        <v>30</v>
      </c>
      <c r="C440" t="s">
        <v>2646</v>
      </c>
      <c r="D440" t="s">
        <v>1427</v>
      </c>
      <c r="E440" t="s">
        <v>1428</v>
      </c>
      <c r="F440" t="s">
        <v>17</v>
      </c>
      <c r="G440" t="s">
        <v>1343</v>
      </c>
      <c r="H440" t="s">
        <v>38</v>
      </c>
      <c r="I440">
        <v>15.2</v>
      </c>
      <c r="J440">
        <v>17.899999999999999</v>
      </c>
      <c r="K440" t="s">
        <v>1430</v>
      </c>
      <c r="M440" t="s">
        <v>2226</v>
      </c>
      <c r="O440" t="s">
        <v>2615</v>
      </c>
      <c r="P440" t="s">
        <v>2780</v>
      </c>
      <c r="Q440" t="s">
        <v>2781</v>
      </c>
      <c r="R440" t="s">
        <v>2782</v>
      </c>
      <c r="S440">
        <v>122</v>
      </c>
      <c r="T440">
        <v>105</v>
      </c>
      <c r="U440">
        <v>65880</v>
      </c>
      <c r="V440">
        <v>65.88</v>
      </c>
      <c r="W440" t="e">
        <f>VLOOKUP(L440,[3]Tops!$A$2:$B$184,2,FALSE)</f>
        <v>#N/A</v>
      </c>
    </row>
    <row r="441" spans="1:23" x14ac:dyDescent="0.2">
      <c r="A441" t="s">
        <v>1340</v>
      </c>
      <c r="B441">
        <v>31</v>
      </c>
      <c r="C441" t="s">
        <v>2646</v>
      </c>
      <c r="D441" t="s">
        <v>1431</v>
      </c>
      <c r="E441" t="s">
        <v>1432</v>
      </c>
      <c r="F441" t="s">
        <v>17</v>
      </c>
      <c r="G441" t="s">
        <v>1372</v>
      </c>
      <c r="H441" t="s">
        <v>38</v>
      </c>
      <c r="I441">
        <v>9.5</v>
      </c>
      <c r="J441">
        <v>17.7</v>
      </c>
      <c r="K441" t="s">
        <v>1434</v>
      </c>
      <c r="M441" t="s">
        <v>2227</v>
      </c>
      <c r="O441" t="s">
        <v>2615</v>
      </c>
      <c r="P441" t="s">
        <v>2780</v>
      </c>
      <c r="Q441" t="s">
        <v>2781</v>
      </c>
      <c r="R441" t="s">
        <v>2782</v>
      </c>
      <c r="S441">
        <v>122</v>
      </c>
      <c r="T441">
        <v>105</v>
      </c>
      <c r="U441">
        <v>65880</v>
      </c>
      <c r="V441">
        <v>65.88</v>
      </c>
      <c r="W441" t="e">
        <f>VLOOKUP(L441,[3]Tops!$A$2:$B$184,2,FALSE)</f>
        <v>#N/A</v>
      </c>
    </row>
    <row r="442" spans="1:23" x14ac:dyDescent="0.2">
      <c r="A442" t="s">
        <v>1340</v>
      </c>
      <c r="B442">
        <v>32</v>
      </c>
      <c r="C442" t="s">
        <v>2646</v>
      </c>
      <c r="D442" t="s">
        <v>1435</v>
      </c>
      <c r="E442" t="s">
        <v>1436</v>
      </c>
      <c r="F442" t="s">
        <v>17</v>
      </c>
      <c r="G442" t="s">
        <v>1403</v>
      </c>
      <c r="H442" t="s">
        <v>14</v>
      </c>
      <c r="I442">
        <v>3.5</v>
      </c>
      <c r="J442">
        <v>17.3</v>
      </c>
      <c r="K442" t="s">
        <v>1222</v>
      </c>
      <c r="M442" t="s">
        <v>2228</v>
      </c>
      <c r="O442" t="s">
        <v>2616</v>
      </c>
      <c r="P442" t="s">
        <v>2783</v>
      </c>
      <c r="Q442" t="s">
        <v>2784</v>
      </c>
      <c r="R442" t="s">
        <v>2671</v>
      </c>
      <c r="S442">
        <v>90</v>
      </c>
      <c r="T442">
        <v>29</v>
      </c>
      <c r="U442">
        <v>40937</v>
      </c>
      <c r="V442">
        <v>40.936999999999998</v>
      </c>
      <c r="W442" t="e">
        <f>VLOOKUP(L442,[3]Tops!$A$2:$B$184,2,FALSE)</f>
        <v>#N/A</v>
      </c>
    </row>
    <row r="443" spans="1:23" x14ac:dyDescent="0.2">
      <c r="A443" t="s">
        <v>1340</v>
      </c>
      <c r="B443">
        <v>33</v>
      </c>
      <c r="C443" t="s">
        <v>2646</v>
      </c>
      <c r="D443" t="s">
        <v>1438</v>
      </c>
      <c r="E443" t="s">
        <v>1439</v>
      </c>
      <c r="F443" t="s">
        <v>17</v>
      </c>
      <c r="G443" t="s">
        <v>1343</v>
      </c>
      <c r="H443" t="s">
        <v>14</v>
      </c>
      <c r="I443">
        <v>5.6</v>
      </c>
      <c r="J443">
        <v>17.2</v>
      </c>
      <c r="K443" t="s">
        <v>1440</v>
      </c>
      <c r="M443" t="s">
        <v>2229</v>
      </c>
      <c r="O443" t="s">
        <v>2566</v>
      </c>
      <c r="P443" t="s">
        <v>2666</v>
      </c>
      <c r="Q443" t="s">
        <v>2667</v>
      </c>
      <c r="R443" t="s">
        <v>2668</v>
      </c>
      <c r="S443">
        <v>91.8</v>
      </c>
      <c r="T443">
        <v>176</v>
      </c>
      <c r="U443">
        <v>52111</v>
      </c>
      <c r="V443">
        <v>52.110999999999997</v>
      </c>
      <c r="W443" t="e">
        <f>VLOOKUP(L443,[3]Tops!$A$2:$B$184,2,FALSE)</f>
        <v>#N/A</v>
      </c>
    </row>
    <row r="444" spans="1:23" x14ac:dyDescent="0.2">
      <c r="A444" t="s">
        <v>1340</v>
      </c>
      <c r="B444">
        <v>34</v>
      </c>
      <c r="C444" t="s">
        <v>2646</v>
      </c>
      <c r="D444" t="s">
        <v>1441</v>
      </c>
      <c r="E444" t="s">
        <v>1442</v>
      </c>
      <c r="F444" t="s">
        <v>17</v>
      </c>
      <c r="G444" t="s">
        <v>1343</v>
      </c>
      <c r="H444" t="s">
        <v>17</v>
      </c>
      <c r="I444">
        <v>3.9</v>
      </c>
      <c r="J444">
        <v>17.2</v>
      </c>
      <c r="K444" t="s">
        <v>1440</v>
      </c>
      <c r="M444" t="s">
        <v>2538</v>
      </c>
      <c r="O444" t="s">
        <v>2592</v>
      </c>
      <c r="P444" t="s">
        <v>2731</v>
      </c>
      <c r="Q444" t="s">
        <v>2732</v>
      </c>
      <c r="R444" t="s">
        <v>2592</v>
      </c>
      <c r="S444">
        <v>90.5</v>
      </c>
      <c r="T444">
        <v>137</v>
      </c>
      <c r="U444">
        <v>61526</v>
      </c>
      <c r="V444">
        <v>61.526000000000003</v>
      </c>
      <c r="W444" t="e">
        <f>VLOOKUP(L444,[3]Tops!$A$2:$B$184,2,FALSE)</f>
        <v>#N/A</v>
      </c>
    </row>
    <row r="445" spans="1:23" x14ac:dyDescent="0.2">
      <c r="A445" t="s">
        <v>1340</v>
      </c>
      <c r="B445">
        <v>35</v>
      </c>
      <c r="C445" t="s">
        <v>2646</v>
      </c>
      <c r="D445" t="s">
        <v>1443</v>
      </c>
      <c r="E445" t="s">
        <v>1444</v>
      </c>
      <c r="F445" t="s">
        <v>17</v>
      </c>
      <c r="G445" t="s">
        <v>1343</v>
      </c>
      <c r="H445" t="s">
        <v>26</v>
      </c>
      <c r="I445">
        <v>11.9</v>
      </c>
      <c r="J445">
        <v>17.100000000000001</v>
      </c>
      <c r="K445" t="s">
        <v>1445</v>
      </c>
      <c r="M445" t="s">
        <v>2230</v>
      </c>
      <c r="O445" t="s">
        <v>2615</v>
      </c>
      <c r="P445" t="s">
        <v>2780</v>
      </c>
      <c r="Q445" t="s">
        <v>2781</v>
      </c>
      <c r="R445" t="s">
        <v>2782</v>
      </c>
      <c r="S445">
        <v>122</v>
      </c>
      <c r="T445">
        <v>105</v>
      </c>
      <c r="U445">
        <v>65880</v>
      </c>
      <c r="V445">
        <v>65.88</v>
      </c>
      <c r="W445" t="e">
        <f>VLOOKUP(L445,[3]Tops!$A$2:$B$184,2,FALSE)</f>
        <v>#N/A</v>
      </c>
    </row>
    <row r="446" spans="1:23" x14ac:dyDescent="0.2">
      <c r="A446" t="s">
        <v>1340</v>
      </c>
      <c r="B446">
        <v>36</v>
      </c>
      <c r="C446" t="s">
        <v>2646</v>
      </c>
      <c r="D446" t="s">
        <v>1446</v>
      </c>
      <c r="E446" t="s">
        <v>1447</v>
      </c>
      <c r="F446" t="s">
        <v>17</v>
      </c>
      <c r="G446" t="s">
        <v>1403</v>
      </c>
      <c r="H446" t="s">
        <v>14</v>
      </c>
      <c r="I446">
        <v>3.7</v>
      </c>
      <c r="J446">
        <v>16.3</v>
      </c>
      <c r="K446" t="s">
        <v>1448</v>
      </c>
      <c r="M446" t="s">
        <v>2231</v>
      </c>
      <c r="O446" t="s">
        <v>2566</v>
      </c>
      <c r="P446" t="s">
        <v>2666</v>
      </c>
      <c r="Q446" t="s">
        <v>2667</v>
      </c>
      <c r="R446" t="s">
        <v>2668</v>
      </c>
      <c r="S446">
        <v>91.8</v>
      </c>
      <c r="T446">
        <v>176</v>
      </c>
      <c r="U446">
        <v>52111</v>
      </c>
      <c r="V446">
        <v>52.110999999999997</v>
      </c>
      <c r="W446" t="e">
        <f>VLOOKUP(L446,[3]Tops!$A$2:$B$184,2,FALSE)</f>
        <v>#N/A</v>
      </c>
    </row>
    <row r="447" spans="1:23" x14ac:dyDescent="0.2">
      <c r="A447" t="s">
        <v>1340</v>
      </c>
      <c r="B447">
        <v>37</v>
      </c>
      <c r="C447" t="s">
        <v>2646</v>
      </c>
      <c r="D447" t="s">
        <v>1449</v>
      </c>
      <c r="E447" t="s">
        <v>1450</v>
      </c>
      <c r="F447" t="s">
        <v>17</v>
      </c>
      <c r="G447" t="s">
        <v>1403</v>
      </c>
      <c r="H447" t="s">
        <v>14</v>
      </c>
      <c r="I447">
        <v>6.2</v>
      </c>
      <c r="J447">
        <v>16</v>
      </c>
      <c r="K447" t="s">
        <v>769</v>
      </c>
      <c r="M447" t="s">
        <v>2539</v>
      </c>
      <c r="O447" t="s">
        <v>2615</v>
      </c>
      <c r="P447" t="s">
        <v>2780</v>
      </c>
      <c r="Q447" t="s">
        <v>2781</v>
      </c>
      <c r="R447" t="s">
        <v>2782</v>
      </c>
      <c r="S447">
        <v>122</v>
      </c>
      <c r="T447">
        <v>105</v>
      </c>
      <c r="U447">
        <v>65880</v>
      </c>
      <c r="V447">
        <v>65.88</v>
      </c>
      <c r="W447" t="e">
        <f>VLOOKUP(L447,[3]Tops!$A$2:$B$184,2,FALSE)</f>
        <v>#N/A</v>
      </c>
    </row>
    <row r="448" spans="1:23" x14ac:dyDescent="0.2">
      <c r="A448" t="s">
        <v>1340</v>
      </c>
      <c r="B448">
        <v>38</v>
      </c>
      <c r="C448" t="s">
        <v>2646</v>
      </c>
      <c r="D448" t="s">
        <v>1451</v>
      </c>
      <c r="E448" t="s">
        <v>1452</v>
      </c>
      <c r="F448" t="s">
        <v>17</v>
      </c>
      <c r="G448" t="s">
        <v>1384</v>
      </c>
      <c r="H448" t="s">
        <v>38</v>
      </c>
      <c r="I448">
        <v>3.4</v>
      </c>
      <c r="J448">
        <v>15.8</v>
      </c>
      <c r="K448" t="s">
        <v>1231</v>
      </c>
      <c r="M448" t="s">
        <v>2232</v>
      </c>
      <c r="O448" t="s">
        <v>2604</v>
      </c>
      <c r="P448" t="s">
        <v>2757</v>
      </c>
      <c r="Q448" t="s">
        <v>2758</v>
      </c>
      <c r="R448" t="s">
        <v>2759</v>
      </c>
      <c r="S448">
        <v>105</v>
      </c>
      <c r="T448">
        <v>62</v>
      </c>
      <c r="U448">
        <v>70099</v>
      </c>
      <c r="V448">
        <v>70.099000000000004</v>
      </c>
      <c r="W448" t="e">
        <f>VLOOKUP(L448,[3]Tops!$A$2:$B$184,2,FALSE)</f>
        <v>#N/A</v>
      </c>
    </row>
    <row r="449" spans="1:23" x14ac:dyDescent="0.2">
      <c r="A449" t="s">
        <v>1340</v>
      </c>
      <c r="B449">
        <v>39</v>
      </c>
      <c r="C449" t="s">
        <v>2646</v>
      </c>
      <c r="D449" t="s">
        <v>1454</v>
      </c>
      <c r="E449" t="s">
        <v>1455</v>
      </c>
      <c r="F449" t="s">
        <v>17</v>
      </c>
      <c r="G449" t="s">
        <v>1343</v>
      </c>
      <c r="H449" t="s">
        <v>38</v>
      </c>
      <c r="I449">
        <v>2.8</v>
      </c>
      <c r="J449">
        <v>15.8</v>
      </c>
      <c r="K449" t="s">
        <v>1231</v>
      </c>
      <c r="M449" t="s">
        <v>2233</v>
      </c>
      <c r="O449" t="s">
        <v>2566</v>
      </c>
      <c r="P449" t="s">
        <v>2666</v>
      </c>
      <c r="Q449" t="s">
        <v>2667</v>
      </c>
      <c r="R449" t="s">
        <v>2668</v>
      </c>
      <c r="S449">
        <v>91.8</v>
      </c>
      <c r="T449">
        <v>176</v>
      </c>
      <c r="U449">
        <v>52111</v>
      </c>
      <c r="V449">
        <v>52.110999999999997</v>
      </c>
      <c r="W449" t="e">
        <f>VLOOKUP(L449,[3]Tops!$A$2:$B$184,2,FALSE)</f>
        <v>#N/A</v>
      </c>
    </row>
    <row r="450" spans="1:23" x14ac:dyDescent="0.2">
      <c r="A450" t="s">
        <v>1340</v>
      </c>
      <c r="B450">
        <v>40</v>
      </c>
      <c r="C450" t="s">
        <v>2646</v>
      </c>
      <c r="D450" t="s">
        <v>1456</v>
      </c>
      <c r="E450" t="s">
        <v>1457</v>
      </c>
      <c r="F450" t="s">
        <v>17</v>
      </c>
      <c r="G450" t="s">
        <v>1343</v>
      </c>
      <c r="H450" t="s">
        <v>14</v>
      </c>
      <c r="I450">
        <v>2.4</v>
      </c>
      <c r="J450">
        <v>15.5</v>
      </c>
      <c r="K450" t="s">
        <v>1458</v>
      </c>
      <c r="M450" t="s">
        <v>2540</v>
      </c>
      <c r="O450" t="s">
        <v>2566</v>
      </c>
      <c r="P450" t="s">
        <v>2666</v>
      </c>
      <c r="Q450" t="s">
        <v>2667</v>
      </c>
      <c r="R450" t="s">
        <v>2668</v>
      </c>
      <c r="S450">
        <v>91.8</v>
      </c>
      <c r="T450">
        <v>176</v>
      </c>
      <c r="U450">
        <v>52111</v>
      </c>
      <c r="V450">
        <v>52.110999999999997</v>
      </c>
      <c r="W450" t="e">
        <f>VLOOKUP(L450,[3]Tops!$A$2:$B$184,2,FALSE)</f>
        <v>#N/A</v>
      </c>
    </row>
    <row r="451" spans="1:23" x14ac:dyDescent="0.2">
      <c r="A451" t="s">
        <v>1340</v>
      </c>
      <c r="B451">
        <v>41</v>
      </c>
      <c r="C451" t="s">
        <v>2646</v>
      </c>
      <c r="D451" t="s">
        <v>1459</v>
      </c>
      <c r="E451" t="s">
        <v>1460</v>
      </c>
      <c r="F451" t="s">
        <v>17</v>
      </c>
      <c r="G451" t="s">
        <v>1403</v>
      </c>
      <c r="H451" t="s">
        <v>20</v>
      </c>
      <c r="I451">
        <v>6.7</v>
      </c>
      <c r="J451">
        <v>15.4</v>
      </c>
      <c r="K451" t="s">
        <v>773</v>
      </c>
      <c r="M451" t="s">
        <v>2234</v>
      </c>
      <c r="O451" t="s">
        <v>2615</v>
      </c>
      <c r="P451" t="s">
        <v>2780</v>
      </c>
      <c r="Q451" t="s">
        <v>2781</v>
      </c>
      <c r="R451" t="s">
        <v>2782</v>
      </c>
      <c r="S451">
        <v>122</v>
      </c>
      <c r="T451">
        <v>105</v>
      </c>
      <c r="U451">
        <v>65880</v>
      </c>
      <c r="V451">
        <v>65.88</v>
      </c>
      <c r="W451" t="e">
        <f>VLOOKUP(L451,[3]Tops!$A$2:$B$184,2,FALSE)</f>
        <v>#N/A</v>
      </c>
    </row>
    <row r="452" spans="1:23" x14ac:dyDescent="0.2">
      <c r="A452" t="s">
        <v>1340</v>
      </c>
      <c r="B452">
        <v>42</v>
      </c>
      <c r="C452" t="s">
        <v>2646</v>
      </c>
      <c r="D452" t="s">
        <v>1462</v>
      </c>
      <c r="E452" t="s">
        <v>1463</v>
      </c>
      <c r="F452" t="s">
        <v>17</v>
      </c>
      <c r="G452" t="s">
        <v>1403</v>
      </c>
      <c r="H452" t="s">
        <v>20</v>
      </c>
      <c r="I452">
        <v>16.3</v>
      </c>
      <c r="J452">
        <v>15.4</v>
      </c>
      <c r="K452" t="s">
        <v>773</v>
      </c>
      <c r="M452" t="s">
        <v>2235</v>
      </c>
      <c r="O452" t="s">
        <v>2615</v>
      </c>
      <c r="P452" t="s">
        <v>2780</v>
      </c>
      <c r="Q452" t="s">
        <v>2781</v>
      </c>
      <c r="R452" t="s">
        <v>2782</v>
      </c>
      <c r="S452">
        <v>122</v>
      </c>
      <c r="T452">
        <v>105</v>
      </c>
      <c r="U452">
        <v>65880</v>
      </c>
      <c r="V452">
        <v>65.88</v>
      </c>
      <c r="W452" t="e">
        <f>VLOOKUP(L452,[3]Tops!$A$2:$B$184,2,FALSE)</f>
        <v>#N/A</v>
      </c>
    </row>
    <row r="453" spans="1:23" x14ac:dyDescent="0.2">
      <c r="A453" t="s">
        <v>1340</v>
      </c>
      <c r="B453">
        <v>43</v>
      </c>
      <c r="C453" t="s">
        <v>2646</v>
      </c>
      <c r="D453" t="s">
        <v>1464</v>
      </c>
      <c r="E453" t="s">
        <v>1465</v>
      </c>
      <c r="F453" t="s">
        <v>17</v>
      </c>
      <c r="G453" t="s">
        <v>1403</v>
      </c>
      <c r="H453" t="s">
        <v>26</v>
      </c>
      <c r="I453">
        <v>7</v>
      </c>
      <c r="J453">
        <v>15.3</v>
      </c>
      <c r="K453" t="s">
        <v>1466</v>
      </c>
      <c r="M453" t="s">
        <v>2236</v>
      </c>
      <c r="O453" t="s">
        <v>2615</v>
      </c>
      <c r="P453" t="s">
        <v>2780</v>
      </c>
      <c r="Q453" t="s">
        <v>2781</v>
      </c>
      <c r="R453" t="s">
        <v>2782</v>
      </c>
      <c r="S453">
        <v>122</v>
      </c>
      <c r="T453">
        <v>105</v>
      </c>
      <c r="U453">
        <v>65880</v>
      </c>
      <c r="V453">
        <v>65.88</v>
      </c>
      <c r="W453" t="e">
        <f>VLOOKUP(L453,[3]Tops!$A$2:$B$184,2,FALSE)</f>
        <v>#N/A</v>
      </c>
    </row>
    <row r="454" spans="1:23" x14ac:dyDescent="0.2">
      <c r="A454" t="s">
        <v>1340</v>
      </c>
      <c r="B454">
        <v>44</v>
      </c>
      <c r="C454" t="s">
        <v>2646</v>
      </c>
      <c r="D454" t="s">
        <v>1467</v>
      </c>
      <c r="E454" t="s">
        <v>1468</v>
      </c>
      <c r="F454" t="s">
        <v>17</v>
      </c>
      <c r="G454" t="s">
        <v>1343</v>
      </c>
      <c r="H454" t="s">
        <v>38</v>
      </c>
      <c r="I454">
        <v>18.3</v>
      </c>
      <c r="J454">
        <v>14.2</v>
      </c>
      <c r="K454" t="s">
        <v>1469</v>
      </c>
      <c r="M454" t="s">
        <v>2237</v>
      </c>
      <c r="O454" t="s">
        <v>2615</v>
      </c>
      <c r="P454" t="s">
        <v>2780</v>
      </c>
      <c r="Q454" t="s">
        <v>2781</v>
      </c>
      <c r="R454" t="s">
        <v>2782</v>
      </c>
      <c r="S454">
        <v>122</v>
      </c>
      <c r="T454">
        <v>105</v>
      </c>
      <c r="U454">
        <v>65880</v>
      </c>
      <c r="V454">
        <v>65.88</v>
      </c>
      <c r="W454" t="e">
        <f>VLOOKUP(L454,[3]Tops!$A$2:$B$184,2,FALSE)</f>
        <v>#N/A</v>
      </c>
    </row>
    <row r="455" spans="1:23" x14ac:dyDescent="0.2">
      <c r="A455" t="s">
        <v>1340</v>
      </c>
      <c r="B455">
        <v>45</v>
      </c>
      <c r="C455" t="s">
        <v>2646</v>
      </c>
      <c r="D455" t="s">
        <v>1470</v>
      </c>
      <c r="E455" t="s">
        <v>1471</v>
      </c>
      <c r="F455" t="s">
        <v>17</v>
      </c>
      <c r="G455" t="s">
        <v>1343</v>
      </c>
      <c r="H455" t="s">
        <v>17</v>
      </c>
      <c r="I455">
        <v>2.5</v>
      </c>
      <c r="J455">
        <v>14</v>
      </c>
      <c r="K455" t="s">
        <v>1472</v>
      </c>
      <c r="M455" t="s">
        <v>2238</v>
      </c>
      <c r="O455" t="s">
        <v>2618</v>
      </c>
      <c r="P455" t="s">
        <v>2788</v>
      </c>
      <c r="Q455" t="s">
        <v>2659</v>
      </c>
      <c r="R455" t="s">
        <v>2789</v>
      </c>
      <c r="S455">
        <v>89.8</v>
      </c>
      <c r="T455">
        <v>121</v>
      </c>
      <c r="U455">
        <v>56860</v>
      </c>
      <c r="V455">
        <v>56.86</v>
      </c>
      <c r="W455" t="e">
        <f>VLOOKUP(L455,[3]Tops!$A$2:$B$184,2,FALSE)</f>
        <v>#N/A</v>
      </c>
    </row>
    <row r="456" spans="1:23" x14ac:dyDescent="0.2">
      <c r="A456" t="s">
        <v>1340</v>
      </c>
      <c r="B456">
        <v>46</v>
      </c>
      <c r="C456" t="s">
        <v>2646</v>
      </c>
      <c r="D456" t="s">
        <v>1473</v>
      </c>
      <c r="E456" t="s">
        <v>1474</v>
      </c>
      <c r="F456" t="s">
        <v>17</v>
      </c>
      <c r="G456" t="s">
        <v>1384</v>
      </c>
      <c r="H456" t="s">
        <v>20</v>
      </c>
      <c r="I456">
        <v>2.1</v>
      </c>
      <c r="J456">
        <v>13.9</v>
      </c>
      <c r="K456" t="s">
        <v>1475</v>
      </c>
      <c r="M456" t="s">
        <v>2239</v>
      </c>
      <c r="O456" t="s">
        <v>2619</v>
      </c>
      <c r="P456" t="s">
        <v>2790</v>
      </c>
      <c r="Q456" t="s">
        <v>2791</v>
      </c>
      <c r="R456" t="s">
        <v>2697</v>
      </c>
      <c r="S456">
        <v>268.8</v>
      </c>
      <c r="T456">
        <v>0</v>
      </c>
      <c r="U456">
        <v>167784</v>
      </c>
      <c r="V456">
        <v>167.78399999999999</v>
      </c>
      <c r="W456" t="e">
        <f>VLOOKUP(L456,[3]Tops!$A$2:$B$184,2,FALSE)</f>
        <v>#N/A</v>
      </c>
    </row>
    <row r="457" spans="1:23" x14ac:dyDescent="0.2">
      <c r="A457" t="s">
        <v>1340</v>
      </c>
      <c r="B457">
        <v>47</v>
      </c>
      <c r="C457" t="s">
        <v>2646</v>
      </c>
      <c r="D457" t="s">
        <v>1476</v>
      </c>
      <c r="E457" t="s">
        <v>1468</v>
      </c>
      <c r="F457" t="s">
        <v>17</v>
      </c>
      <c r="G457" t="s">
        <v>1384</v>
      </c>
      <c r="H457" t="s">
        <v>14</v>
      </c>
      <c r="I457">
        <v>1.5</v>
      </c>
      <c r="J457">
        <v>12.8</v>
      </c>
      <c r="K457" t="s">
        <v>1477</v>
      </c>
      <c r="M457" t="s">
        <v>2240</v>
      </c>
      <c r="O457" t="s">
        <v>2615</v>
      </c>
      <c r="P457" t="s">
        <v>2780</v>
      </c>
      <c r="Q457" t="s">
        <v>2781</v>
      </c>
      <c r="R457" t="s">
        <v>2782</v>
      </c>
      <c r="S457">
        <v>122</v>
      </c>
      <c r="T457">
        <v>105</v>
      </c>
      <c r="U457">
        <v>65880</v>
      </c>
      <c r="V457">
        <v>65.88</v>
      </c>
      <c r="W457" t="e">
        <f>VLOOKUP(L457,[3]Tops!$A$2:$B$184,2,FALSE)</f>
        <v>#N/A</v>
      </c>
    </row>
    <row r="458" spans="1:23" x14ac:dyDescent="0.2">
      <c r="A458" t="s">
        <v>1340</v>
      </c>
      <c r="B458">
        <v>48</v>
      </c>
      <c r="C458" t="s">
        <v>2646</v>
      </c>
      <c r="D458" t="s">
        <v>1478</v>
      </c>
      <c r="E458" t="s">
        <v>1479</v>
      </c>
      <c r="F458" t="s">
        <v>17</v>
      </c>
      <c r="G458" t="s">
        <v>1403</v>
      </c>
      <c r="H458" t="s">
        <v>17</v>
      </c>
      <c r="I458">
        <v>1.9</v>
      </c>
      <c r="J458">
        <v>12.4</v>
      </c>
      <c r="K458" t="s">
        <v>1246</v>
      </c>
      <c r="M458" t="s">
        <v>2241</v>
      </c>
      <c r="O458" t="s">
        <v>2614</v>
      </c>
      <c r="P458" t="s">
        <v>2778</v>
      </c>
      <c r="Q458" t="s">
        <v>2779</v>
      </c>
      <c r="R458" t="s">
        <v>2739</v>
      </c>
      <c r="S458">
        <v>109.1</v>
      </c>
      <c r="T458">
        <v>151</v>
      </c>
      <c r="U458">
        <v>58315</v>
      </c>
      <c r="V458">
        <v>58.314999999999998</v>
      </c>
      <c r="W458" t="e">
        <f>VLOOKUP(L458,[3]Tops!$A$2:$B$184,2,FALSE)</f>
        <v>#N/A</v>
      </c>
    </row>
    <row r="459" spans="1:23" x14ac:dyDescent="0.2">
      <c r="A459" t="s">
        <v>1340</v>
      </c>
      <c r="B459">
        <v>49</v>
      </c>
      <c r="C459" t="s">
        <v>2646</v>
      </c>
      <c r="D459" t="s">
        <v>1480</v>
      </c>
      <c r="E459" t="s">
        <v>1481</v>
      </c>
      <c r="F459" t="s">
        <v>17</v>
      </c>
      <c r="G459" t="s">
        <v>1403</v>
      </c>
      <c r="H459" t="s">
        <v>26</v>
      </c>
      <c r="I459">
        <v>1.4</v>
      </c>
      <c r="J459">
        <v>12.3</v>
      </c>
      <c r="K459" t="s">
        <v>1483</v>
      </c>
      <c r="M459" t="s">
        <v>2242</v>
      </c>
      <c r="O459" t="s">
        <v>2620</v>
      </c>
      <c r="P459" t="s">
        <v>2792</v>
      </c>
      <c r="Q459" t="s">
        <v>2793</v>
      </c>
      <c r="R459" t="s">
        <v>2794</v>
      </c>
      <c r="S459">
        <v>114.8</v>
      </c>
      <c r="T459">
        <v>55</v>
      </c>
      <c r="U459">
        <v>49338</v>
      </c>
      <c r="V459">
        <v>49.338000000000001</v>
      </c>
      <c r="W459" t="e">
        <f>VLOOKUP(L459,[3]Tops!$A$2:$B$184,2,FALSE)</f>
        <v>#N/A</v>
      </c>
    </row>
    <row r="460" spans="1:23" x14ac:dyDescent="0.2">
      <c r="A460" t="s">
        <v>1340</v>
      </c>
      <c r="B460">
        <v>50</v>
      </c>
      <c r="C460" t="s">
        <v>2646</v>
      </c>
      <c r="D460" t="s">
        <v>1484</v>
      </c>
      <c r="E460" t="s">
        <v>1485</v>
      </c>
      <c r="F460" t="s">
        <v>17</v>
      </c>
      <c r="G460" t="s">
        <v>1343</v>
      </c>
      <c r="H460" t="s">
        <v>14</v>
      </c>
      <c r="I460">
        <v>5.4</v>
      </c>
      <c r="J460">
        <v>10.7</v>
      </c>
      <c r="K460" t="s">
        <v>1486</v>
      </c>
      <c r="M460" t="s">
        <v>2243</v>
      </c>
      <c r="O460" t="s">
        <v>2566</v>
      </c>
      <c r="P460" t="s">
        <v>2666</v>
      </c>
      <c r="Q460" t="s">
        <v>2667</v>
      </c>
      <c r="R460" t="s">
        <v>2668</v>
      </c>
      <c r="S460">
        <v>91.8</v>
      </c>
      <c r="T460">
        <v>176</v>
      </c>
      <c r="U460">
        <v>52111</v>
      </c>
      <c r="V460">
        <v>52.110999999999997</v>
      </c>
      <c r="W460" t="e">
        <f>VLOOKUP(L460,[3]Tops!$A$2:$B$184,2,FALSE)</f>
        <v>#N/A</v>
      </c>
    </row>
    <row r="461" spans="1:23" x14ac:dyDescent="0.2">
      <c r="A461" t="s">
        <v>1340</v>
      </c>
      <c r="B461">
        <v>51</v>
      </c>
      <c r="C461" t="s">
        <v>2646</v>
      </c>
      <c r="D461" t="s">
        <v>1487</v>
      </c>
      <c r="E461" t="s">
        <v>1488</v>
      </c>
      <c r="F461" t="s">
        <v>17</v>
      </c>
      <c r="G461" t="s">
        <v>1343</v>
      </c>
      <c r="H461" t="s">
        <v>14</v>
      </c>
      <c r="I461">
        <v>3.1</v>
      </c>
      <c r="J461">
        <v>9.1</v>
      </c>
      <c r="K461" t="s">
        <v>1295</v>
      </c>
      <c r="M461" t="s">
        <v>2244</v>
      </c>
      <c r="O461" t="s">
        <v>2566</v>
      </c>
      <c r="P461" t="s">
        <v>2666</v>
      </c>
      <c r="Q461" t="s">
        <v>2667</v>
      </c>
      <c r="R461" t="s">
        <v>2668</v>
      </c>
      <c r="S461">
        <v>91.8</v>
      </c>
      <c r="T461">
        <v>176</v>
      </c>
      <c r="U461">
        <v>52111</v>
      </c>
      <c r="V461">
        <v>52.110999999999997</v>
      </c>
      <c r="W461" t="e">
        <f>VLOOKUP(L461,[3]Tops!$A$2:$B$184,2,FALSE)</f>
        <v>#N/A</v>
      </c>
    </row>
    <row r="462" spans="1:23" x14ac:dyDescent="0.2">
      <c r="A462" t="s">
        <v>1340</v>
      </c>
      <c r="B462">
        <v>52</v>
      </c>
      <c r="C462" t="s">
        <v>2646</v>
      </c>
      <c r="D462" t="s">
        <v>1489</v>
      </c>
      <c r="E462" t="s">
        <v>1490</v>
      </c>
      <c r="F462" t="s">
        <v>17</v>
      </c>
      <c r="G462" t="s">
        <v>1343</v>
      </c>
      <c r="H462" t="s">
        <v>14</v>
      </c>
      <c r="I462">
        <v>2.9</v>
      </c>
      <c r="J462">
        <v>9</v>
      </c>
      <c r="K462" t="s">
        <v>801</v>
      </c>
      <c r="M462" t="s">
        <v>2245</v>
      </c>
      <c r="O462" t="s">
        <v>2566</v>
      </c>
      <c r="P462" t="s">
        <v>2666</v>
      </c>
      <c r="Q462" t="s">
        <v>2667</v>
      </c>
      <c r="R462" t="s">
        <v>2668</v>
      </c>
      <c r="S462">
        <v>91.8</v>
      </c>
      <c r="T462">
        <v>176</v>
      </c>
      <c r="U462">
        <v>52111</v>
      </c>
      <c r="V462">
        <v>52.110999999999997</v>
      </c>
      <c r="W462" t="e">
        <f>VLOOKUP(L462,[3]Tops!$A$2:$B$184,2,FALSE)</f>
        <v>#N/A</v>
      </c>
    </row>
    <row r="463" spans="1:23" x14ac:dyDescent="0.2">
      <c r="A463" t="s">
        <v>1340</v>
      </c>
      <c r="B463">
        <v>53</v>
      </c>
      <c r="C463" t="s">
        <v>2646</v>
      </c>
      <c r="D463" t="s">
        <v>1492</v>
      </c>
      <c r="E463" t="s">
        <v>1490</v>
      </c>
      <c r="F463" t="s">
        <v>17</v>
      </c>
      <c r="G463" t="s">
        <v>1343</v>
      </c>
      <c r="H463" t="s">
        <v>14</v>
      </c>
      <c r="I463">
        <v>2.9</v>
      </c>
      <c r="J463">
        <v>8.9</v>
      </c>
      <c r="K463" t="s">
        <v>1305</v>
      </c>
      <c r="M463" t="s">
        <v>2246</v>
      </c>
      <c r="O463" t="s">
        <v>2566</v>
      </c>
      <c r="P463" t="s">
        <v>2666</v>
      </c>
      <c r="Q463" t="s">
        <v>2667</v>
      </c>
      <c r="R463" t="s">
        <v>2668</v>
      </c>
      <c r="S463">
        <v>91.8</v>
      </c>
      <c r="T463">
        <v>176</v>
      </c>
      <c r="U463">
        <v>52111</v>
      </c>
      <c r="V463">
        <v>52.110999999999997</v>
      </c>
      <c r="W463" t="e">
        <f>VLOOKUP(L463,[3]Tops!$A$2:$B$184,2,FALSE)</f>
        <v>#N/A</v>
      </c>
    </row>
    <row r="464" spans="1:23" x14ac:dyDescent="0.2">
      <c r="A464" t="s">
        <v>1340</v>
      </c>
      <c r="B464">
        <v>54</v>
      </c>
      <c r="C464" t="s">
        <v>2646</v>
      </c>
      <c r="D464" t="s">
        <v>1493</v>
      </c>
      <c r="E464" t="s">
        <v>1494</v>
      </c>
      <c r="F464" t="s">
        <v>17</v>
      </c>
      <c r="G464" t="s">
        <v>1343</v>
      </c>
      <c r="H464" t="s">
        <v>14</v>
      </c>
      <c r="I464">
        <v>2.8</v>
      </c>
      <c r="J464">
        <v>8.9</v>
      </c>
      <c r="K464" t="s">
        <v>1305</v>
      </c>
      <c r="M464" t="s">
        <v>2247</v>
      </c>
      <c r="O464" t="s">
        <v>2566</v>
      </c>
      <c r="P464" t="s">
        <v>2666</v>
      </c>
      <c r="Q464" t="s">
        <v>2667</v>
      </c>
      <c r="R464" t="s">
        <v>2668</v>
      </c>
      <c r="S464">
        <v>91.8</v>
      </c>
      <c r="T464">
        <v>176</v>
      </c>
      <c r="U464">
        <v>52111</v>
      </c>
      <c r="V464">
        <v>52.110999999999997</v>
      </c>
      <c r="W464" t="e">
        <f>VLOOKUP(L464,[3]Tops!$A$2:$B$184,2,FALSE)</f>
        <v>#N/A</v>
      </c>
    </row>
    <row r="465" spans="1:23" x14ac:dyDescent="0.2">
      <c r="A465" t="s">
        <v>1340</v>
      </c>
      <c r="B465">
        <v>55</v>
      </c>
      <c r="C465" t="s">
        <v>2646</v>
      </c>
      <c r="D465" t="s">
        <v>1495</v>
      </c>
      <c r="E465" t="s">
        <v>1496</v>
      </c>
      <c r="F465" t="s">
        <v>17</v>
      </c>
      <c r="G465" t="s">
        <v>1343</v>
      </c>
      <c r="H465" t="s">
        <v>14</v>
      </c>
      <c r="I465">
        <v>2.8</v>
      </c>
      <c r="J465">
        <v>8.9</v>
      </c>
      <c r="K465" t="s">
        <v>1305</v>
      </c>
      <c r="M465" t="s">
        <v>2248</v>
      </c>
      <c r="O465" t="s">
        <v>2566</v>
      </c>
      <c r="P465" t="s">
        <v>2666</v>
      </c>
      <c r="Q465" t="s">
        <v>2667</v>
      </c>
      <c r="R465" t="s">
        <v>2668</v>
      </c>
      <c r="S465">
        <v>91.8</v>
      </c>
      <c r="T465">
        <v>176</v>
      </c>
      <c r="U465">
        <v>52111</v>
      </c>
      <c r="V465">
        <v>52.110999999999997</v>
      </c>
      <c r="W465" t="e">
        <f>VLOOKUP(L465,[3]Tops!$A$2:$B$184,2,FALSE)</f>
        <v>#N/A</v>
      </c>
    </row>
    <row r="466" spans="1:23" x14ac:dyDescent="0.2">
      <c r="A466" t="s">
        <v>1340</v>
      </c>
      <c r="B466">
        <v>56</v>
      </c>
      <c r="C466" t="s">
        <v>2646</v>
      </c>
      <c r="D466" t="s">
        <v>1497</v>
      </c>
      <c r="E466" t="s">
        <v>1498</v>
      </c>
      <c r="F466" t="s">
        <v>17</v>
      </c>
      <c r="G466" t="s">
        <v>1343</v>
      </c>
      <c r="H466" t="s">
        <v>17</v>
      </c>
      <c r="J466">
        <v>8.5</v>
      </c>
      <c r="K466" t="s">
        <v>805</v>
      </c>
      <c r="M466" t="s">
        <v>2249</v>
      </c>
      <c r="O466" t="s">
        <v>2616</v>
      </c>
      <c r="P466" t="s">
        <v>2783</v>
      </c>
      <c r="Q466" t="s">
        <v>2784</v>
      </c>
      <c r="R466" t="s">
        <v>2671</v>
      </c>
      <c r="S466">
        <v>90</v>
      </c>
      <c r="T466">
        <v>29</v>
      </c>
      <c r="U466">
        <v>40937</v>
      </c>
      <c r="V466">
        <v>40.936999999999998</v>
      </c>
      <c r="W466" t="e">
        <f>VLOOKUP(L466,[3]Tops!$A$2:$B$184,2,FALSE)</f>
        <v>#N/A</v>
      </c>
    </row>
    <row r="467" spans="1:23" x14ac:dyDescent="0.2">
      <c r="A467" t="s">
        <v>1340</v>
      </c>
      <c r="B467">
        <v>57</v>
      </c>
      <c r="C467" t="s">
        <v>2646</v>
      </c>
      <c r="D467" t="s">
        <v>1499</v>
      </c>
      <c r="E467" t="s">
        <v>1500</v>
      </c>
      <c r="F467" t="s">
        <v>17</v>
      </c>
      <c r="G467" t="s">
        <v>1343</v>
      </c>
      <c r="H467" t="s">
        <v>14</v>
      </c>
      <c r="I467">
        <v>1.6</v>
      </c>
      <c r="J467">
        <v>8.1</v>
      </c>
      <c r="K467" t="s">
        <v>813</v>
      </c>
      <c r="M467" t="s">
        <v>2250</v>
      </c>
      <c r="O467" t="s">
        <v>2566</v>
      </c>
      <c r="P467" t="s">
        <v>2666</v>
      </c>
      <c r="Q467" t="s">
        <v>2667</v>
      </c>
      <c r="R467" t="s">
        <v>2668</v>
      </c>
      <c r="S467">
        <v>91.8</v>
      </c>
      <c r="T467">
        <v>176</v>
      </c>
      <c r="U467">
        <v>52111</v>
      </c>
      <c r="V467">
        <v>52.110999999999997</v>
      </c>
      <c r="W467" t="e">
        <f>VLOOKUP(L467,[3]Tops!$A$2:$B$184,2,FALSE)</f>
        <v>#N/A</v>
      </c>
    </row>
    <row r="468" spans="1:23" x14ac:dyDescent="0.2">
      <c r="A468" t="s">
        <v>1340</v>
      </c>
      <c r="B468">
        <v>58</v>
      </c>
      <c r="C468" t="s">
        <v>2646</v>
      </c>
      <c r="D468" t="s">
        <v>1501</v>
      </c>
      <c r="E468" t="s">
        <v>1502</v>
      </c>
      <c r="F468" t="s">
        <v>17</v>
      </c>
      <c r="G468" t="s">
        <v>1343</v>
      </c>
      <c r="H468" t="s">
        <v>14</v>
      </c>
      <c r="I468">
        <v>0.58699999999999997</v>
      </c>
      <c r="J468">
        <v>7.1</v>
      </c>
      <c r="K468" t="s">
        <v>1503</v>
      </c>
      <c r="M468" t="s">
        <v>2251</v>
      </c>
      <c r="O468" t="s">
        <v>2566</v>
      </c>
      <c r="P468" t="s">
        <v>2666</v>
      </c>
      <c r="Q468" t="s">
        <v>2667</v>
      </c>
      <c r="R468" t="s">
        <v>2668</v>
      </c>
      <c r="S468">
        <v>91.8</v>
      </c>
      <c r="T468">
        <v>176</v>
      </c>
      <c r="U468">
        <v>52111</v>
      </c>
      <c r="V468">
        <v>52.110999999999997</v>
      </c>
      <c r="W468" t="e">
        <f>VLOOKUP(L468,[3]Tops!$A$2:$B$184,2,FALSE)</f>
        <v>#N/A</v>
      </c>
    </row>
    <row r="469" spans="1:23" x14ac:dyDescent="0.2">
      <c r="A469" t="s">
        <v>1504</v>
      </c>
      <c r="B469">
        <v>1</v>
      </c>
      <c r="C469" t="s">
        <v>2645</v>
      </c>
      <c r="D469" t="s">
        <v>1505</v>
      </c>
      <c r="E469" t="s">
        <v>1506</v>
      </c>
      <c r="F469" t="s">
        <v>17</v>
      </c>
      <c r="G469" t="s">
        <v>1507</v>
      </c>
      <c r="H469" t="s">
        <v>20</v>
      </c>
      <c r="I469">
        <v>139</v>
      </c>
      <c r="J469">
        <v>58</v>
      </c>
      <c r="K469" t="s">
        <v>1509</v>
      </c>
      <c r="M469" t="s">
        <v>2252</v>
      </c>
      <c r="O469" t="s">
        <v>2593</v>
      </c>
      <c r="P469" t="s">
        <v>2733</v>
      </c>
      <c r="Q469" t="s">
        <v>2734</v>
      </c>
      <c r="R469" t="s">
        <v>1117</v>
      </c>
      <c r="S469">
        <v>86.4</v>
      </c>
      <c r="T469">
        <v>49</v>
      </c>
      <c r="U469">
        <v>58575</v>
      </c>
      <c r="V469">
        <v>58.575000000000003</v>
      </c>
      <c r="W469" t="e">
        <f>VLOOKUP(L469,[3]Tops!$A$2:$B$184,2,FALSE)</f>
        <v>#N/A</v>
      </c>
    </row>
    <row r="470" spans="1:23" x14ac:dyDescent="0.2">
      <c r="A470" t="s">
        <v>1504</v>
      </c>
      <c r="B470">
        <v>2</v>
      </c>
      <c r="C470" t="s">
        <v>2645</v>
      </c>
      <c r="D470" t="s">
        <v>1510</v>
      </c>
      <c r="E470" t="s">
        <v>1511</v>
      </c>
      <c r="F470" t="s">
        <v>17</v>
      </c>
      <c r="G470" t="s">
        <v>1507</v>
      </c>
      <c r="H470" t="s">
        <v>14</v>
      </c>
      <c r="I470">
        <v>14.8</v>
      </c>
      <c r="J470">
        <v>22</v>
      </c>
      <c r="K470" t="s">
        <v>1031</v>
      </c>
      <c r="M470" t="s">
        <v>2253</v>
      </c>
      <c r="O470" t="s">
        <v>2621</v>
      </c>
      <c r="P470" t="s">
        <v>2795</v>
      </c>
      <c r="Q470" t="s">
        <v>2796</v>
      </c>
      <c r="R470" t="s">
        <v>2728</v>
      </c>
      <c r="S470">
        <v>107.3</v>
      </c>
      <c r="T470">
        <v>25</v>
      </c>
      <c r="U470">
        <v>63470</v>
      </c>
      <c r="V470">
        <v>63.47</v>
      </c>
      <c r="W470" t="e">
        <f>VLOOKUP(L470,[3]Tops!$A$2:$B$184,2,FALSE)</f>
        <v>#N/A</v>
      </c>
    </row>
    <row r="471" spans="1:23" x14ac:dyDescent="0.2">
      <c r="A471" t="s">
        <v>1504</v>
      </c>
      <c r="B471">
        <v>3</v>
      </c>
      <c r="C471" t="s">
        <v>2645</v>
      </c>
      <c r="D471" t="s">
        <v>1513</v>
      </c>
      <c r="E471" t="s">
        <v>1514</v>
      </c>
      <c r="F471" t="s">
        <v>17</v>
      </c>
      <c r="G471" t="s">
        <v>1515</v>
      </c>
      <c r="H471" t="s">
        <v>38</v>
      </c>
      <c r="I471">
        <v>5.6</v>
      </c>
      <c r="J471">
        <v>16</v>
      </c>
      <c r="K471" t="s">
        <v>769</v>
      </c>
      <c r="M471" t="s">
        <v>2254</v>
      </c>
      <c r="O471" t="s">
        <v>2619</v>
      </c>
      <c r="P471" t="s">
        <v>2790</v>
      </c>
      <c r="Q471" t="s">
        <v>2791</v>
      </c>
      <c r="R471" t="s">
        <v>2697</v>
      </c>
      <c r="S471">
        <v>268.8</v>
      </c>
      <c r="T471">
        <v>0</v>
      </c>
      <c r="U471">
        <v>167784</v>
      </c>
      <c r="V471">
        <v>167.78399999999999</v>
      </c>
      <c r="W471" t="e">
        <f>VLOOKUP(L471,[3]Tops!$A$2:$B$184,2,FALSE)</f>
        <v>#N/A</v>
      </c>
    </row>
    <row r="472" spans="1:23" x14ac:dyDescent="0.2">
      <c r="A472" t="s">
        <v>1504</v>
      </c>
      <c r="B472">
        <v>4</v>
      </c>
      <c r="C472" t="s">
        <v>2645</v>
      </c>
      <c r="D472" t="s">
        <v>1516</v>
      </c>
      <c r="E472" t="s">
        <v>1517</v>
      </c>
      <c r="F472" t="s">
        <v>17</v>
      </c>
      <c r="G472" t="s">
        <v>1507</v>
      </c>
      <c r="H472" t="s">
        <v>20</v>
      </c>
      <c r="I472">
        <v>3.8</v>
      </c>
      <c r="J472">
        <v>14.9</v>
      </c>
      <c r="K472" t="s">
        <v>1518</v>
      </c>
      <c r="M472" t="s">
        <v>2255</v>
      </c>
      <c r="O472" t="s">
        <v>2619</v>
      </c>
      <c r="P472" t="s">
        <v>2790</v>
      </c>
      <c r="Q472" t="s">
        <v>2791</v>
      </c>
      <c r="R472" t="s">
        <v>2697</v>
      </c>
      <c r="S472">
        <v>268.8</v>
      </c>
      <c r="T472">
        <v>0</v>
      </c>
      <c r="U472">
        <v>167784</v>
      </c>
      <c r="V472">
        <v>167.78399999999999</v>
      </c>
      <c r="W472" t="e">
        <f>VLOOKUP(L472,[3]Tops!$A$2:$B$184,2,FALSE)</f>
        <v>#N/A</v>
      </c>
    </row>
    <row r="473" spans="1:23" x14ac:dyDescent="0.2">
      <c r="A473" t="s">
        <v>1504</v>
      </c>
      <c r="B473">
        <v>5</v>
      </c>
      <c r="C473" t="s">
        <v>2645</v>
      </c>
      <c r="D473" t="s">
        <v>1519</v>
      </c>
      <c r="E473" t="s">
        <v>1520</v>
      </c>
      <c r="F473" t="s">
        <v>17</v>
      </c>
      <c r="G473" t="s">
        <v>1521</v>
      </c>
      <c r="H473" t="s">
        <v>38</v>
      </c>
      <c r="I473">
        <v>3.3</v>
      </c>
      <c r="J473">
        <v>14.6</v>
      </c>
      <c r="K473" t="s">
        <v>1236</v>
      </c>
      <c r="M473" t="s">
        <v>2256</v>
      </c>
      <c r="O473" t="s">
        <v>2619</v>
      </c>
      <c r="P473" t="s">
        <v>2790</v>
      </c>
      <c r="Q473" t="s">
        <v>2791</v>
      </c>
      <c r="R473" t="s">
        <v>2697</v>
      </c>
      <c r="S473">
        <v>268.8</v>
      </c>
      <c r="T473">
        <v>0</v>
      </c>
      <c r="U473">
        <v>167784</v>
      </c>
      <c r="V473">
        <v>167.78399999999999</v>
      </c>
      <c r="W473" t="e">
        <f>VLOOKUP(L473,[3]Tops!$A$2:$B$184,2,FALSE)</f>
        <v>#N/A</v>
      </c>
    </row>
    <row r="474" spans="1:23" x14ac:dyDescent="0.2">
      <c r="A474" t="s">
        <v>1504</v>
      </c>
      <c r="B474">
        <v>6</v>
      </c>
      <c r="C474" t="s">
        <v>2645</v>
      </c>
      <c r="D474" t="s">
        <v>1522</v>
      </c>
      <c r="E474" t="s">
        <v>1523</v>
      </c>
      <c r="F474" t="s">
        <v>17</v>
      </c>
      <c r="G474" t="s">
        <v>1521</v>
      </c>
      <c r="H474" t="s">
        <v>26</v>
      </c>
      <c r="I474">
        <v>2.4</v>
      </c>
      <c r="J474">
        <v>14.1</v>
      </c>
      <c r="K474" t="s">
        <v>1524</v>
      </c>
      <c r="M474" t="s">
        <v>2257</v>
      </c>
      <c r="O474" t="s">
        <v>2619</v>
      </c>
      <c r="P474" t="s">
        <v>2790</v>
      </c>
      <c r="Q474" t="s">
        <v>2791</v>
      </c>
      <c r="R474" t="s">
        <v>2697</v>
      </c>
      <c r="S474">
        <v>268.8</v>
      </c>
      <c r="T474">
        <v>0</v>
      </c>
      <c r="U474">
        <v>167784</v>
      </c>
      <c r="V474">
        <v>167.78399999999999</v>
      </c>
      <c r="W474" t="e">
        <f>VLOOKUP(L474,[3]Tops!$A$2:$B$184,2,FALSE)</f>
        <v>#N/A</v>
      </c>
    </row>
    <row r="475" spans="1:23" x14ac:dyDescent="0.2">
      <c r="A475" t="s">
        <v>1504</v>
      </c>
      <c r="B475">
        <v>7</v>
      </c>
      <c r="C475" t="s">
        <v>2645</v>
      </c>
      <c r="D475" t="s">
        <v>1525</v>
      </c>
      <c r="E475" t="s">
        <v>1526</v>
      </c>
      <c r="F475" t="s">
        <v>17</v>
      </c>
      <c r="G475" t="s">
        <v>1521</v>
      </c>
      <c r="H475" t="s">
        <v>20</v>
      </c>
      <c r="I475">
        <v>1.9</v>
      </c>
      <c r="J475">
        <v>13.7</v>
      </c>
      <c r="K475" t="s">
        <v>1527</v>
      </c>
      <c r="M475" t="s">
        <v>2258</v>
      </c>
      <c r="O475" t="s">
        <v>2619</v>
      </c>
      <c r="P475" t="s">
        <v>2790</v>
      </c>
      <c r="Q475" t="s">
        <v>2791</v>
      </c>
      <c r="R475" t="s">
        <v>2697</v>
      </c>
      <c r="S475">
        <v>268.8</v>
      </c>
      <c r="T475">
        <v>0</v>
      </c>
      <c r="U475">
        <v>167784</v>
      </c>
      <c r="V475">
        <v>167.78399999999999</v>
      </c>
      <c r="W475" t="e">
        <f>VLOOKUP(L475,[3]Tops!$A$2:$B$184,2,FALSE)</f>
        <v>#N/A</v>
      </c>
    </row>
    <row r="476" spans="1:23" x14ac:dyDescent="0.2">
      <c r="A476" t="s">
        <v>1504</v>
      </c>
      <c r="B476">
        <v>8</v>
      </c>
      <c r="C476" t="s">
        <v>2645</v>
      </c>
      <c r="D476" t="s">
        <v>1528</v>
      </c>
      <c r="E476" t="s">
        <v>1529</v>
      </c>
      <c r="F476" t="s">
        <v>17</v>
      </c>
      <c r="G476" t="s">
        <v>1507</v>
      </c>
      <c r="H476" t="s">
        <v>20</v>
      </c>
      <c r="I476">
        <v>1.8</v>
      </c>
      <c r="J476">
        <v>13.6</v>
      </c>
      <c r="K476" t="s">
        <v>1531</v>
      </c>
      <c r="M476" t="s">
        <v>2259</v>
      </c>
      <c r="O476" t="s">
        <v>2619</v>
      </c>
      <c r="P476" t="s">
        <v>2790</v>
      </c>
      <c r="Q476" t="s">
        <v>2791</v>
      </c>
      <c r="R476" t="s">
        <v>2697</v>
      </c>
      <c r="S476">
        <v>268.8</v>
      </c>
      <c r="T476">
        <v>0</v>
      </c>
      <c r="U476">
        <v>167784</v>
      </c>
      <c r="V476">
        <v>167.78399999999999</v>
      </c>
      <c r="W476" t="e">
        <f>VLOOKUP(L476,[3]Tops!$A$2:$B$184,2,FALSE)</f>
        <v>#N/A</v>
      </c>
    </row>
    <row r="477" spans="1:23" x14ac:dyDescent="0.2">
      <c r="A477" t="s">
        <v>1504</v>
      </c>
      <c r="B477">
        <v>9</v>
      </c>
      <c r="C477" t="s">
        <v>2645</v>
      </c>
      <c r="D477" t="s">
        <v>1532</v>
      </c>
      <c r="E477" t="s">
        <v>1533</v>
      </c>
      <c r="F477" t="s">
        <v>17</v>
      </c>
      <c r="G477" t="s">
        <v>1521</v>
      </c>
      <c r="H477" t="s">
        <v>38</v>
      </c>
      <c r="I477">
        <v>1.4</v>
      </c>
      <c r="J477">
        <v>13.4</v>
      </c>
      <c r="K477" t="s">
        <v>1244</v>
      </c>
      <c r="M477" t="s">
        <v>2260</v>
      </c>
      <c r="O477" t="s">
        <v>2619</v>
      </c>
      <c r="P477" t="s">
        <v>2790</v>
      </c>
      <c r="Q477" t="s">
        <v>2791</v>
      </c>
      <c r="R477" t="s">
        <v>2697</v>
      </c>
      <c r="S477">
        <v>268.8</v>
      </c>
      <c r="T477">
        <v>0</v>
      </c>
      <c r="U477">
        <v>167784</v>
      </c>
      <c r="V477">
        <v>167.78399999999999</v>
      </c>
      <c r="W477" t="e">
        <f>VLOOKUP(L477,[3]Tops!$A$2:$B$184,2,FALSE)</f>
        <v>#N/A</v>
      </c>
    </row>
    <row r="478" spans="1:23" x14ac:dyDescent="0.2">
      <c r="A478" t="s">
        <v>1504</v>
      </c>
      <c r="B478">
        <v>10</v>
      </c>
      <c r="C478" t="s">
        <v>2645</v>
      </c>
      <c r="D478" t="s">
        <v>1534</v>
      </c>
      <c r="E478" t="s">
        <v>1535</v>
      </c>
      <c r="F478" t="s">
        <v>17</v>
      </c>
      <c r="G478" t="s">
        <v>1521</v>
      </c>
      <c r="H478" t="s">
        <v>14</v>
      </c>
      <c r="I478">
        <v>3.5</v>
      </c>
      <c r="J478">
        <v>9.6999999999999993</v>
      </c>
      <c r="K478" t="s">
        <v>1290</v>
      </c>
      <c r="M478" t="s">
        <v>2261</v>
      </c>
      <c r="O478" t="s">
        <v>2622</v>
      </c>
      <c r="P478" t="s">
        <v>2797</v>
      </c>
      <c r="Q478" t="s">
        <v>2798</v>
      </c>
      <c r="R478" t="s">
        <v>2799</v>
      </c>
      <c r="S478">
        <v>150.6</v>
      </c>
      <c r="T478">
        <v>22</v>
      </c>
      <c r="U478">
        <v>93547</v>
      </c>
      <c r="V478">
        <v>93.546999999999997</v>
      </c>
      <c r="W478" t="e">
        <f>VLOOKUP(L478,[3]Tops!$A$2:$B$184,2,FALSE)</f>
        <v>#N/A</v>
      </c>
    </row>
    <row r="479" spans="1:23" x14ac:dyDescent="0.2">
      <c r="A479" t="s">
        <v>1504</v>
      </c>
      <c r="B479">
        <v>11</v>
      </c>
      <c r="C479" t="s">
        <v>2645</v>
      </c>
      <c r="D479" t="s">
        <v>1536</v>
      </c>
      <c r="E479" t="s">
        <v>1537</v>
      </c>
      <c r="F479" t="s">
        <v>17</v>
      </c>
      <c r="G479" t="s">
        <v>1507</v>
      </c>
      <c r="H479" t="s">
        <v>14</v>
      </c>
      <c r="I479">
        <v>5</v>
      </c>
      <c r="J479">
        <v>9.6</v>
      </c>
      <c r="K479" t="s">
        <v>1539</v>
      </c>
      <c r="M479" t="s">
        <v>2262</v>
      </c>
      <c r="O479" t="s">
        <v>2619</v>
      </c>
      <c r="P479" t="s">
        <v>2790</v>
      </c>
      <c r="Q479" t="s">
        <v>2791</v>
      </c>
      <c r="R479" t="s">
        <v>2697</v>
      </c>
      <c r="S479">
        <v>268.8</v>
      </c>
      <c r="T479">
        <v>0</v>
      </c>
      <c r="U479">
        <v>167784</v>
      </c>
      <c r="V479">
        <v>167.78399999999999</v>
      </c>
      <c r="W479" t="e">
        <f>VLOOKUP(L479,[3]Tops!$A$2:$B$184,2,FALSE)</f>
        <v>#N/A</v>
      </c>
    </row>
    <row r="480" spans="1:23" x14ac:dyDescent="0.2">
      <c r="A480" t="s">
        <v>1504</v>
      </c>
      <c r="B480">
        <v>12</v>
      </c>
      <c r="C480" t="s">
        <v>2645</v>
      </c>
      <c r="D480" t="s">
        <v>1540</v>
      </c>
      <c r="E480" t="s">
        <v>1533</v>
      </c>
      <c r="F480" t="s">
        <v>17</v>
      </c>
      <c r="G480" t="s">
        <v>1521</v>
      </c>
      <c r="H480" t="s">
        <v>38</v>
      </c>
      <c r="I480">
        <v>4</v>
      </c>
      <c r="J480">
        <v>9</v>
      </c>
      <c r="K480" t="s">
        <v>801</v>
      </c>
      <c r="M480" t="s">
        <v>2263</v>
      </c>
      <c r="O480" t="s">
        <v>2619</v>
      </c>
      <c r="P480" t="s">
        <v>2790</v>
      </c>
      <c r="Q480" t="s">
        <v>2791</v>
      </c>
      <c r="R480" t="s">
        <v>2697</v>
      </c>
      <c r="S480">
        <v>268.8</v>
      </c>
      <c r="T480">
        <v>0</v>
      </c>
      <c r="U480">
        <v>167784</v>
      </c>
      <c r="V480">
        <v>167.78399999999999</v>
      </c>
      <c r="W480" t="e">
        <f>VLOOKUP(L480,[3]Tops!$A$2:$B$184,2,FALSE)</f>
        <v>#N/A</v>
      </c>
    </row>
    <row r="481" spans="1:23" x14ac:dyDescent="0.2">
      <c r="A481" t="s">
        <v>1504</v>
      </c>
      <c r="B481">
        <v>13</v>
      </c>
      <c r="C481" t="s">
        <v>2645</v>
      </c>
      <c r="D481" t="s">
        <v>1542</v>
      </c>
      <c r="E481" t="s">
        <v>1523</v>
      </c>
      <c r="F481" t="s">
        <v>17</v>
      </c>
      <c r="G481" t="s">
        <v>1507</v>
      </c>
      <c r="H481" t="s">
        <v>14</v>
      </c>
      <c r="I481">
        <v>3.2</v>
      </c>
      <c r="J481">
        <v>8.4</v>
      </c>
      <c r="K481" t="s">
        <v>809</v>
      </c>
      <c r="M481" t="s">
        <v>2264</v>
      </c>
      <c r="O481" t="s">
        <v>2619</v>
      </c>
      <c r="P481" t="s">
        <v>2790</v>
      </c>
      <c r="Q481" t="s">
        <v>2791</v>
      </c>
      <c r="R481" t="s">
        <v>2697</v>
      </c>
      <c r="S481">
        <v>268.8</v>
      </c>
      <c r="T481">
        <v>0</v>
      </c>
      <c r="U481">
        <v>167784</v>
      </c>
      <c r="V481">
        <v>167.78399999999999</v>
      </c>
      <c r="W481" t="e">
        <f>VLOOKUP(L481,[3]Tops!$A$2:$B$184,2,FALSE)</f>
        <v>#N/A</v>
      </c>
    </row>
    <row r="482" spans="1:23" x14ac:dyDescent="0.2">
      <c r="A482" t="s">
        <v>1504</v>
      </c>
      <c r="B482">
        <v>14</v>
      </c>
      <c r="C482" t="s">
        <v>2645</v>
      </c>
      <c r="D482" t="s">
        <v>1543</v>
      </c>
      <c r="E482" t="s">
        <v>1544</v>
      </c>
      <c r="F482" t="s">
        <v>17</v>
      </c>
      <c r="G482" t="s">
        <v>1507</v>
      </c>
      <c r="H482" t="s">
        <v>26</v>
      </c>
      <c r="I482">
        <v>3.2</v>
      </c>
      <c r="J482">
        <v>8.4</v>
      </c>
      <c r="K482" t="s">
        <v>809</v>
      </c>
      <c r="M482" t="s">
        <v>2265</v>
      </c>
      <c r="O482" t="s">
        <v>2619</v>
      </c>
      <c r="P482" t="s">
        <v>2790</v>
      </c>
      <c r="Q482" t="s">
        <v>2791</v>
      </c>
      <c r="R482" t="s">
        <v>2697</v>
      </c>
      <c r="S482">
        <v>268.8</v>
      </c>
      <c r="T482">
        <v>0</v>
      </c>
      <c r="U482">
        <v>167784</v>
      </c>
      <c r="V482">
        <v>167.78399999999999</v>
      </c>
      <c r="W482" t="e">
        <f>VLOOKUP(L482,[3]Tops!$A$2:$B$184,2,FALSE)</f>
        <v>#N/A</v>
      </c>
    </row>
    <row r="483" spans="1:23" x14ac:dyDescent="0.2">
      <c r="A483" t="s">
        <v>1504</v>
      </c>
      <c r="B483">
        <v>15</v>
      </c>
      <c r="C483" t="s">
        <v>2645</v>
      </c>
      <c r="D483" t="s">
        <v>1545</v>
      </c>
      <c r="E483" t="s">
        <v>1546</v>
      </c>
      <c r="F483" t="s">
        <v>17</v>
      </c>
      <c r="G483" t="s">
        <v>1521</v>
      </c>
      <c r="H483" t="s">
        <v>14</v>
      </c>
      <c r="I483">
        <v>3</v>
      </c>
      <c r="J483">
        <v>8.3000000000000007</v>
      </c>
      <c r="K483" t="s">
        <v>1547</v>
      </c>
      <c r="M483" t="s">
        <v>2266</v>
      </c>
      <c r="O483" t="s">
        <v>2621</v>
      </c>
      <c r="P483" t="s">
        <v>2795</v>
      </c>
      <c r="Q483" t="s">
        <v>2796</v>
      </c>
      <c r="R483" t="s">
        <v>2728</v>
      </c>
      <c r="S483">
        <v>107.3</v>
      </c>
      <c r="T483">
        <v>25</v>
      </c>
      <c r="U483">
        <v>63470</v>
      </c>
      <c r="V483">
        <v>63.47</v>
      </c>
      <c r="W483" t="e">
        <f>VLOOKUP(L483,[3]Tops!$A$2:$B$184,2,FALSE)</f>
        <v>#N/A</v>
      </c>
    </row>
    <row r="484" spans="1:23" x14ac:dyDescent="0.2">
      <c r="A484" t="s">
        <v>1504</v>
      </c>
      <c r="B484">
        <v>16</v>
      </c>
      <c r="C484" t="s">
        <v>2645</v>
      </c>
      <c r="D484" t="s">
        <v>1548</v>
      </c>
      <c r="E484" t="s">
        <v>1549</v>
      </c>
      <c r="F484" t="s">
        <v>17</v>
      </c>
      <c r="G484" t="s">
        <v>1521</v>
      </c>
      <c r="H484" t="s">
        <v>14</v>
      </c>
      <c r="I484">
        <v>2.8</v>
      </c>
      <c r="J484">
        <v>8.1</v>
      </c>
      <c r="K484" t="s">
        <v>813</v>
      </c>
      <c r="M484" t="s">
        <v>2267</v>
      </c>
      <c r="O484" t="s">
        <v>2619</v>
      </c>
      <c r="P484" t="s">
        <v>2790</v>
      </c>
      <c r="Q484" t="s">
        <v>2791</v>
      </c>
      <c r="R484" t="s">
        <v>2697</v>
      </c>
      <c r="S484">
        <v>268.8</v>
      </c>
      <c r="T484">
        <v>0</v>
      </c>
      <c r="U484">
        <v>167784</v>
      </c>
      <c r="V484">
        <v>167.78399999999999</v>
      </c>
      <c r="W484" t="e">
        <f>VLOOKUP(L484,[3]Tops!$A$2:$B$184,2,FALSE)</f>
        <v>#N/A</v>
      </c>
    </row>
    <row r="485" spans="1:23" x14ac:dyDescent="0.2">
      <c r="A485" t="s">
        <v>1504</v>
      </c>
      <c r="B485">
        <v>17</v>
      </c>
      <c r="C485" t="s">
        <v>2645</v>
      </c>
      <c r="D485" t="s">
        <v>1550</v>
      </c>
      <c r="E485" t="s">
        <v>1551</v>
      </c>
      <c r="F485" t="s">
        <v>17</v>
      </c>
      <c r="G485" t="s">
        <v>1521</v>
      </c>
      <c r="H485" t="s">
        <v>26</v>
      </c>
      <c r="I485">
        <v>2.2999999999999998</v>
      </c>
      <c r="J485">
        <v>7.8</v>
      </c>
      <c r="K485" t="s">
        <v>1552</v>
      </c>
      <c r="M485" t="s">
        <v>2268</v>
      </c>
      <c r="O485" t="s">
        <v>2619</v>
      </c>
      <c r="P485" t="s">
        <v>2790</v>
      </c>
      <c r="Q485" t="s">
        <v>2791</v>
      </c>
      <c r="R485" t="s">
        <v>2697</v>
      </c>
      <c r="S485">
        <v>268.8</v>
      </c>
      <c r="T485">
        <v>0</v>
      </c>
      <c r="U485">
        <v>167784</v>
      </c>
      <c r="V485">
        <v>167.78399999999999</v>
      </c>
      <c r="W485" t="e">
        <f>VLOOKUP(L485,[3]Tops!$A$2:$B$184,2,FALSE)</f>
        <v>#N/A</v>
      </c>
    </row>
    <row r="486" spans="1:23" x14ac:dyDescent="0.2">
      <c r="A486" t="s">
        <v>1504</v>
      </c>
      <c r="B486">
        <v>18</v>
      </c>
      <c r="C486" t="s">
        <v>2645</v>
      </c>
      <c r="D486" t="s">
        <v>1553</v>
      </c>
      <c r="E486" t="s">
        <v>1554</v>
      </c>
      <c r="F486" t="s">
        <v>17</v>
      </c>
      <c r="G486" t="s">
        <v>1521</v>
      </c>
      <c r="H486" t="s">
        <v>20</v>
      </c>
      <c r="I486">
        <v>2</v>
      </c>
      <c r="J486">
        <v>7.6</v>
      </c>
      <c r="K486" t="s">
        <v>1555</v>
      </c>
      <c r="M486" t="s">
        <v>2269</v>
      </c>
      <c r="O486" t="s">
        <v>2619</v>
      </c>
      <c r="P486" t="s">
        <v>2790</v>
      </c>
      <c r="Q486" t="s">
        <v>2791</v>
      </c>
      <c r="R486" t="s">
        <v>2697</v>
      </c>
      <c r="S486">
        <v>268.8</v>
      </c>
      <c r="T486">
        <v>0</v>
      </c>
      <c r="U486">
        <v>167784</v>
      </c>
      <c r="V486">
        <v>167.78399999999999</v>
      </c>
      <c r="W486" t="e">
        <f>VLOOKUP(L486,[3]Tops!$A$2:$B$184,2,FALSE)</f>
        <v>#N/A</v>
      </c>
    </row>
    <row r="487" spans="1:23" x14ac:dyDescent="0.2">
      <c r="A487" t="s">
        <v>1504</v>
      </c>
      <c r="B487">
        <v>19</v>
      </c>
      <c r="C487" t="s">
        <v>2645</v>
      </c>
      <c r="D487" t="s">
        <v>1556</v>
      </c>
      <c r="E487" t="s">
        <v>1557</v>
      </c>
      <c r="F487" t="s">
        <v>17</v>
      </c>
      <c r="G487" t="s">
        <v>1521</v>
      </c>
      <c r="I487">
        <v>5.4</v>
      </c>
      <c r="J487">
        <v>7.4</v>
      </c>
      <c r="K487" t="s">
        <v>823</v>
      </c>
      <c r="M487" t="s">
        <v>2270</v>
      </c>
      <c r="O487" t="s">
        <v>2622</v>
      </c>
      <c r="P487" t="s">
        <v>2797</v>
      </c>
      <c r="Q487" t="s">
        <v>2798</v>
      </c>
      <c r="R487" t="s">
        <v>2799</v>
      </c>
      <c r="S487">
        <v>150.6</v>
      </c>
      <c r="T487">
        <v>22</v>
      </c>
      <c r="U487">
        <v>93547</v>
      </c>
      <c r="V487">
        <v>93.546999999999997</v>
      </c>
      <c r="W487" t="e">
        <f>VLOOKUP(L487,[3]Tops!$A$2:$B$184,2,FALSE)</f>
        <v>#N/A</v>
      </c>
    </row>
    <row r="488" spans="1:23" x14ac:dyDescent="0.2">
      <c r="A488" t="s">
        <v>1504</v>
      </c>
      <c r="B488">
        <v>20</v>
      </c>
      <c r="C488" t="s">
        <v>2645</v>
      </c>
      <c r="D488" t="s">
        <v>1558</v>
      </c>
      <c r="E488" t="s">
        <v>1559</v>
      </c>
      <c r="F488" t="s">
        <v>17</v>
      </c>
      <c r="G488" t="s">
        <v>1515</v>
      </c>
      <c r="H488" t="s">
        <v>14</v>
      </c>
      <c r="I488">
        <v>1.4</v>
      </c>
      <c r="J488">
        <v>7.2</v>
      </c>
      <c r="K488" t="s">
        <v>1560</v>
      </c>
      <c r="M488" t="s">
        <v>2271</v>
      </c>
      <c r="O488" t="s">
        <v>2619</v>
      </c>
      <c r="P488" t="s">
        <v>2790</v>
      </c>
      <c r="Q488" t="s">
        <v>2791</v>
      </c>
      <c r="R488" t="s">
        <v>2697</v>
      </c>
      <c r="S488">
        <v>268.8</v>
      </c>
      <c r="T488">
        <v>0</v>
      </c>
      <c r="U488">
        <v>167784</v>
      </c>
      <c r="V488">
        <v>167.78399999999999</v>
      </c>
      <c r="W488" t="e">
        <f>VLOOKUP(L488,[3]Tops!$A$2:$B$184,2,FALSE)</f>
        <v>#N/A</v>
      </c>
    </row>
    <row r="489" spans="1:23" x14ac:dyDescent="0.2">
      <c r="A489" t="s">
        <v>1504</v>
      </c>
      <c r="B489">
        <v>21</v>
      </c>
      <c r="C489" t="s">
        <v>2645</v>
      </c>
      <c r="D489" t="s">
        <v>1561</v>
      </c>
      <c r="E489" t="s">
        <v>1562</v>
      </c>
      <c r="F489" t="s">
        <v>17</v>
      </c>
      <c r="G489" t="s">
        <v>1521</v>
      </c>
      <c r="H489" t="s">
        <v>26</v>
      </c>
      <c r="I489">
        <v>1.4</v>
      </c>
      <c r="J489">
        <v>7.2</v>
      </c>
      <c r="K489" t="s">
        <v>1560</v>
      </c>
      <c r="M489" t="s">
        <v>2541</v>
      </c>
      <c r="O489" t="s">
        <v>2619</v>
      </c>
      <c r="P489" t="s">
        <v>2790</v>
      </c>
      <c r="Q489" t="s">
        <v>2791</v>
      </c>
      <c r="R489" t="s">
        <v>2697</v>
      </c>
      <c r="S489">
        <v>268.8</v>
      </c>
      <c r="T489">
        <v>0</v>
      </c>
      <c r="U489">
        <v>167784</v>
      </c>
      <c r="V489">
        <v>167.78399999999999</v>
      </c>
      <c r="W489" t="e">
        <f>VLOOKUP(L489,[3]Tops!$A$2:$B$184,2,FALSE)</f>
        <v>#N/A</v>
      </c>
    </row>
    <row r="490" spans="1:23" x14ac:dyDescent="0.2">
      <c r="A490" t="s">
        <v>1504</v>
      </c>
      <c r="B490">
        <v>22</v>
      </c>
      <c r="C490" t="s">
        <v>2645</v>
      </c>
      <c r="D490" t="s">
        <v>1563</v>
      </c>
      <c r="E490" t="s">
        <v>1564</v>
      </c>
      <c r="F490" t="s">
        <v>17</v>
      </c>
      <c r="G490" t="s">
        <v>1565</v>
      </c>
      <c r="H490" t="s">
        <v>14</v>
      </c>
      <c r="I490">
        <v>2.5</v>
      </c>
      <c r="J490">
        <v>5.4</v>
      </c>
      <c r="K490" t="s">
        <v>1335</v>
      </c>
      <c r="M490" t="s">
        <v>2272</v>
      </c>
      <c r="O490" t="s">
        <v>2623</v>
      </c>
      <c r="P490" t="s">
        <v>2800</v>
      </c>
      <c r="Q490" t="s">
        <v>2801</v>
      </c>
      <c r="R490" t="s">
        <v>2802</v>
      </c>
      <c r="S490">
        <v>108.1</v>
      </c>
      <c r="T490">
        <v>13</v>
      </c>
      <c r="U490">
        <v>65797</v>
      </c>
      <c r="V490">
        <v>65.796999999999997</v>
      </c>
      <c r="W490" t="e">
        <f>VLOOKUP(L490,[3]Tops!$A$2:$B$184,2,FALSE)</f>
        <v>#N/A</v>
      </c>
    </row>
    <row r="491" spans="1:23" x14ac:dyDescent="0.2">
      <c r="A491" t="s">
        <v>1566</v>
      </c>
      <c r="B491">
        <v>1</v>
      </c>
      <c r="C491" t="s">
        <v>2646</v>
      </c>
      <c r="D491" t="s">
        <v>1567</v>
      </c>
      <c r="E491" t="s">
        <v>1568</v>
      </c>
      <c r="F491" t="s">
        <v>17</v>
      </c>
      <c r="G491" t="s">
        <v>1521</v>
      </c>
      <c r="H491" t="s">
        <v>17</v>
      </c>
      <c r="I491">
        <v>18.8</v>
      </c>
      <c r="J491">
        <v>18.399999999999999</v>
      </c>
      <c r="K491" t="s">
        <v>1569</v>
      </c>
      <c r="M491" t="s">
        <v>2273</v>
      </c>
      <c r="O491" t="s">
        <v>2624</v>
      </c>
      <c r="P491" t="s">
        <v>2803</v>
      </c>
      <c r="Q491" t="s">
        <v>2804</v>
      </c>
      <c r="R491" t="s">
        <v>2805</v>
      </c>
      <c r="S491">
        <v>207.9</v>
      </c>
      <c r="T491">
        <v>36</v>
      </c>
      <c r="U491">
        <v>51026</v>
      </c>
      <c r="V491">
        <v>51.026000000000003</v>
      </c>
      <c r="W491" t="e">
        <f>VLOOKUP(L491,[3]Tops!$A$2:$B$184,2,FALSE)</f>
        <v>#N/A</v>
      </c>
    </row>
    <row r="492" spans="1:23" x14ac:dyDescent="0.2">
      <c r="A492" t="s">
        <v>1566</v>
      </c>
      <c r="B492">
        <v>2</v>
      </c>
      <c r="C492" t="s">
        <v>2646</v>
      </c>
      <c r="D492" t="s">
        <v>1570</v>
      </c>
      <c r="E492" t="s">
        <v>1571</v>
      </c>
      <c r="F492" t="s">
        <v>17</v>
      </c>
      <c r="G492" t="s">
        <v>1507</v>
      </c>
      <c r="H492" t="s">
        <v>17</v>
      </c>
      <c r="I492">
        <v>2.7</v>
      </c>
      <c r="J492">
        <v>17</v>
      </c>
      <c r="K492" t="s">
        <v>1572</v>
      </c>
      <c r="M492" t="s">
        <v>2274</v>
      </c>
      <c r="O492" t="s">
        <v>2616</v>
      </c>
      <c r="P492" t="s">
        <v>2783</v>
      </c>
      <c r="Q492" t="s">
        <v>2784</v>
      </c>
      <c r="R492" t="s">
        <v>2671</v>
      </c>
      <c r="S492">
        <v>90</v>
      </c>
      <c r="T492">
        <v>29</v>
      </c>
      <c r="U492">
        <v>40937</v>
      </c>
      <c r="V492">
        <v>40.936999999999998</v>
      </c>
      <c r="W492" t="e">
        <f>VLOOKUP(L492,[3]Tops!$A$2:$B$184,2,FALSE)</f>
        <v>#N/A</v>
      </c>
    </row>
    <row r="493" spans="1:23" x14ac:dyDescent="0.2">
      <c r="A493" t="s">
        <v>1566</v>
      </c>
      <c r="B493">
        <v>3</v>
      </c>
      <c r="C493" t="s">
        <v>2646</v>
      </c>
      <c r="D493" t="s">
        <v>1573</v>
      </c>
      <c r="E493" t="s">
        <v>1574</v>
      </c>
      <c r="F493" t="s">
        <v>17</v>
      </c>
      <c r="G493" t="s">
        <v>1515</v>
      </c>
      <c r="I493">
        <v>3.6</v>
      </c>
      <c r="J493">
        <v>14.6</v>
      </c>
      <c r="K493" t="s">
        <v>1236</v>
      </c>
      <c r="M493" t="s">
        <v>2275</v>
      </c>
      <c r="O493" t="s">
        <v>2619</v>
      </c>
      <c r="P493" t="s">
        <v>2790</v>
      </c>
      <c r="Q493" t="s">
        <v>2791</v>
      </c>
      <c r="R493" t="s">
        <v>2697</v>
      </c>
      <c r="S493">
        <v>268.8</v>
      </c>
      <c r="T493">
        <v>0</v>
      </c>
      <c r="U493">
        <v>167784</v>
      </c>
      <c r="V493">
        <v>167.78399999999999</v>
      </c>
      <c r="W493" t="e">
        <f>VLOOKUP(L493,[3]Tops!$A$2:$B$184,2,FALSE)</f>
        <v>#N/A</v>
      </c>
    </row>
    <row r="494" spans="1:23" x14ac:dyDescent="0.2">
      <c r="A494" t="s">
        <v>1566</v>
      </c>
      <c r="B494">
        <v>4</v>
      </c>
      <c r="C494" t="s">
        <v>2646</v>
      </c>
      <c r="D494" t="s">
        <v>1575</v>
      </c>
      <c r="E494" t="s">
        <v>1576</v>
      </c>
      <c r="F494" t="s">
        <v>17</v>
      </c>
      <c r="G494" t="s">
        <v>1565</v>
      </c>
      <c r="I494">
        <v>16.3</v>
      </c>
      <c r="J494">
        <v>12.3</v>
      </c>
      <c r="K494" t="s">
        <v>1483</v>
      </c>
      <c r="M494" t="s">
        <v>2276</v>
      </c>
      <c r="O494" t="s">
        <v>2602</v>
      </c>
      <c r="P494" t="s">
        <v>2754</v>
      </c>
      <c r="Q494" t="s">
        <v>2711</v>
      </c>
      <c r="R494" t="s">
        <v>2697</v>
      </c>
      <c r="S494">
        <v>176.2</v>
      </c>
      <c r="T494">
        <v>25</v>
      </c>
      <c r="U494">
        <v>69778</v>
      </c>
      <c r="V494">
        <v>69.778000000000006</v>
      </c>
      <c r="W494" t="e">
        <f>VLOOKUP(L494,[3]Tops!$A$2:$B$184,2,FALSE)</f>
        <v>#N/A</v>
      </c>
    </row>
    <row r="495" spans="1:23" x14ac:dyDescent="0.2">
      <c r="A495" t="s">
        <v>1566</v>
      </c>
      <c r="B495">
        <v>5</v>
      </c>
      <c r="C495" t="s">
        <v>2646</v>
      </c>
      <c r="D495" t="s">
        <v>1577</v>
      </c>
      <c r="E495" t="s">
        <v>1578</v>
      </c>
      <c r="F495" t="s">
        <v>17</v>
      </c>
      <c r="G495" t="s">
        <v>1521</v>
      </c>
      <c r="H495" t="s">
        <v>17</v>
      </c>
      <c r="I495">
        <v>3.5</v>
      </c>
      <c r="J495">
        <v>11</v>
      </c>
      <c r="K495" t="s">
        <v>1278</v>
      </c>
      <c r="M495" t="s">
        <v>2277</v>
      </c>
      <c r="O495" t="s">
        <v>2625</v>
      </c>
      <c r="P495" t="s">
        <v>2806</v>
      </c>
      <c r="Q495" t="s">
        <v>2807</v>
      </c>
      <c r="R495" t="s">
        <v>2697</v>
      </c>
      <c r="S495">
        <v>217.9</v>
      </c>
      <c r="T495">
        <v>32</v>
      </c>
      <c r="U495">
        <v>89243</v>
      </c>
      <c r="V495">
        <v>89.242999999999995</v>
      </c>
      <c r="W495" t="e">
        <f>VLOOKUP(L495,[3]Tops!$A$2:$B$184,2,FALSE)</f>
        <v>#N/A</v>
      </c>
    </row>
    <row r="496" spans="1:23" x14ac:dyDescent="0.2">
      <c r="A496" t="s">
        <v>1566</v>
      </c>
      <c r="B496">
        <v>6</v>
      </c>
      <c r="C496" t="s">
        <v>2646</v>
      </c>
      <c r="D496" t="s">
        <v>1579</v>
      </c>
      <c r="E496" t="s">
        <v>1580</v>
      </c>
      <c r="F496" t="s">
        <v>17</v>
      </c>
      <c r="G496" t="s">
        <v>1507</v>
      </c>
      <c r="H496" t="s">
        <v>17</v>
      </c>
      <c r="I496">
        <v>5.5</v>
      </c>
      <c r="J496">
        <v>10.8</v>
      </c>
      <c r="K496" t="s">
        <v>1281</v>
      </c>
      <c r="M496" t="s">
        <v>2278</v>
      </c>
      <c r="O496" t="s">
        <v>2626</v>
      </c>
      <c r="P496" t="s">
        <v>2808</v>
      </c>
      <c r="Q496" t="s">
        <v>2809</v>
      </c>
      <c r="R496" t="s">
        <v>2685</v>
      </c>
      <c r="S496">
        <v>97.5</v>
      </c>
      <c r="T496">
        <v>10</v>
      </c>
      <c r="U496">
        <v>107000</v>
      </c>
      <c r="V496">
        <v>107</v>
      </c>
      <c r="W496" t="e">
        <f>VLOOKUP(L496,[3]Tops!$A$2:$B$184,2,FALSE)</f>
        <v>#N/A</v>
      </c>
    </row>
    <row r="497" spans="1:23" x14ac:dyDescent="0.2">
      <c r="A497" t="s">
        <v>1566</v>
      </c>
      <c r="B497">
        <v>7</v>
      </c>
      <c r="C497" t="s">
        <v>2646</v>
      </c>
      <c r="D497" t="s">
        <v>1581</v>
      </c>
      <c r="E497" t="s">
        <v>1582</v>
      </c>
      <c r="F497" t="s">
        <v>17</v>
      </c>
      <c r="G497" t="s">
        <v>1507</v>
      </c>
      <c r="H497" t="s">
        <v>17</v>
      </c>
      <c r="I497">
        <v>4.7</v>
      </c>
      <c r="J497">
        <v>10.6</v>
      </c>
      <c r="K497" t="s">
        <v>1583</v>
      </c>
      <c r="M497" t="s">
        <v>2279</v>
      </c>
      <c r="O497" t="s">
        <v>2627</v>
      </c>
      <c r="P497" t="s">
        <v>2810</v>
      </c>
      <c r="Q497" t="s">
        <v>2811</v>
      </c>
      <c r="R497" t="s">
        <v>2812</v>
      </c>
      <c r="S497">
        <v>123.2</v>
      </c>
      <c r="T497">
        <v>10</v>
      </c>
      <c r="U497">
        <v>87345</v>
      </c>
      <c r="V497">
        <v>87.344999999999999</v>
      </c>
      <c r="W497" t="e">
        <f>VLOOKUP(L497,[3]Tops!$A$2:$B$184,2,FALSE)</f>
        <v>#N/A</v>
      </c>
    </row>
    <row r="498" spans="1:23" x14ac:dyDescent="0.2">
      <c r="A498" t="s">
        <v>1566</v>
      </c>
      <c r="B498">
        <v>8</v>
      </c>
      <c r="C498" t="s">
        <v>2646</v>
      </c>
      <c r="D498" t="s">
        <v>1584</v>
      </c>
      <c r="E498" t="s">
        <v>1585</v>
      </c>
      <c r="F498" t="s">
        <v>17</v>
      </c>
      <c r="G498" t="s">
        <v>1507</v>
      </c>
      <c r="H498" t="s">
        <v>14</v>
      </c>
      <c r="I498">
        <v>1.6</v>
      </c>
      <c r="J498">
        <v>10</v>
      </c>
      <c r="K498" t="s">
        <v>1285</v>
      </c>
      <c r="M498" t="s">
        <v>2280</v>
      </c>
      <c r="O498" t="s">
        <v>2593</v>
      </c>
      <c r="P498" t="s">
        <v>2733</v>
      </c>
      <c r="Q498" t="s">
        <v>2734</v>
      </c>
      <c r="R498" t="s">
        <v>1117</v>
      </c>
      <c r="S498">
        <v>86.4</v>
      </c>
      <c r="T498">
        <v>49</v>
      </c>
      <c r="U498">
        <v>58575</v>
      </c>
      <c r="V498">
        <v>58.575000000000003</v>
      </c>
      <c r="W498" t="e">
        <f>VLOOKUP(L498,[3]Tops!$A$2:$B$184,2,FALSE)</f>
        <v>#N/A</v>
      </c>
    </row>
    <row r="499" spans="1:23" x14ac:dyDescent="0.2">
      <c r="A499" t="s">
        <v>1566</v>
      </c>
      <c r="B499">
        <v>9</v>
      </c>
      <c r="C499" t="s">
        <v>2646</v>
      </c>
      <c r="D499" t="s">
        <v>1586</v>
      </c>
      <c r="E499" t="s">
        <v>1587</v>
      </c>
      <c r="F499" t="s">
        <v>17</v>
      </c>
      <c r="G499" t="s">
        <v>1515</v>
      </c>
      <c r="H499" t="s">
        <v>14</v>
      </c>
      <c r="I499">
        <v>1.1000000000000001</v>
      </c>
      <c r="J499">
        <v>9.6999999999999993</v>
      </c>
      <c r="K499" t="s">
        <v>1290</v>
      </c>
      <c r="M499" t="s">
        <v>2281</v>
      </c>
      <c r="O499" t="s">
        <v>2593</v>
      </c>
      <c r="P499" t="s">
        <v>2733</v>
      </c>
      <c r="Q499" t="s">
        <v>2734</v>
      </c>
      <c r="R499" t="s">
        <v>1117</v>
      </c>
      <c r="S499">
        <v>86.4</v>
      </c>
      <c r="T499">
        <v>49</v>
      </c>
      <c r="U499">
        <v>58575</v>
      </c>
      <c r="V499">
        <v>58.575000000000003</v>
      </c>
      <c r="W499" t="e">
        <f>VLOOKUP(L499,[3]Tops!$A$2:$B$184,2,FALSE)</f>
        <v>#N/A</v>
      </c>
    </row>
    <row r="500" spans="1:23" x14ac:dyDescent="0.2">
      <c r="A500" t="s">
        <v>1566</v>
      </c>
      <c r="B500">
        <v>10</v>
      </c>
      <c r="C500" t="s">
        <v>2646</v>
      </c>
      <c r="D500" t="s">
        <v>1589</v>
      </c>
      <c r="E500" t="s">
        <v>1590</v>
      </c>
      <c r="F500" t="s">
        <v>17</v>
      </c>
      <c r="G500" t="s">
        <v>1507</v>
      </c>
      <c r="H500" t="s">
        <v>17</v>
      </c>
      <c r="I500">
        <v>3.3</v>
      </c>
      <c r="J500">
        <v>9.6999999999999993</v>
      </c>
      <c r="K500" t="s">
        <v>1290</v>
      </c>
      <c r="M500" t="s">
        <v>2282</v>
      </c>
      <c r="O500" t="s">
        <v>2579</v>
      </c>
      <c r="P500" t="s">
        <v>2700</v>
      </c>
      <c r="Q500" t="s">
        <v>2701</v>
      </c>
      <c r="R500" t="s">
        <v>2697</v>
      </c>
      <c r="S500">
        <v>432.8</v>
      </c>
      <c r="T500">
        <v>3</v>
      </c>
      <c r="U500">
        <v>194782</v>
      </c>
      <c r="V500">
        <v>194.78200000000001</v>
      </c>
      <c r="W500" t="e">
        <f>VLOOKUP(L500,[3]Tops!$A$2:$B$184,2,FALSE)</f>
        <v>#N/A</v>
      </c>
    </row>
    <row r="501" spans="1:23" x14ac:dyDescent="0.2">
      <c r="A501" t="s">
        <v>1566</v>
      </c>
      <c r="B501">
        <v>11</v>
      </c>
      <c r="C501" t="s">
        <v>2646</v>
      </c>
      <c r="D501" t="s">
        <v>1591</v>
      </c>
      <c r="E501" t="s">
        <v>1592</v>
      </c>
      <c r="F501" t="s">
        <v>17</v>
      </c>
      <c r="G501" t="s">
        <v>1507</v>
      </c>
      <c r="H501" t="s">
        <v>17</v>
      </c>
      <c r="I501">
        <v>2.9</v>
      </c>
      <c r="J501">
        <v>9.6</v>
      </c>
      <c r="K501" t="s">
        <v>1539</v>
      </c>
      <c r="M501" t="s">
        <v>2283</v>
      </c>
      <c r="O501" t="s">
        <v>2616</v>
      </c>
      <c r="P501" t="s">
        <v>2783</v>
      </c>
      <c r="Q501" t="s">
        <v>2784</v>
      </c>
      <c r="R501" t="s">
        <v>2671</v>
      </c>
      <c r="S501">
        <v>90</v>
      </c>
      <c r="T501">
        <v>29</v>
      </c>
      <c r="U501">
        <v>40937</v>
      </c>
      <c r="V501">
        <v>40.936999999999998</v>
      </c>
      <c r="W501" t="e">
        <f>VLOOKUP(L501,[3]Tops!$A$2:$B$184,2,FALSE)</f>
        <v>#N/A</v>
      </c>
    </row>
    <row r="502" spans="1:23" x14ac:dyDescent="0.2">
      <c r="A502" t="s">
        <v>1566</v>
      </c>
      <c r="B502">
        <v>12</v>
      </c>
      <c r="C502" t="s">
        <v>2646</v>
      </c>
      <c r="D502" t="s">
        <v>1593</v>
      </c>
      <c r="E502" t="s">
        <v>1594</v>
      </c>
      <c r="F502" t="s">
        <v>17</v>
      </c>
      <c r="G502" t="s">
        <v>1507</v>
      </c>
      <c r="H502" t="s">
        <v>17</v>
      </c>
      <c r="I502">
        <v>2.6</v>
      </c>
      <c r="J502">
        <v>8.9</v>
      </c>
      <c r="K502" t="s">
        <v>1305</v>
      </c>
      <c r="M502" t="s">
        <v>2284</v>
      </c>
      <c r="O502" t="s">
        <v>2627</v>
      </c>
      <c r="P502" t="s">
        <v>2810</v>
      </c>
      <c r="Q502" t="s">
        <v>2811</v>
      </c>
      <c r="R502" t="s">
        <v>2812</v>
      </c>
      <c r="S502">
        <v>123.2</v>
      </c>
      <c r="T502">
        <v>10</v>
      </c>
      <c r="U502">
        <v>87345</v>
      </c>
      <c r="V502">
        <v>87.344999999999999</v>
      </c>
      <c r="W502" t="e">
        <f>VLOOKUP(L502,[3]Tops!$A$2:$B$184,2,FALSE)</f>
        <v>#N/A</v>
      </c>
    </row>
    <row r="503" spans="1:23" x14ac:dyDescent="0.2">
      <c r="A503" t="s">
        <v>1566</v>
      </c>
      <c r="B503">
        <v>13</v>
      </c>
      <c r="C503" t="s">
        <v>2646</v>
      </c>
      <c r="D503" t="s">
        <v>1595</v>
      </c>
      <c r="E503" t="s">
        <v>1596</v>
      </c>
      <c r="F503" t="s">
        <v>17</v>
      </c>
      <c r="G503" t="s">
        <v>1507</v>
      </c>
      <c r="H503" t="s">
        <v>17</v>
      </c>
      <c r="I503">
        <v>0.91500000000000004</v>
      </c>
      <c r="J503">
        <v>8.1</v>
      </c>
      <c r="K503" t="s">
        <v>813</v>
      </c>
      <c r="M503" t="s">
        <v>2542</v>
      </c>
      <c r="O503" t="s">
        <v>2628</v>
      </c>
      <c r="P503" t="s">
        <v>2813</v>
      </c>
      <c r="Q503" t="s">
        <v>2814</v>
      </c>
      <c r="R503" t="s">
        <v>1117</v>
      </c>
      <c r="S503">
        <v>66.099999999999994</v>
      </c>
      <c r="T503">
        <v>0</v>
      </c>
      <c r="U503">
        <v>31020</v>
      </c>
      <c r="V503">
        <v>31.02</v>
      </c>
      <c r="W503" t="e">
        <f>VLOOKUP(L503,[3]Tops!$A$2:$B$184,2,FALSE)</f>
        <v>#N/A</v>
      </c>
    </row>
    <row r="504" spans="1:23" x14ac:dyDescent="0.2">
      <c r="A504" t="s">
        <v>1566</v>
      </c>
      <c r="B504">
        <v>14</v>
      </c>
      <c r="C504" t="s">
        <v>2646</v>
      </c>
      <c r="D504" t="s">
        <v>1597</v>
      </c>
      <c r="E504" t="s">
        <v>1576</v>
      </c>
      <c r="F504" t="s">
        <v>17</v>
      </c>
      <c r="G504" t="s">
        <v>1507</v>
      </c>
      <c r="H504" t="s">
        <v>14</v>
      </c>
      <c r="I504">
        <v>0.96</v>
      </c>
      <c r="J504">
        <v>8</v>
      </c>
      <c r="K504" t="s">
        <v>816</v>
      </c>
      <c r="M504" t="s">
        <v>2285</v>
      </c>
      <c r="O504" t="s">
        <v>2561</v>
      </c>
      <c r="P504" t="s">
        <v>2653</v>
      </c>
      <c r="Q504" t="s">
        <v>2654</v>
      </c>
      <c r="R504" t="s">
        <v>2655</v>
      </c>
      <c r="S504">
        <v>103.1</v>
      </c>
      <c r="T504">
        <v>13</v>
      </c>
      <c r="U504">
        <v>65565</v>
      </c>
      <c r="V504">
        <v>65.564999999999998</v>
      </c>
      <c r="W504" t="e">
        <f>VLOOKUP(L504,[3]Tops!$A$2:$B$184,2,FALSE)</f>
        <v>#N/A</v>
      </c>
    </row>
    <row r="505" spans="1:23" x14ac:dyDescent="0.2">
      <c r="A505" t="s">
        <v>1566</v>
      </c>
      <c r="B505">
        <v>15</v>
      </c>
      <c r="C505" t="s">
        <v>2646</v>
      </c>
      <c r="D505" t="s">
        <v>1598</v>
      </c>
      <c r="E505" t="s">
        <v>1599</v>
      </c>
      <c r="F505" t="s">
        <v>17</v>
      </c>
      <c r="G505" t="s">
        <v>1507</v>
      </c>
      <c r="H505" t="s">
        <v>17</v>
      </c>
      <c r="I505">
        <v>2.1</v>
      </c>
      <c r="J505">
        <v>7.7</v>
      </c>
      <c r="K505" t="s">
        <v>1600</v>
      </c>
      <c r="M505" t="s">
        <v>2286</v>
      </c>
      <c r="O505" t="s">
        <v>2621</v>
      </c>
      <c r="P505" t="s">
        <v>2795</v>
      </c>
      <c r="Q505" t="s">
        <v>2796</v>
      </c>
      <c r="R505" t="s">
        <v>2728</v>
      </c>
      <c r="S505">
        <v>107.3</v>
      </c>
      <c r="T505">
        <v>25</v>
      </c>
      <c r="U505">
        <v>63470</v>
      </c>
      <c r="V505">
        <v>63.47</v>
      </c>
      <c r="W505" t="e">
        <f>VLOOKUP(L505,[3]Tops!$A$2:$B$184,2,FALSE)</f>
        <v>#N/A</v>
      </c>
    </row>
    <row r="506" spans="1:23" x14ac:dyDescent="0.2">
      <c r="A506" t="s">
        <v>1566</v>
      </c>
      <c r="B506">
        <v>16</v>
      </c>
      <c r="C506" t="s">
        <v>2646</v>
      </c>
      <c r="D506" t="s">
        <v>1601</v>
      </c>
      <c r="E506" t="s">
        <v>1602</v>
      </c>
      <c r="F506" t="s">
        <v>17</v>
      </c>
      <c r="G506" t="s">
        <v>1507</v>
      </c>
      <c r="H506" t="s">
        <v>17</v>
      </c>
      <c r="I506">
        <v>1.3</v>
      </c>
      <c r="J506">
        <v>5.7</v>
      </c>
      <c r="K506" t="s">
        <v>1603</v>
      </c>
      <c r="M506" t="s">
        <v>2287</v>
      </c>
      <c r="O506" t="s">
        <v>2629</v>
      </c>
      <c r="P506" t="s">
        <v>2815</v>
      </c>
      <c r="Q506" t="s">
        <v>2816</v>
      </c>
      <c r="R506" t="s">
        <v>2728</v>
      </c>
      <c r="S506">
        <v>89</v>
      </c>
      <c r="T506">
        <v>151</v>
      </c>
      <c r="U506">
        <v>51055</v>
      </c>
      <c r="V506">
        <v>51.055</v>
      </c>
      <c r="W506" t="e">
        <f>VLOOKUP(L506,[3]Tops!$A$2:$B$184,2,FALSE)</f>
        <v>#N/A</v>
      </c>
    </row>
    <row r="507" spans="1:23" x14ac:dyDescent="0.2">
      <c r="A507" t="s">
        <v>1566</v>
      </c>
      <c r="B507">
        <v>17</v>
      </c>
      <c r="C507" t="s">
        <v>2646</v>
      </c>
      <c r="D507" t="s">
        <v>1604</v>
      </c>
      <c r="E507" t="s">
        <v>1605</v>
      </c>
      <c r="F507" t="s">
        <v>17</v>
      </c>
      <c r="G507" t="s">
        <v>1521</v>
      </c>
      <c r="H507" t="s">
        <v>14</v>
      </c>
      <c r="I507">
        <v>2</v>
      </c>
      <c r="J507">
        <v>5.0999999999999996</v>
      </c>
      <c r="K507" t="s">
        <v>1606</v>
      </c>
      <c r="M507" t="s">
        <v>2288</v>
      </c>
      <c r="O507" t="s">
        <v>2624</v>
      </c>
      <c r="P507" t="s">
        <v>2803</v>
      </c>
      <c r="Q507" t="s">
        <v>2804</v>
      </c>
      <c r="R507" t="s">
        <v>2805</v>
      </c>
      <c r="S507">
        <v>207.9</v>
      </c>
      <c r="T507">
        <v>36</v>
      </c>
      <c r="U507">
        <v>51026</v>
      </c>
      <c r="V507">
        <v>51.026000000000003</v>
      </c>
      <c r="W507" t="e">
        <f>VLOOKUP(L507,[3]Tops!$A$2:$B$184,2,FALSE)</f>
        <v>#N/A</v>
      </c>
    </row>
    <row r="508" spans="1:23" x14ac:dyDescent="0.2">
      <c r="A508" t="s">
        <v>1607</v>
      </c>
      <c r="B508">
        <v>1</v>
      </c>
      <c r="C508" t="s">
        <v>2645</v>
      </c>
      <c r="D508" t="s">
        <v>1608</v>
      </c>
      <c r="E508" t="s">
        <v>1609</v>
      </c>
      <c r="F508" t="s">
        <v>17</v>
      </c>
      <c r="G508" t="s">
        <v>1565</v>
      </c>
      <c r="H508" t="s">
        <v>14</v>
      </c>
      <c r="I508">
        <v>2.2000000000000002</v>
      </c>
      <c r="J508">
        <v>19.100000000000001</v>
      </c>
      <c r="K508" t="s">
        <v>750</v>
      </c>
      <c r="M508" t="s">
        <v>2289</v>
      </c>
      <c r="O508" t="s">
        <v>2593</v>
      </c>
      <c r="P508" t="s">
        <v>2733</v>
      </c>
      <c r="Q508" t="s">
        <v>2734</v>
      </c>
      <c r="R508" t="s">
        <v>1117</v>
      </c>
      <c r="S508">
        <v>86.4</v>
      </c>
      <c r="T508">
        <v>49</v>
      </c>
      <c r="U508">
        <v>58575</v>
      </c>
      <c r="V508">
        <v>58.575000000000003</v>
      </c>
      <c r="W508" t="e">
        <f>VLOOKUP(L508,[3]Tops!$A$2:$B$184,2,FALSE)</f>
        <v>#N/A</v>
      </c>
    </row>
    <row r="509" spans="1:23" x14ac:dyDescent="0.2">
      <c r="A509" t="s">
        <v>1607</v>
      </c>
      <c r="B509">
        <v>2</v>
      </c>
      <c r="C509" t="s">
        <v>2645</v>
      </c>
      <c r="D509" t="s">
        <v>1610</v>
      </c>
      <c r="E509" t="s">
        <v>1611</v>
      </c>
      <c r="F509" t="s">
        <v>17</v>
      </c>
      <c r="G509" t="s">
        <v>1515</v>
      </c>
      <c r="H509" t="s">
        <v>14</v>
      </c>
      <c r="I509">
        <v>1.6</v>
      </c>
      <c r="J509">
        <v>14.4</v>
      </c>
      <c r="K509" t="s">
        <v>1612</v>
      </c>
      <c r="M509" t="s">
        <v>2290</v>
      </c>
      <c r="O509" t="s">
        <v>2580</v>
      </c>
      <c r="P509" t="s">
        <v>2702</v>
      </c>
      <c r="Q509" t="s">
        <v>2703</v>
      </c>
      <c r="R509" t="s">
        <v>2704</v>
      </c>
      <c r="S509">
        <v>88</v>
      </c>
      <c r="T509">
        <v>72</v>
      </c>
      <c r="U509">
        <v>41995</v>
      </c>
      <c r="V509">
        <v>41.994999999999997</v>
      </c>
      <c r="W509" t="e">
        <f>VLOOKUP(L509,[3]Tops!$A$2:$B$184,2,FALSE)</f>
        <v>#N/A</v>
      </c>
    </row>
    <row r="510" spans="1:23" x14ac:dyDescent="0.2">
      <c r="A510" t="s">
        <v>1607</v>
      </c>
      <c r="B510">
        <v>3</v>
      </c>
      <c r="C510" t="s">
        <v>2645</v>
      </c>
      <c r="D510" t="s">
        <v>1613</v>
      </c>
      <c r="E510" t="s">
        <v>1614</v>
      </c>
      <c r="F510" t="s">
        <v>17</v>
      </c>
      <c r="G510" t="s">
        <v>1507</v>
      </c>
      <c r="H510" t="s">
        <v>14</v>
      </c>
      <c r="I510">
        <v>1</v>
      </c>
      <c r="J510">
        <v>7.4</v>
      </c>
      <c r="K510" t="s">
        <v>823</v>
      </c>
      <c r="M510" t="s">
        <v>2291</v>
      </c>
      <c r="O510" t="s">
        <v>2580</v>
      </c>
      <c r="P510" t="s">
        <v>2702</v>
      </c>
      <c r="Q510" t="s">
        <v>2703</v>
      </c>
      <c r="R510" t="s">
        <v>2704</v>
      </c>
      <c r="S510">
        <v>88</v>
      </c>
      <c r="T510">
        <v>72</v>
      </c>
      <c r="U510">
        <v>41995</v>
      </c>
      <c r="V510">
        <v>41.994999999999997</v>
      </c>
      <c r="W510" t="e">
        <f>VLOOKUP(L510,[3]Tops!$A$2:$B$184,2,FALSE)</f>
        <v>#N/A</v>
      </c>
    </row>
    <row r="511" spans="1:23" x14ac:dyDescent="0.2">
      <c r="A511" t="s">
        <v>1616</v>
      </c>
      <c r="B511">
        <v>1</v>
      </c>
      <c r="C511" t="s">
        <v>2646</v>
      </c>
      <c r="D511" t="s">
        <v>1617</v>
      </c>
      <c r="E511" t="s">
        <v>1618</v>
      </c>
      <c r="F511" t="s">
        <v>17</v>
      </c>
      <c r="G511" t="s">
        <v>1515</v>
      </c>
      <c r="H511" t="s">
        <v>17</v>
      </c>
      <c r="I511">
        <v>678</v>
      </c>
      <c r="J511">
        <v>140</v>
      </c>
      <c r="K511" t="s">
        <v>1620</v>
      </c>
      <c r="L511" t="s">
        <v>1988</v>
      </c>
      <c r="O511" t="s">
        <v>2560</v>
      </c>
      <c r="P511" t="e">
        <v>#N/A</v>
      </c>
      <c r="Q511" t="e">
        <v>#N/A</v>
      </c>
      <c r="R511" t="e">
        <v>#N/A</v>
      </c>
      <c r="S511" t="e">
        <v>#N/A</v>
      </c>
      <c r="T511" t="e">
        <v>#N/A</v>
      </c>
      <c r="U511" t="e">
        <v>#N/A</v>
      </c>
      <c r="V511" t="e">
        <v>#N/A</v>
      </c>
      <c r="W511" t="str">
        <f>VLOOKUP(L511,[3]Tops!$A$2:$B$184,2,FALSE)</f>
        <v>M.005 3.13 7.475 0L7.47 3.13C.029.129.044.116.05.09.007-.025.006-.062 0 0-.012.154-.05.937-.05 4.133 0 5.884-4.928 9.857-7.47 11.109-6.22-2.88-7.571-8.605-7.47-11.109V3.13Z</v>
      </c>
    </row>
    <row r="512" spans="1:23" x14ac:dyDescent="0.2">
      <c r="A512" t="s">
        <v>1616</v>
      </c>
      <c r="B512">
        <v>2</v>
      </c>
      <c r="C512" t="s">
        <v>2646</v>
      </c>
      <c r="D512" t="s">
        <v>1621</v>
      </c>
      <c r="E512" t="s">
        <v>1622</v>
      </c>
      <c r="F512" t="s">
        <v>17</v>
      </c>
      <c r="G512" t="s">
        <v>1521</v>
      </c>
      <c r="H512" t="s">
        <v>38</v>
      </c>
      <c r="I512">
        <v>64</v>
      </c>
      <c r="J512">
        <v>53</v>
      </c>
      <c r="K512" t="s">
        <v>1377</v>
      </c>
      <c r="M512" t="s">
        <v>2292</v>
      </c>
      <c r="O512" t="s">
        <v>2583</v>
      </c>
      <c r="P512" t="s">
        <v>2710</v>
      </c>
      <c r="Q512" t="s">
        <v>2711</v>
      </c>
      <c r="R512" t="s">
        <v>2697</v>
      </c>
      <c r="S512">
        <v>176.2</v>
      </c>
      <c r="T512">
        <v>20</v>
      </c>
      <c r="U512">
        <v>76367</v>
      </c>
      <c r="V512">
        <v>76.367000000000004</v>
      </c>
      <c r="W512" t="e">
        <f>VLOOKUP(L512,[3]Tops!$A$2:$B$184,2,FALSE)</f>
        <v>#N/A</v>
      </c>
    </row>
    <row r="513" spans="1:23" x14ac:dyDescent="0.2">
      <c r="A513" t="s">
        <v>1616</v>
      </c>
      <c r="B513">
        <v>3</v>
      </c>
      <c r="C513" t="s">
        <v>2646</v>
      </c>
      <c r="D513" t="s">
        <v>1623</v>
      </c>
      <c r="E513" t="s">
        <v>1624</v>
      </c>
      <c r="F513" t="s">
        <v>17</v>
      </c>
      <c r="G513" t="s">
        <v>1565</v>
      </c>
      <c r="H513" t="s">
        <v>38</v>
      </c>
      <c r="I513">
        <v>111</v>
      </c>
      <c r="J513">
        <v>29</v>
      </c>
      <c r="K513" t="s">
        <v>968</v>
      </c>
      <c r="M513" t="s">
        <v>2293</v>
      </c>
      <c r="O513" t="s">
        <v>2583</v>
      </c>
      <c r="P513" t="s">
        <v>2710</v>
      </c>
      <c r="Q513" t="s">
        <v>2711</v>
      </c>
      <c r="R513" t="s">
        <v>2697</v>
      </c>
      <c r="S513">
        <v>176.2</v>
      </c>
      <c r="T513">
        <v>20</v>
      </c>
      <c r="U513">
        <v>76367</v>
      </c>
      <c r="V513">
        <v>76.367000000000004</v>
      </c>
      <c r="W513" t="e">
        <f>VLOOKUP(L513,[3]Tops!$A$2:$B$184,2,FALSE)</f>
        <v>#N/A</v>
      </c>
    </row>
    <row r="514" spans="1:23" x14ac:dyDescent="0.2">
      <c r="A514" t="s">
        <v>1616</v>
      </c>
      <c r="B514">
        <v>4</v>
      </c>
      <c r="C514" t="s">
        <v>2646</v>
      </c>
      <c r="D514" t="s">
        <v>1626</v>
      </c>
      <c r="E514" t="s">
        <v>1627</v>
      </c>
      <c r="F514" t="s">
        <v>17</v>
      </c>
      <c r="G514" t="s">
        <v>1521</v>
      </c>
      <c r="H514" t="s">
        <v>14</v>
      </c>
      <c r="I514">
        <v>27</v>
      </c>
      <c r="J514">
        <v>27</v>
      </c>
      <c r="K514" t="s">
        <v>979</v>
      </c>
      <c r="M514" t="s">
        <v>2543</v>
      </c>
      <c r="O514" t="s">
        <v>2588</v>
      </c>
      <c r="P514" t="s">
        <v>2720</v>
      </c>
      <c r="Q514" t="s">
        <v>2721</v>
      </c>
      <c r="R514" t="s">
        <v>2722</v>
      </c>
      <c r="S514">
        <v>87.5</v>
      </c>
      <c r="T514">
        <v>137</v>
      </c>
      <c r="U514">
        <v>44880</v>
      </c>
      <c r="V514">
        <v>44.88</v>
      </c>
      <c r="W514" t="e">
        <f>VLOOKUP(L514,[3]Tops!$A$2:$B$184,2,FALSE)</f>
        <v>#N/A</v>
      </c>
    </row>
    <row r="515" spans="1:23" x14ac:dyDescent="0.2">
      <c r="A515" t="s">
        <v>1616</v>
      </c>
      <c r="B515">
        <v>5</v>
      </c>
      <c r="C515" t="s">
        <v>2646</v>
      </c>
      <c r="D515" t="s">
        <v>1628</v>
      </c>
      <c r="E515" t="s">
        <v>1629</v>
      </c>
      <c r="F515" t="s">
        <v>17</v>
      </c>
      <c r="G515" t="s">
        <v>1521</v>
      </c>
      <c r="H515" t="s">
        <v>38</v>
      </c>
      <c r="I515">
        <v>45</v>
      </c>
      <c r="J515">
        <v>26</v>
      </c>
      <c r="K515" t="s">
        <v>993</v>
      </c>
      <c r="M515" t="s">
        <v>2294</v>
      </c>
      <c r="O515" t="s">
        <v>2588</v>
      </c>
      <c r="P515" t="s">
        <v>2720</v>
      </c>
      <c r="Q515" t="s">
        <v>2721</v>
      </c>
      <c r="R515" t="s">
        <v>2722</v>
      </c>
      <c r="S515">
        <v>87.5</v>
      </c>
      <c r="T515">
        <v>137</v>
      </c>
      <c r="U515">
        <v>44880</v>
      </c>
      <c r="V515">
        <v>44.88</v>
      </c>
      <c r="W515" t="e">
        <f>VLOOKUP(L515,[3]Tops!$A$2:$B$184,2,FALSE)</f>
        <v>#N/A</v>
      </c>
    </row>
    <row r="516" spans="1:23" x14ac:dyDescent="0.2">
      <c r="A516" t="s">
        <v>1616</v>
      </c>
      <c r="B516">
        <v>6</v>
      </c>
      <c r="C516" t="s">
        <v>2646</v>
      </c>
      <c r="D516" t="s">
        <v>1630</v>
      </c>
      <c r="E516" t="s">
        <v>1631</v>
      </c>
      <c r="F516" t="s">
        <v>17</v>
      </c>
      <c r="G516" t="s">
        <v>1507</v>
      </c>
      <c r="H516" t="s">
        <v>38</v>
      </c>
      <c r="I516">
        <v>20</v>
      </c>
      <c r="J516">
        <v>25</v>
      </c>
      <c r="K516" t="s">
        <v>999</v>
      </c>
      <c r="M516" t="s">
        <v>2295</v>
      </c>
      <c r="O516" t="s">
        <v>2588</v>
      </c>
      <c r="P516" t="s">
        <v>2720</v>
      </c>
      <c r="Q516" t="s">
        <v>2721</v>
      </c>
      <c r="R516" t="s">
        <v>2722</v>
      </c>
      <c r="S516">
        <v>87.5</v>
      </c>
      <c r="T516">
        <v>137</v>
      </c>
      <c r="U516">
        <v>44880</v>
      </c>
      <c r="V516">
        <v>44.88</v>
      </c>
      <c r="W516" t="e">
        <f>VLOOKUP(L516,[3]Tops!$A$2:$B$184,2,FALSE)</f>
        <v>#N/A</v>
      </c>
    </row>
    <row r="517" spans="1:23" x14ac:dyDescent="0.2">
      <c r="A517" t="s">
        <v>1616</v>
      </c>
      <c r="B517">
        <v>7</v>
      </c>
      <c r="C517" t="s">
        <v>2646</v>
      </c>
      <c r="D517" t="s">
        <v>1632</v>
      </c>
      <c r="E517" t="s">
        <v>1633</v>
      </c>
      <c r="F517" t="s">
        <v>17</v>
      </c>
      <c r="G517" t="s">
        <v>1507</v>
      </c>
      <c r="H517" t="s">
        <v>20</v>
      </c>
      <c r="I517">
        <v>18.899999999999999</v>
      </c>
      <c r="J517">
        <v>23</v>
      </c>
      <c r="K517" t="s">
        <v>1023</v>
      </c>
      <c r="M517" t="s">
        <v>2296</v>
      </c>
      <c r="O517" t="s">
        <v>2583</v>
      </c>
      <c r="P517" t="s">
        <v>2710</v>
      </c>
      <c r="Q517" t="s">
        <v>2711</v>
      </c>
      <c r="R517" t="s">
        <v>2697</v>
      </c>
      <c r="S517">
        <v>176.2</v>
      </c>
      <c r="T517">
        <v>20</v>
      </c>
      <c r="U517">
        <v>76367</v>
      </c>
      <c r="V517">
        <v>76.367000000000004</v>
      </c>
      <c r="W517" t="e">
        <f>VLOOKUP(L517,[3]Tops!$A$2:$B$184,2,FALSE)</f>
        <v>#N/A</v>
      </c>
    </row>
    <row r="518" spans="1:23" x14ac:dyDescent="0.2">
      <c r="A518" t="s">
        <v>1616</v>
      </c>
      <c r="B518">
        <v>8</v>
      </c>
      <c r="C518" t="s">
        <v>2646</v>
      </c>
      <c r="D518" t="s">
        <v>1635</v>
      </c>
      <c r="E518" t="s">
        <v>1636</v>
      </c>
      <c r="F518" t="s">
        <v>17</v>
      </c>
      <c r="G518" t="s">
        <v>1515</v>
      </c>
      <c r="H518" t="s">
        <v>14</v>
      </c>
      <c r="I518">
        <v>31</v>
      </c>
      <c r="J518">
        <v>20</v>
      </c>
      <c r="K518" t="s">
        <v>1072</v>
      </c>
      <c r="M518" t="s">
        <v>2297</v>
      </c>
      <c r="O518" t="s">
        <v>2616</v>
      </c>
      <c r="P518" t="s">
        <v>2783</v>
      </c>
      <c r="Q518" t="s">
        <v>2784</v>
      </c>
      <c r="R518" t="s">
        <v>2671</v>
      </c>
      <c r="S518">
        <v>90</v>
      </c>
      <c r="T518">
        <v>29</v>
      </c>
      <c r="U518">
        <v>40937</v>
      </c>
      <c r="V518">
        <v>40.936999999999998</v>
      </c>
      <c r="W518" t="e">
        <f>VLOOKUP(L518,[3]Tops!$A$2:$B$184,2,FALSE)</f>
        <v>#N/A</v>
      </c>
    </row>
    <row r="519" spans="1:23" x14ac:dyDescent="0.2">
      <c r="A519" t="s">
        <v>1616</v>
      </c>
      <c r="B519">
        <v>9</v>
      </c>
      <c r="C519" t="s">
        <v>2646</v>
      </c>
      <c r="D519" t="s">
        <v>1637</v>
      </c>
      <c r="E519" t="s">
        <v>538</v>
      </c>
      <c r="F519" t="s">
        <v>17</v>
      </c>
      <c r="G519" t="s">
        <v>1507</v>
      </c>
      <c r="H519" t="s">
        <v>20</v>
      </c>
      <c r="I519">
        <v>7.3</v>
      </c>
      <c r="J519">
        <v>19.7</v>
      </c>
      <c r="K519" t="s">
        <v>1092</v>
      </c>
      <c r="M519" t="s">
        <v>2298</v>
      </c>
      <c r="O519" t="s">
        <v>2567</v>
      </c>
      <c r="P519" t="s">
        <v>2669</v>
      </c>
      <c r="Q519" t="s">
        <v>2670</v>
      </c>
      <c r="R519" t="s">
        <v>2671</v>
      </c>
      <c r="S519">
        <v>90.6</v>
      </c>
      <c r="T519">
        <v>55</v>
      </c>
      <c r="U519">
        <v>49077</v>
      </c>
      <c r="V519">
        <v>49.076999999999998</v>
      </c>
      <c r="W519" t="e">
        <f>VLOOKUP(L519,[3]Tops!$A$2:$B$184,2,FALSE)</f>
        <v>#N/A</v>
      </c>
    </row>
    <row r="520" spans="1:23" x14ac:dyDescent="0.2">
      <c r="A520" t="s">
        <v>1616</v>
      </c>
      <c r="B520">
        <v>10</v>
      </c>
      <c r="C520" t="s">
        <v>2646</v>
      </c>
      <c r="D520" t="s">
        <v>1638</v>
      </c>
      <c r="E520" t="s">
        <v>1639</v>
      </c>
      <c r="F520" t="s">
        <v>17</v>
      </c>
      <c r="G520" t="s">
        <v>1515</v>
      </c>
      <c r="H520" t="s">
        <v>14</v>
      </c>
      <c r="I520">
        <v>17.5</v>
      </c>
      <c r="J520">
        <v>18.899999999999999</v>
      </c>
      <c r="K520" t="s">
        <v>1641</v>
      </c>
      <c r="M520" t="s">
        <v>2299</v>
      </c>
      <c r="O520" t="s">
        <v>2616</v>
      </c>
      <c r="P520" t="s">
        <v>2783</v>
      </c>
      <c r="Q520" t="s">
        <v>2784</v>
      </c>
      <c r="R520" t="s">
        <v>2671</v>
      </c>
      <c r="S520">
        <v>90</v>
      </c>
      <c r="T520">
        <v>29</v>
      </c>
      <c r="U520">
        <v>40937</v>
      </c>
      <c r="V520">
        <v>40.936999999999998</v>
      </c>
      <c r="W520" t="e">
        <f>VLOOKUP(L520,[3]Tops!$A$2:$B$184,2,FALSE)</f>
        <v>#N/A</v>
      </c>
    </row>
    <row r="521" spans="1:23" x14ac:dyDescent="0.2">
      <c r="A521" t="s">
        <v>1616</v>
      </c>
      <c r="B521">
        <v>11</v>
      </c>
      <c r="C521" t="s">
        <v>2646</v>
      </c>
      <c r="D521" t="s">
        <v>1642</v>
      </c>
      <c r="E521" t="s">
        <v>1643</v>
      </c>
      <c r="F521" t="s">
        <v>17</v>
      </c>
      <c r="G521" t="s">
        <v>1521</v>
      </c>
      <c r="H521" t="s">
        <v>20</v>
      </c>
      <c r="I521">
        <v>6.9</v>
      </c>
      <c r="J521">
        <v>18.8</v>
      </c>
      <c r="K521" t="s">
        <v>1645</v>
      </c>
      <c r="M521" t="s">
        <v>2300</v>
      </c>
      <c r="O521" t="s">
        <v>2588</v>
      </c>
      <c r="P521" t="s">
        <v>2720</v>
      </c>
      <c r="Q521" t="s">
        <v>2721</v>
      </c>
      <c r="R521" t="s">
        <v>2722</v>
      </c>
      <c r="S521">
        <v>87.5</v>
      </c>
      <c r="T521">
        <v>137</v>
      </c>
      <c r="U521">
        <v>44880</v>
      </c>
      <c r="V521">
        <v>44.88</v>
      </c>
      <c r="W521" t="e">
        <f>VLOOKUP(L521,[3]Tops!$A$2:$B$184,2,FALSE)</f>
        <v>#N/A</v>
      </c>
    </row>
    <row r="522" spans="1:23" x14ac:dyDescent="0.2">
      <c r="A522" t="s">
        <v>1616</v>
      </c>
      <c r="B522">
        <v>12</v>
      </c>
      <c r="C522" t="s">
        <v>2646</v>
      </c>
      <c r="D522" t="s">
        <v>1646</v>
      </c>
      <c r="E522" t="s">
        <v>1647</v>
      </c>
      <c r="F522" t="s">
        <v>17</v>
      </c>
      <c r="G522" t="s">
        <v>1507</v>
      </c>
      <c r="H522" t="s">
        <v>38</v>
      </c>
      <c r="I522">
        <v>12.4</v>
      </c>
      <c r="J522">
        <v>18.8</v>
      </c>
      <c r="K522" t="s">
        <v>1645</v>
      </c>
      <c r="M522" t="s">
        <v>2301</v>
      </c>
      <c r="O522" t="s">
        <v>2578</v>
      </c>
      <c r="P522" t="s">
        <v>2698</v>
      </c>
      <c r="Q522" t="s">
        <v>2699</v>
      </c>
      <c r="R522" t="s">
        <v>2685</v>
      </c>
      <c r="S522">
        <v>116</v>
      </c>
      <c r="T522">
        <v>29</v>
      </c>
      <c r="U522">
        <v>77037</v>
      </c>
      <c r="V522">
        <v>77.037000000000006</v>
      </c>
      <c r="W522" t="e">
        <f>VLOOKUP(L522,[3]Tops!$A$2:$B$184,2,FALSE)</f>
        <v>#N/A</v>
      </c>
    </row>
    <row r="523" spans="1:23" x14ac:dyDescent="0.2">
      <c r="A523" t="s">
        <v>1616</v>
      </c>
      <c r="B523">
        <v>13</v>
      </c>
      <c r="C523" t="s">
        <v>2646</v>
      </c>
      <c r="D523" t="s">
        <v>1648</v>
      </c>
      <c r="E523" t="s">
        <v>1649</v>
      </c>
      <c r="F523" t="s">
        <v>17</v>
      </c>
      <c r="G523" t="s">
        <v>1507</v>
      </c>
      <c r="H523" t="s">
        <v>38</v>
      </c>
      <c r="I523">
        <v>5.4</v>
      </c>
      <c r="J523">
        <v>18.7</v>
      </c>
      <c r="K523" t="s">
        <v>1209</v>
      </c>
      <c r="M523" t="s">
        <v>2302</v>
      </c>
      <c r="O523" t="s">
        <v>2582</v>
      </c>
      <c r="P523" t="s">
        <v>2707</v>
      </c>
      <c r="Q523" t="s">
        <v>2708</v>
      </c>
      <c r="R523" t="s">
        <v>2709</v>
      </c>
      <c r="S523">
        <v>100.4</v>
      </c>
      <c r="T523">
        <v>77</v>
      </c>
      <c r="U523">
        <v>43015</v>
      </c>
      <c r="V523">
        <v>43.015000000000001</v>
      </c>
      <c r="W523" t="e">
        <f>VLOOKUP(L523,[3]Tops!$A$2:$B$184,2,FALSE)</f>
        <v>#N/A</v>
      </c>
    </row>
    <row r="524" spans="1:23" x14ac:dyDescent="0.2">
      <c r="A524" t="s">
        <v>1616</v>
      </c>
      <c r="B524">
        <v>14</v>
      </c>
      <c r="C524" t="s">
        <v>2646</v>
      </c>
      <c r="D524" t="s">
        <v>1650</v>
      </c>
      <c r="E524" t="s">
        <v>1375</v>
      </c>
      <c r="F524" t="s">
        <v>17</v>
      </c>
      <c r="G524" t="s">
        <v>1507</v>
      </c>
      <c r="H524" t="s">
        <v>38</v>
      </c>
      <c r="I524">
        <v>5.3</v>
      </c>
      <c r="J524">
        <v>18.600000000000001</v>
      </c>
      <c r="K524" t="s">
        <v>1212</v>
      </c>
      <c r="M524" t="s">
        <v>2303</v>
      </c>
      <c r="O524" t="s">
        <v>2588</v>
      </c>
      <c r="P524" t="s">
        <v>2720</v>
      </c>
      <c r="Q524" t="s">
        <v>2721</v>
      </c>
      <c r="R524" t="s">
        <v>2722</v>
      </c>
      <c r="S524">
        <v>87.5</v>
      </c>
      <c r="T524">
        <v>137</v>
      </c>
      <c r="U524">
        <v>44880</v>
      </c>
      <c r="V524">
        <v>44.88</v>
      </c>
      <c r="W524" t="e">
        <f>VLOOKUP(L524,[3]Tops!$A$2:$B$184,2,FALSE)</f>
        <v>#N/A</v>
      </c>
    </row>
    <row r="525" spans="1:23" x14ac:dyDescent="0.2">
      <c r="A525" t="s">
        <v>1616</v>
      </c>
      <c r="B525">
        <v>15</v>
      </c>
      <c r="C525" t="s">
        <v>2646</v>
      </c>
      <c r="D525" t="s">
        <v>1651</v>
      </c>
      <c r="E525" t="s">
        <v>1652</v>
      </c>
      <c r="F525" t="s">
        <v>17</v>
      </c>
      <c r="G525" t="s">
        <v>1565</v>
      </c>
      <c r="H525" t="s">
        <v>38</v>
      </c>
      <c r="I525">
        <v>21</v>
      </c>
      <c r="J525">
        <v>18</v>
      </c>
      <c r="K525" t="s">
        <v>1426</v>
      </c>
      <c r="M525" t="s">
        <v>2304</v>
      </c>
      <c r="O525" t="s">
        <v>2588</v>
      </c>
      <c r="P525" t="s">
        <v>2720</v>
      </c>
      <c r="Q525" t="s">
        <v>2721</v>
      </c>
      <c r="R525" t="s">
        <v>2722</v>
      </c>
      <c r="S525">
        <v>87.5</v>
      </c>
      <c r="T525">
        <v>137</v>
      </c>
      <c r="U525">
        <v>44880</v>
      </c>
      <c r="V525">
        <v>44.88</v>
      </c>
      <c r="W525" t="e">
        <f>VLOOKUP(L525,[3]Tops!$A$2:$B$184,2,FALSE)</f>
        <v>#N/A</v>
      </c>
    </row>
    <row r="526" spans="1:23" x14ac:dyDescent="0.2">
      <c r="A526" t="s">
        <v>1616</v>
      </c>
      <c r="B526">
        <v>16</v>
      </c>
      <c r="C526" t="s">
        <v>2646</v>
      </c>
      <c r="D526" t="s">
        <v>1653</v>
      </c>
      <c r="E526" t="s">
        <v>1654</v>
      </c>
      <c r="F526" t="s">
        <v>17</v>
      </c>
      <c r="G526" t="s">
        <v>1507</v>
      </c>
      <c r="H526" t="s">
        <v>26</v>
      </c>
      <c r="I526">
        <v>8.9</v>
      </c>
      <c r="J526">
        <v>18</v>
      </c>
      <c r="K526" t="s">
        <v>1426</v>
      </c>
      <c r="M526" t="s">
        <v>2305</v>
      </c>
      <c r="O526" t="s">
        <v>2578</v>
      </c>
      <c r="P526" t="s">
        <v>2698</v>
      </c>
      <c r="Q526" t="s">
        <v>2699</v>
      </c>
      <c r="R526" t="s">
        <v>2685</v>
      </c>
      <c r="S526">
        <v>116</v>
      </c>
      <c r="T526">
        <v>29</v>
      </c>
      <c r="U526">
        <v>77037</v>
      </c>
      <c r="V526">
        <v>77.037000000000006</v>
      </c>
      <c r="W526" t="e">
        <f>VLOOKUP(L526,[3]Tops!$A$2:$B$184,2,FALSE)</f>
        <v>#N/A</v>
      </c>
    </row>
    <row r="527" spans="1:23" x14ac:dyDescent="0.2">
      <c r="A527" t="s">
        <v>1616</v>
      </c>
      <c r="B527">
        <v>17</v>
      </c>
      <c r="C527" t="s">
        <v>2646</v>
      </c>
      <c r="D527" t="s">
        <v>1656</v>
      </c>
      <c r="E527" t="s">
        <v>1657</v>
      </c>
      <c r="F527" t="s">
        <v>17</v>
      </c>
      <c r="G527" t="s">
        <v>1515</v>
      </c>
      <c r="H527" t="s">
        <v>38</v>
      </c>
      <c r="I527">
        <v>9.9</v>
      </c>
      <c r="J527">
        <v>17.899999999999999</v>
      </c>
      <c r="K527" t="s">
        <v>1430</v>
      </c>
      <c r="M527" t="s">
        <v>2306</v>
      </c>
      <c r="O527" t="s">
        <v>2578</v>
      </c>
      <c r="P527" t="s">
        <v>2698</v>
      </c>
      <c r="Q527" t="s">
        <v>2699</v>
      </c>
      <c r="R527" t="s">
        <v>2685</v>
      </c>
      <c r="S527">
        <v>116</v>
      </c>
      <c r="T527">
        <v>29</v>
      </c>
      <c r="U527">
        <v>77037</v>
      </c>
      <c r="V527">
        <v>77.037000000000006</v>
      </c>
      <c r="W527" t="e">
        <f>VLOOKUP(L527,[3]Tops!$A$2:$B$184,2,FALSE)</f>
        <v>#N/A</v>
      </c>
    </row>
    <row r="528" spans="1:23" x14ac:dyDescent="0.2">
      <c r="A528" t="s">
        <v>1616</v>
      </c>
      <c r="B528">
        <v>18</v>
      </c>
      <c r="C528" t="s">
        <v>2646</v>
      </c>
      <c r="D528" t="s">
        <v>1658</v>
      </c>
      <c r="E528" t="s">
        <v>1659</v>
      </c>
      <c r="F528" t="s">
        <v>17</v>
      </c>
      <c r="G528" t="s">
        <v>1521</v>
      </c>
      <c r="H528" t="s">
        <v>20</v>
      </c>
      <c r="I528">
        <v>6.6</v>
      </c>
      <c r="J528">
        <v>17.8</v>
      </c>
      <c r="K528" t="s">
        <v>1661</v>
      </c>
      <c r="M528" t="s">
        <v>2544</v>
      </c>
      <c r="O528" t="s">
        <v>2613</v>
      </c>
      <c r="P528" t="s">
        <v>2776</v>
      </c>
      <c r="Q528" t="s">
        <v>2777</v>
      </c>
      <c r="R528" t="s">
        <v>2722</v>
      </c>
      <c r="S528">
        <v>97.6</v>
      </c>
      <c r="T528">
        <v>97</v>
      </c>
      <c r="U528">
        <v>54700</v>
      </c>
      <c r="V528">
        <v>54.7</v>
      </c>
      <c r="W528" t="e">
        <f>VLOOKUP(L528,[3]Tops!$A$2:$B$184,2,FALSE)</f>
        <v>#N/A</v>
      </c>
    </row>
    <row r="529" spans="1:23" x14ac:dyDescent="0.2">
      <c r="A529" t="s">
        <v>1616</v>
      </c>
      <c r="B529">
        <v>19</v>
      </c>
      <c r="C529" t="s">
        <v>2646</v>
      </c>
      <c r="D529" t="s">
        <v>1662</v>
      </c>
      <c r="E529" t="s">
        <v>1663</v>
      </c>
      <c r="F529" t="s">
        <v>17</v>
      </c>
      <c r="G529" t="s">
        <v>1515</v>
      </c>
      <c r="H529" t="s">
        <v>38</v>
      </c>
      <c r="I529">
        <v>11.4</v>
      </c>
      <c r="J529">
        <v>17.7</v>
      </c>
      <c r="K529" t="s">
        <v>1434</v>
      </c>
      <c r="M529" t="s">
        <v>2307</v>
      </c>
      <c r="O529" t="s">
        <v>2578</v>
      </c>
      <c r="P529" t="s">
        <v>2698</v>
      </c>
      <c r="Q529" t="s">
        <v>2699</v>
      </c>
      <c r="R529" t="s">
        <v>2685</v>
      </c>
      <c r="S529">
        <v>116</v>
      </c>
      <c r="T529">
        <v>29</v>
      </c>
      <c r="U529">
        <v>77037</v>
      </c>
      <c r="V529">
        <v>77.037000000000006</v>
      </c>
      <c r="W529" t="e">
        <f>VLOOKUP(L529,[3]Tops!$A$2:$B$184,2,FALSE)</f>
        <v>#N/A</v>
      </c>
    </row>
    <row r="530" spans="1:23" x14ac:dyDescent="0.2">
      <c r="A530" t="s">
        <v>1616</v>
      </c>
      <c r="B530">
        <v>20</v>
      </c>
      <c r="C530" t="s">
        <v>2646</v>
      </c>
      <c r="D530" t="s">
        <v>1665</v>
      </c>
      <c r="E530" t="s">
        <v>1666</v>
      </c>
      <c r="F530" t="s">
        <v>17</v>
      </c>
      <c r="G530" t="s">
        <v>1515</v>
      </c>
      <c r="H530" t="s">
        <v>20</v>
      </c>
      <c r="I530">
        <v>4.2</v>
      </c>
      <c r="J530">
        <v>17.3</v>
      </c>
      <c r="K530" t="s">
        <v>1222</v>
      </c>
      <c r="M530" t="s">
        <v>2308</v>
      </c>
      <c r="O530" t="s">
        <v>2588</v>
      </c>
      <c r="P530" t="s">
        <v>2720</v>
      </c>
      <c r="Q530" t="s">
        <v>2721</v>
      </c>
      <c r="R530" t="s">
        <v>2722</v>
      </c>
      <c r="S530">
        <v>87.5</v>
      </c>
      <c r="T530">
        <v>137</v>
      </c>
      <c r="U530">
        <v>44880</v>
      </c>
      <c r="V530">
        <v>44.88</v>
      </c>
      <c r="W530" t="e">
        <f>VLOOKUP(L530,[3]Tops!$A$2:$B$184,2,FALSE)</f>
        <v>#N/A</v>
      </c>
    </row>
    <row r="531" spans="1:23" x14ac:dyDescent="0.2">
      <c r="A531" t="s">
        <v>1616</v>
      </c>
      <c r="B531">
        <v>21</v>
      </c>
      <c r="C531" t="s">
        <v>2646</v>
      </c>
      <c r="D531" t="s">
        <v>1667</v>
      </c>
      <c r="E531" t="s">
        <v>1668</v>
      </c>
      <c r="F531" t="s">
        <v>17</v>
      </c>
      <c r="G531" t="s">
        <v>1515</v>
      </c>
      <c r="H531" t="s">
        <v>26</v>
      </c>
      <c r="I531">
        <v>5</v>
      </c>
      <c r="J531">
        <v>17.2</v>
      </c>
      <c r="K531" t="s">
        <v>1440</v>
      </c>
      <c r="M531" t="s">
        <v>2309</v>
      </c>
      <c r="O531" t="s">
        <v>2588</v>
      </c>
      <c r="P531" t="s">
        <v>2720</v>
      </c>
      <c r="Q531" t="s">
        <v>2721</v>
      </c>
      <c r="R531" t="s">
        <v>2722</v>
      </c>
      <c r="S531">
        <v>87.5</v>
      </c>
      <c r="T531">
        <v>137</v>
      </c>
      <c r="U531">
        <v>44880</v>
      </c>
      <c r="V531">
        <v>44.88</v>
      </c>
      <c r="W531" t="e">
        <f>VLOOKUP(L531,[3]Tops!$A$2:$B$184,2,FALSE)</f>
        <v>#N/A</v>
      </c>
    </row>
    <row r="532" spans="1:23" x14ac:dyDescent="0.2">
      <c r="A532" t="s">
        <v>1616</v>
      </c>
      <c r="B532">
        <v>22</v>
      </c>
      <c r="C532" t="s">
        <v>2646</v>
      </c>
      <c r="D532" t="s">
        <v>1669</v>
      </c>
      <c r="E532" t="s">
        <v>1670</v>
      </c>
      <c r="F532" t="s">
        <v>17</v>
      </c>
      <c r="G532" t="s">
        <v>1521</v>
      </c>
      <c r="H532" t="s">
        <v>14</v>
      </c>
      <c r="I532">
        <v>9.3000000000000007</v>
      </c>
      <c r="J532">
        <v>16.899999999999999</v>
      </c>
      <c r="K532" t="s">
        <v>1671</v>
      </c>
      <c r="M532" t="s">
        <v>2310</v>
      </c>
      <c r="O532" t="s">
        <v>2583</v>
      </c>
      <c r="P532" t="s">
        <v>2710</v>
      </c>
      <c r="Q532" t="s">
        <v>2711</v>
      </c>
      <c r="R532" t="s">
        <v>2697</v>
      </c>
      <c r="S532">
        <v>176.2</v>
      </c>
      <c r="T532">
        <v>20</v>
      </c>
      <c r="U532">
        <v>76367</v>
      </c>
      <c r="V532">
        <v>76.367000000000004</v>
      </c>
      <c r="W532" t="e">
        <f>VLOOKUP(L532,[3]Tops!$A$2:$B$184,2,FALSE)</f>
        <v>#N/A</v>
      </c>
    </row>
    <row r="533" spans="1:23" x14ac:dyDescent="0.2">
      <c r="A533" t="s">
        <v>1616</v>
      </c>
      <c r="B533">
        <v>23</v>
      </c>
      <c r="C533" t="s">
        <v>2646</v>
      </c>
      <c r="D533" t="s">
        <v>1672</v>
      </c>
      <c r="E533" t="s">
        <v>1673</v>
      </c>
      <c r="F533" t="s">
        <v>17</v>
      </c>
      <c r="G533" t="s">
        <v>1515</v>
      </c>
      <c r="H533" t="s">
        <v>38</v>
      </c>
      <c r="I533">
        <v>3.3</v>
      </c>
      <c r="J533">
        <v>16.8</v>
      </c>
      <c r="K533" t="s">
        <v>757</v>
      </c>
      <c r="M533" t="s">
        <v>2311</v>
      </c>
      <c r="O533" t="s">
        <v>2567</v>
      </c>
      <c r="P533" t="s">
        <v>2669</v>
      </c>
      <c r="Q533" t="s">
        <v>2670</v>
      </c>
      <c r="R533" t="s">
        <v>2671</v>
      </c>
      <c r="S533">
        <v>90.6</v>
      </c>
      <c r="T533">
        <v>55</v>
      </c>
      <c r="U533">
        <v>49077</v>
      </c>
      <c r="V533">
        <v>49.076999999999998</v>
      </c>
      <c r="W533" t="e">
        <f>VLOOKUP(L533,[3]Tops!$A$2:$B$184,2,FALSE)</f>
        <v>#N/A</v>
      </c>
    </row>
    <row r="534" spans="1:23" x14ac:dyDescent="0.2">
      <c r="A534" t="s">
        <v>1616</v>
      </c>
      <c r="B534">
        <v>24</v>
      </c>
      <c r="C534" t="s">
        <v>2646</v>
      </c>
      <c r="D534" t="s">
        <v>1674</v>
      </c>
      <c r="E534" t="s">
        <v>1675</v>
      </c>
      <c r="F534" t="s">
        <v>17</v>
      </c>
      <c r="G534" t="s">
        <v>1515</v>
      </c>
      <c r="H534" t="s">
        <v>20</v>
      </c>
      <c r="I534">
        <v>3.2</v>
      </c>
      <c r="J534">
        <v>16.8</v>
      </c>
      <c r="K534" t="s">
        <v>757</v>
      </c>
      <c r="M534" t="s">
        <v>2312</v>
      </c>
      <c r="O534" t="s">
        <v>2567</v>
      </c>
      <c r="P534" t="s">
        <v>2669</v>
      </c>
      <c r="Q534" t="s">
        <v>2670</v>
      </c>
      <c r="R534" t="s">
        <v>2671</v>
      </c>
      <c r="S534">
        <v>90.6</v>
      </c>
      <c r="T534">
        <v>55</v>
      </c>
      <c r="U534">
        <v>49077</v>
      </c>
      <c r="V534">
        <v>49.076999999999998</v>
      </c>
      <c r="W534" t="e">
        <f>VLOOKUP(L534,[3]Tops!$A$2:$B$184,2,FALSE)</f>
        <v>#N/A</v>
      </c>
    </row>
    <row r="535" spans="1:23" x14ac:dyDescent="0.2">
      <c r="A535" t="s">
        <v>1616</v>
      </c>
      <c r="B535">
        <v>25</v>
      </c>
      <c r="C535" t="s">
        <v>2646</v>
      </c>
      <c r="D535" t="s">
        <v>1676</v>
      </c>
      <c r="E535" t="s">
        <v>1677</v>
      </c>
      <c r="F535" t="s">
        <v>17</v>
      </c>
      <c r="G535" t="s">
        <v>1515</v>
      </c>
      <c r="H535" t="s">
        <v>38</v>
      </c>
      <c r="I535">
        <v>12.9</v>
      </c>
      <c r="J535">
        <v>16.7</v>
      </c>
      <c r="K535" t="s">
        <v>1678</v>
      </c>
      <c r="M535" t="s">
        <v>2313</v>
      </c>
      <c r="O535" t="s">
        <v>2563</v>
      </c>
      <c r="P535" t="s">
        <v>2658</v>
      </c>
      <c r="Q535" t="s">
        <v>2659</v>
      </c>
      <c r="R535" t="s">
        <v>2660</v>
      </c>
      <c r="S535">
        <v>84.5</v>
      </c>
      <c r="T535">
        <v>115</v>
      </c>
      <c r="U535">
        <v>48791</v>
      </c>
      <c r="V535">
        <v>48.790999999999997</v>
      </c>
      <c r="W535" t="e">
        <f>VLOOKUP(L535,[3]Tops!$A$2:$B$184,2,FALSE)</f>
        <v>#N/A</v>
      </c>
    </row>
    <row r="536" spans="1:23" x14ac:dyDescent="0.2">
      <c r="A536" t="s">
        <v>1616</v>
      </c>
      <c r="B536">
        <v>26</v>
      </c>
      <c r="C536" t="s">
        <v>2646</v>
      </c>
      <c r="D536" t="s">
        <v>1679</v>
      </c>
      <c r="E536" t="s">
        <v>1680</v>
      </c>
      <c r="F536" t="s">
        <v>17</v>
      </c>
      <c r="G536" t="s">
        <v>1515</v>
      </c>
      <c r="H536" t="s">
        <v>26</v>
      </c>
      <c r="I536">
        <v>6.8</v>
      </c>
      <c r="J536">
        <v>16.3</v>
      </c>
      <c r="K536" t="s">
        <v>1448</v>
      </c>
      <c r="M536" t="s">
        <v>2314</v>
      </c>
      <c r="O536" t="s">
        <v>2583</v>
      </c>
      <c r="P536" t="s">
        <v>2710</v>
      </c>
      <c r="Q536" t="s">
        <v>2711</v>
      </c>
      <c r="R536" t="s">
        <v>2697</v>
      </c>
      <c r="S536">
        <v>176.2</v>
      </c>
      <c r="T536">
        <v>20</v>
      </c>
      <c r="U536">
        <v>76367</v>
      </c>
      <c r="V536">
        <v>76.367000000000004</v>
      </c>
      <c r="W536" t="e">
        <f>VLOOKUP(L536,[3]Tops!$A$2:$B$184,2,FALSE)</f>
        <v>#N/A</v>
      </c>
    </row>
    <row r="537" spans="1:23" x14ac:dyDescent="0.2">
      <c r="A537" t="s">
        <v>1616</v>
      </c>
      <c r="B537">
        <v>27</v>
      </c>
      <c r="C537" t="s">
        <v>2646</v>
      </c>
      <c r="D537" t="s">
        <v>1682</v>
      </c>
      <c r="E537" t="s">
        <v>1683</v>
      </c>
      <c r="F537" t="s">
        <v>17</v>
      </c>
      <c r="G537" t="s">
        <v>1507</v>
      </c>
      <c r="H537" t="s">
        <v>38</v>
      </c>
      <c r="I537">
        <v>2.2999999999999998</v>
      </c>
      <c r="J537">
        <v>16.2</v>
      </c>
      <c r="K537" t="s">
        <v>1684</v>
      </c>
      <c r="M537" t="s">
        <v>2315</v>
      </c>
      <c r="O537" t="s">
        <v>2588</v>
      </c>
      <c r="P537" t="s">
        <v>2720</v>
      </c>
      <c r="Q537" t="s">
        <v>2721</v>
      </c>
      <c r="R537" t="s">
        <v>2722</v>
      </c>
      <c r="S537">
        <v>87.5</v>
      </c>
      <c r="T537">
        <v>137</v>
      </c>
      <c r="U537">
        <v>44880</v>
      </c>
      <c r="V537">
        <v>44.88</v>
      </c>
      <c r="W537" t="e">
        <f>VLOOKUP(L537,[3]Tops!$A$2:$B$184,2,FALSE)</f>
        <v>#N/A</v>
      </c>
    </row>
    <row r="538" spans="1:23" x14ac:dyDescent="0.2">
      <c r="A538" t="s">
        <v>1616</v>
      </c>
      <c r="B538">
        <v>28</v>
      </c>
      <c r="C538" t="s">
        <v>2646</v>
      </c>
      <c r="D538" t="s">
        <v>1685</v>
      </c>
      <c r="E538" t="s">
        <v>1686</v>
      </c>
      <c r="F538" t="s">
        <v>17</v>
      </c>
      <c r="G538" t="s">
        <v>1507</v>
      </c>
      <c r="H538" t="s">
        <v>20</v>
      </c>
      <c r="I538">
        <v>3.7</v>
      </c>
      <c r="J538">
        <v>16.100000000000001</v>
      </c>
      <c r="K538" t="s">
        <v>1687</v>
      </c>
      <c r="M538" t="s">
        <v>2316</v>
      </c>
      <c r="O538" t="s">
        <v>2563</v>
      </c>
      <c r="P538" t="s">
        <v>2658</v>
      </c>
      <c r="Q538" t="s">
        <v>2659</v>
      </c>
      <c r="R538" t="s">
        <v>2660</v>
      </c>
      <c r="S538">
        <v>84.5</v>
      </c>
      <c r="T538">
        <v>115</v>
      </c>
      <c r="U538">
        <v>48791</v>
      </c>
      <c r="V538">
        <v>48.790999999999997</v>
      </c>
      <c r="W538" t="e">
        <f>VLOOKUP(L538,[3]Tops!$A$2:$B$184,2,FALSE)</f>
        <v>#N/A</v>
      </c>
    </row>
    <row r="539" spans="1:23" x14ac:dyDescent="0.2">
      <c r="A539" t="s">
        <v>1616</v>
      </c>
      <c r="B539">
        <v>29</v>
      </c>
      <c r="C539" t="s">
        <v>2646</v>
      </c>
      <c r="D539" t="s">
        <v>1688</v>
      </c>
      <c r="E539" t="s">
        <v>1689</v>
      </c>
      <c r="F539" t="s">
        <v>17</v>
      </c>
      <c r="G539" t="s">
        <v>1521</v>
      </c>
      <c r="H539" t="s">
        <v>38</v>
      </c>
      <c r="I539">
        <v>7.3</v>
      </c>
      <c r="J539">
        <v>16.100000000000001</v>
      </c>
      <c r="K539" t="s">
        <v>1687</v>
      </c>
      <c r="M539" t="s">
        <v>2317</v>
      </c>
      <c r="O539" t="s">
        <v>2583</v>
      </c>
      <c r="P539" t="s">
        <v>2710</v>
      </c>
      <c r="Q539" t="s">
        <v>2711</v>
      </c>
      <c r="R539" t="s">
        <v>2697</v>
      </c>
      <c r="S539">
        <v>176.2</v>
      </c>
      <c r="T539">
        <v>20</v>
      </c>
      <c r="U539">
        <v>76367</v>
      </c>
      <c r="V539">
        <v>76.367000000000004</v>
      </c>
      <c r="W539" t="e">
        <f>VLOOKUP(L539,[3]Tops!$A$2:$B$184,2,FALSE)</f>
        <v>#N/A</v>
      </c>
    </row>
    <row r="540" spans="1:23" x14ac:dyDescent="0.2">
      <c r="A540" t="s">
        <v>1616</v>
      </c>
      <c r="B540">
        <v>30</v>
      </c>
      <c r="C540" t="s">
        <v>2646</v>
      </c>
      <c r="D540" t="s">
        <v>1690</v>
      </c>
      <c r="E540" t="s">
        <v>1691</v>
      </c>
      <c r="F540" t="s">
        <v>17</v>
      </c>
      <c r="G540" t="s">
        <v>1507</v>
      </c>
      <c r="H540" t="s">
        <v>26</v>
      </c>
      <c r="I540">
        <v>3.7</v>
      </c>
      <c r="J540">
        <v>16.100000000000001</v>
      </c>
      <c r="K540" t="s">
        <v>1687</v>
      </c>
      <c r="M540" t="s">
        <v>2318</v>
      </c>
      <c r="O540" t="s">
        <v>2563</v>
      </c>
      <c r="P540" t="s">
        <v>2658</v>
      </c>
      <c r="Q540" t="s">
        <v>2659</v>
      </c>
      <c r="R540" t="s">
        <v>2660</v>
      </c>
      <c r="S540">
        <v>84.5</v>
      </c>
      <c r="T540">
        <v>115</v>
      </c>
      <c r="U540">
        <v>48791</v>
      </c>
      <c r="V540">
        <v>48.790999999999997</v>
      </c>
      <c r="W540" t="e">
        <f>VLOOKUP(L540,[3]Tops!$A$2:$B$184,2,FALSE)</f>
        <v>#N/A</v>
      </c>
    </row>
    <row r="541" spans="1:23" x14ac:dyDescent="0.2">
      <c r="A541" t="s">
        <v>1616</v>
      </c>
      <c r="B541">
        <v>31</v>
      </c>
      <c r="C541" t="s">
        <v>2646</v>
      </c>
      <c r="D541" t="s">
        <v>1692</v>
      </c>
      <c r="E541" t="s">
        <v>1693</v>
      </c>
      <c r="F541" t="s">
        <v>17</v>
      </c>
      <c r="G541" t="s">
        <v>1507</v>
      </c>
      <c r="H541" t="s">
        <v>26</v>
      </c>
      <c r="I541">
        <v>13.4</v>
      </c>
      <c r="J541">
        <v>16.100000000000001</v>
      </c>
      <c r="K541" t="s">
        <v>1687</v>
      </c>
      <c r="M541" t="s">
        <v>2319</v>
      </c>
      <c r="O541" t="s">
        <v>2626</v>
      </c>
      <c r="P541" t="s">
        <v>2808</v>
      </c>
      <c r="Q541" t="s">
        <v>2809</v>
      </c>
      <c r="R541" t="s">
        <v>2685</v>
      </c>
      <c r="S541">
        <v>97.5</v>
      </c>
      <c r="T541">
        <v>10</v>
      </c>
      <c r="U541">
        <v>107000</v>
      </c>
      <c r="V541">
        <v>107</v>
      </c>
      <c r="W541" t="e">
        <f>VLOOKUP(L541,[3]Tops!$A$2:$B$184,2,FALSE)</f>
        <v>#N/A</v>
      </c>
    </row>
    <row r="542" spans="1:23" x14ac:dyDescent="0.2">
      <c r="A542" t="s">
        <v>1616</v>
      </c>
      <c r="B542">
        <v>32</v>
      </c>
      <c r="C542" t="s">
        <v>2646</v>
      </c>
      <c r="D542" t="s">
        <v>1695</v>
      </c>
      <c r="E542" t="s">
        <v>1696</v>
      </c>
      <c r="F542" t="s">
        <v>17</v>
      </c>
      <c r="G542" t="s">
        <v>1515</v>
      </c>
      <c r="H542" t="s">
        <v>38</v>
      </c>
      <c r="I542">
        <v>13.8</v>
      </c>
      <c r="J542">
        <v>16</v>
      </c>
      <c r="K542" t="s">
        <v>769</v>
      </c>
      <c r="M542" t="s">
        <v>2320</v>
      </c>
      <c r="O542" t="s">
        <v>2630</v>
      </c>
      <c r="P542" t="s">
        <v>2817</v>
      </c>
      <c r="Q542" t="s">
        <v>2818</v>
      </c>
      <c r="R542" t="s">
        <v>2722</v>
      </c>
      <c r="S542">
        <v>82.9</v>
      </c>
      <c r="T542">
        <v>0</v>
      </c>
      <c r="U542">
        <v>44780</v>
      </c>
      <c r="V542">
        <v>44.78</v>
      </c>
      <c r="W542" t="e">
        <f>VLOOKUP(L542,[3]Tops!$A$2:$B$184,2,FALSE)</f>
        <v>#N/A</v>
      </c>
    </row>
    <row r="543" spans="1:23" x14ac:dyDescent="0.2">
      <c r="A543" t="s">
        <v>1616</v>
      </c>
      <c r="B543">
        <v>33</v>
      </c>
      <c r="C543" t="s">
        <v>2646</v>
      </c>
      <c r="D543" t="s">
        <v>1697</v>
      </c>
      <c r="E543" t="s">
        <v>1698</v>
      </c>
      <c r="F543" t="s">
        <v>17</v>
      </c>
      <c r="G543" t="s">
        <v>1507</v>
      </c>
      <c r="H543" t="s">
        <v>38</v>
      </c>
      <c r="I543">
        <v>5.7</v>
      </c>
      <c r="J543">
        <v>15.8</v>
      </c>
      <c r="K543" t="s">
        <v>1231</v>
      </c>
      <c r="M543" t="s">
        <v>2321</v>
      </c>
      <c r="O543" t="s">
        <v>2621</v>
      </c>
      <c r="P543" t="s">
        <v>2795</v>
      </c>
      <c r="Q543" t="s">
        <v>2796</v>
      </c>
      <c r="R543" t="s">
        <v>2728</v>
      </c>
      <c r="S543">
        <v>107.3</v>
      </c>
      <c r="T543">
        <v>25</v>
      </c>
      <c r="U543">
        <v>63470</v>
      </c>
      <c r="V543">
        <v>63.47</v>
      </c>
      <c r="W543" t="e">
        <f>VLOOKUP(L543,[3]Tops!$A$2:$B$184,2,FALSE)</f>
        <v>#N/A</v>
      </c>
    </row>
    <row r="544" spans="1:23" x14ac:dyDescent="0.2">
      <c r="A544" t="s">
        <v>1616</v>
      </c>
      <c r="B544">
        <v>34</v>
      </c>
      <c r="C544" t="s">
        <v>2646</v>
      </c>
      <c r="D544" t="s">
        <v>1700</v>
      </c>
      <c r="E544" t="s">
        <v>1701</v>
      </c>
      <c r="F544" t="s">
        <v>17</v>
      </c>
      <c r="G544" t="s">
        <v>1507</v>
      </c>
      <c r="H544" t="s">
        <v>38</v>
      </c>
      <c r="I544">
        <v>4.9000000000000004</v>
      </c>
      <c r="J544">
        <v>15.8</v>
      </c>
      <c r="K544" t="s">
        <v>1231</v>
      </c>
      <c r="M544" t="s">
        <v>2545</v>
      </c>
      <c r="O544" t="s">
        <v>2566</v>
      </c>
      <c r="P544" t="s">
        <v>2666</v>
      </c>
      <c r="Q544" t="s">
        <v>2667</v>
      </c>
      <c r="R544" t="s">
        <v>2668</v>
      </c>
      <c r="S544">
        <v>91.8</v>
      </c>
      <c r="T544">
        <v>176</v>
      </c>
      <c r="U544">
        <v>52111</v>
      </c>
      <c r="V544">
        <v>52.110999999999997</v>
      </c>
      <c r="W544" t="e">
        <f>VLOOKUP(L544,[3]Tops!$A$2:$B$184,2,FALSE)</f>
        <v>#N/A</v>
      </c>
    </row>
    <row r="545" spans="1:23" x14ac:dyDescent="0.2">
      <c r="A545" t="s">
        <v>1616</v>
      </c>
      <c r="B545">
        <v>35</v>
      </c>
      <c r="C545" t="s">
        <v>2646</v>
      </c>
      <c r="D545" t="s">
        <v>1702</v>
      </c>
      <c r="E545" t="s">
        <v>1703</v>
      </c>
      <c r="F545" t="s">
        <v>17</v>
      </c>
      <c r="G545" t="s">
        <v>1515</v>
      </c>
      <c r="H545" t="s">
        <v>20</v>
      </c>
      <c r="I545">
        <v>2.4</v>
      </c>
      <c r="J545">
        <v>15.7</v>
      </c>
      <c r="K545" t="s">
        <v>1704</v>
      </c>
      <c r="M545" t="s">
        <v>2322</v>
      </c>
      <c r="O545" t="s">
        <v>2563</v>
      </c>
      <c r="P545" t="s">
        <v>2658</v>
      </c>
      <c r="Q545" t="s">
        <v>2659</v>
      </c>
      <c r="R545" t="s">
        <v>2660</v>
      </c>
      <c r="S545">
        <v>84.5</v>
      </c>
      <c r="T545">
        <v>115</v>
      </c>
      <c r="U545">
        <v>48791</v>
      </c>
      <c r="V545">
        <v>48.790999999999997</v>
      </c>
      <c r="W545" t="e">
        <f>VLOOKUP(L545,[3]Tops!$A$2:$B$184,2,FALSE)</f>
        <v>#N/A</v>
      </c>
    </row>
    <row r="546" spans="1:23" x14ac:dyDescent="0.2">
      <c r="A546" t="s">
        <v>1616</v>
      </c>
      <c r="B546">
        <v>36</v>
      </c>
      <c r="C546" t="s">
        <v>2646</v>
      </c>
      <c r="D546" t="s">
        <v>1705</v>
      </c>
      <c r="E546" t="s">
        <v>1706</v>
      </c>
      <c r="F546" t="s">
        <v>17</v>
      </c>
      <c r="G546" t="s">
        <v>1515</v>
      </c>
      <c r="H546" t="s">
        <v>20</v>
      </c>
      <c r="I546">
        <v>3.1</v>
      </c>
      <c r="J546">
        <v>15.4</v>
      </c>
      <c r="K546" t="s">
        <v>773</v>
      </c>
      <c r="M546" t="s">
        <v>2323</v>
      </c>
      <c r="O546" t="s">
        <v>2568</v>
      </c>
      <c r="P546" t="s">
        <v>2672</v>
      </c>
      <c r="Q546" t="s">
        <v>2673</v>
      </c>
      <c r="R546" t="s">
        <v>2660</v>
      </c>
      <c r="S546">
        <v>93.9</v>
      </c>
      <c r="T546">
        <v>77</v>
      </c>
      <c r="U546">
        <v>48335</v>
      </c>
      <c r="V546">
        <v>48.335000000000001</v>
      </c>
      <c r="W546" t="e">
        <f>VLOOKUP(L546,[3]Tops!$A$2:$B$184,2,FALSE)</f>
        <v>#N/A</v>
      </c>
    </row>
    <row r="547" spans="1:23" x14ac:dyDescent="0.2">
      <c r="A547" t="s">
        <v>1616</v>
      </c>
      <c r="B547">
        <v>37</v>
      </c>
      <c r="C547" t="s">
        <v>2646</v>
      </c>
      <c r="D547" t="s">
        <v>1707</v>
      </c>
      <c r="E547" t="s">
        <v>1708</v>
      </c>
      <c r="F547" t="s">
        <v>17</v>
      </c>
      <c r="G547" t="s">
        <v>1515</v>
      </c>
      <c r="H547" t="s">
        <v>38</v>
      </c>
      <c r="I547">
        <v>2.1</v>
      </c>
      <c r="J547">
        <v>15.3</v>
      </c>
      <c r="K547" t="s">
        <v>1466</v>
      </c>
      <c r="M547" t="s">
        <v>2324</v>
      </c>
      <c r="O547" t="s">
        <v>2563</v>
      </c>
      <c r="P547" t="s">
        <v>2658</v>
      </c>
      <c r="Q547" t="s">
        <v>2659</v>
      </c>
      <c r="R547" t="s">
        <v>2660</v>
      </c>
      <c r="S547">
        <v>84.5</v>
      </c>
      <c r="T547">
        <v>115</v>
      </c>
      <c r="U547">
        <v>48791</v>
      </c>
      <c r="V547">
        <v>48.790999999999997</v>
      </c>
      <c r="W547" t="e">
        <f>VLOOKUP(L547,[3]Tops!$A$2:$B$184,2,FALSE)</f>
        <v>#N/A</v>
      </c>
    </row>
    <row r="548" spans="1:23" x14ac:dyDescent="0.2">
      <c r="A548" t="s">
        <v>1616</v>
      </c>
      <c r="B548">
        <v>38</v>
      </c>
      <c r="C548" t="s">
        <v>2646</v>
      </c>
      <c r="D548" t="s">
        <v>1709</v>
      </c>
      <c r="E548" t="s">
        <v>1710</v>
      </c>
      <c r="F548" t="s">
        <v>17</v>
      </c>
      <c r="G548" t="s">
        <v>1507</v>
      </c>
      <c r="H548" t="s">
        <v>14</v>
      </c>
      <c r="I548">
        <v>0.78200000000000003</v>
      </c>
      <c r="J548">
        <v>15.2</v>
      </c>
      <c r="K548" t="s">
        <v>777</v>
      </c>
      <c r="M548" t="s">
        <v>2325</v>
      </c>
      <c r="O548" t="s">
        <v>2616</v>
      </c>
      <c r="P548" t="s">
        <v>2783</v>
      </c>
      <c r="Q548" t="s">
        <v>2784</v>
      </c>
      <c r="R548" t="s">
        <v>2671</v>
      </c>
      <c r="S548">
        <v>90</v>
      </c>
      <c r="T548">
        <v>29</v>
      </c>
      <c r="U548">
        <v>40937</v>
      </c>
      <c r="V548">
        <v>40.936999999999998</v>
      </c>
      <c r="W548" t="e">
        <f>VLOOKUP(L548,[3]Tops!$A$2:$B$184,2,FALSE)</f>
        <v>#N/A</v>
      </c>
    </row>
    <row r="549" spans="1:23" x14ac:dyDescent="0.2">
      <c r="A549" t="s">
        <v>1616</v>
      </c>
      <c r="B549">
        <v>39</v>
      </c>
      <c r="C549" t="s">
        <v>2646</v>
      </c>
      <c r="D549" t="s">
        <v>1711</v>
      </c>
      <c r="E549" t="s">
        <v>1021</v>
      </c>
      <c r="F549" t="s">
        <v>17</v>
      </c>
      <c r="G549" t="s">
        <v>1515</v>
      </c>
      <c r="H549" t="s">
        <v>20</v>
      </c>
      <c r="I549">
        <v>0.19600000000000001</v>
      </c>
      <c r="J549">
        <v>15.2</v>
      </c>
      <c r="K549" t="s">
        <v>777</v>
      </c>
      <c r="M549" t="s">
        <v>2326</v>
      </c>
      <c r="O549" t="s">
        <v>2616</v>
      </c>
      <c r="P549" t="s">
        <v>2783</v>
      </c>
      <c r="Q549" t="s">
        <v>2784</v>
      </c>
      <c r="R549" t="s">
        <v>2671</v>
      </c>
      <c r="S549">
        <v>90</v>
      </c>
      <c r="T549">
        <v>29</v>
      </c>
      <c r="U549">
        <v>40937</v>
      </c>
      <c r="V549">
        <v>40.936999999999998</v>
      </c>
      <c r="W549" t="e">
        <f>VLOOKUP(L549,[3]Tops!$A$2:$B$184,2,FALSE)</f>
        <v>#N/A</v>
      </c>
    </row>
    <row r="550" spans="1:23" x14ac:dyDescent="0.2">
      <c r="A550" t="s">
        <v>1616</v>
      </c>
      <c r="B550">
        <v>40</v>
      </c>
      <c r="C550" t="s">
        <v>2646</v>
      </c>
      <c r="D550" t="s">
        <v>1712</v>
      </c>
      <c r="E550" t="s">
        <v>1713</v>
      </c>
      <c r="F550" t="s">
        <v>17</v>
      </c>
      <c r="G550" t="s">
        <v>1565</v>
      </c>
      <c r="H550" t="s">
        <v>26</v>
      </c>
      <c r="I550">
        <v>9.4</v>
      </c>
      <c r="J550">
        <v>15.1</v>
      </c>
      <c r="K550" t="s">
        <v>1714</v>
      </c>
      <c r="L550" t="s">
        <v>1988</v>
      </c>
      <c r="O550" t="s">
        <v>2560</v>
      </c>
      <c r="P550" t="e">
        <v>#N/A</v>
      </c>
      <c r="Q550" t="e">
        <v>#N/A</v>
      </c>
      <c r="R550" t="e">
        <v>#N/A</v>
      </c>
      <c r="S550" t="e">
        <v>#N/A</v>
      </c>
      <c r="T550" t="e">
        <v>#N/A</v>
      </c>
      <c r="U550" t="e">
        <v>#N/A</v>
      </c>
      <c r="V550" t="e">
        <v>#N/A</v>
      </c>
      <c r="W550" t="str">
        <f>VLOOKUP(L550,[3]Tops!$A$2:$B$184,2,FALSE)</f>
        <v>M.005 3.13 7.475 0L7.47 3.13C.029.129.044.116.05.09.007-.025.006-.062 0 0-.012.154-.05.937-.05 4.133 0 5.884-4.928 9.857-7.47 11.109-6.22-2.88-7.571-8.605-7.47-11.109V3.13Z</v>
      </c>
    </row>
    <row r="551" spans="1:23" x14ac:dyDescent="0.2">
      <c r="A551" t="s">
        <v>1616</v>
      </c>
      <c r="B551">
        <v>41</v>
      </c>
      <c r="C551" t="s">
        <v>2646</v>
      </c>
      <c r="D551" t="s">
        <v>1715</v>
      </c>
      <c r="E551" t="s">
        <v>1716</v>
      </c>
      <c r="F551" t="s">
        <v>17</v>
      </c>
      <c r="G551" t="s">
        <v>1515</v>
      </c>
      <c r="H551" t="s">
        <v>26</v>
      </c>
      <c r="I551">
        <v>1.4</v>
      </c>
      <c r="J551">
        <v>15</v>
      </c>
      <c r="K551" t="s">
        <v>1717</v>
      </c>
      <c r="M551" t="s">
        <v>2327</v>
      </c>
      <c r="O551" t="s">
        <v>2563</v>
      </c>
      <c r="P551" t="s">
        <v>2658</v>
      </c>
      <c r="Q551" t="s">
        <v>2659</v>
      </c>
      <c r="R551" t="s">
        <v>2660</v>
      </c>
      <c r="S551">
        <v>84.5</v>
      </c>
      <c r="T551">
        <v>115</v>
      </c>
      <c r="U551">
        <v>48791</v>
      </c>
      <c r="V551">
        <v>48.790999999999997</v>
      </c>
      <c r="W551" t="e">
        <f>VLOOKUP(L551,[3]Tops!$A$2:$B$184,2,FALSE)</f>
        <v>#N/A</v>
      </c>
    </row>
    <row r="552" spans="1:23" x14ac:dyDescent="0.2">
      <c r="A552" t="s">
        <v>1616</v>
      </c>
      <c r="B552">
        <v>42</v>
      </c>
      <c r="C552" t="s">
        <v>2646</v>
      </c>
      <c r="D552" t="s">
        <v>1718</v>
      </c>
      <c r="E552" t="s">
        <v>1719</v>
      </c>
      <c r="F552" t="s">
        <v>17</v>
      </c>
      <c r="G552" t="s">
        <v>1515</v>
      </c>
      <c r="H552" t="s">
        <v>38</v>
      </c>
      <c r="I552">
        <v>6.6</v>
      </c>
      <c r="J552">
        <v>15</v>
      </c>
      <c r="K552" t="s">
        <v>1717</v>
      </c>
      <c r="M552" t="s">
        <v>2328</v>
      </c>
      <c r="O552" t="s">
        <v>2583</v>
      </c>
      <c r="P552" t="s">
        <v>2710</v>
      </c>
      <c r="Q552" t="s">
        <v>2711</v>
      </c>
      <c r="R552" t="s">
        <v>2697</v>
      </c>
      <c r="S552">
        <v>176.2</v>
      </c>
      <c r="T552">
        <v>20</v>
      </c>
      <c r="U552">
        <v>76367</v>
      </c>
      <c r="V552">
        <v>76.367000000000004</v>
      </c>
      <c r="W552" t="e">
        <f>VLOOKUP(L552,[3]Tops!$A$2:$B$184,2,FALSE)</f>
        <v>#N/A</v>
      </c>
    </row>
    <row r="553" spans="1:23" x14ac:dyDescent="0.2">
      <c r="A553" t="s">
        <v>1616</v>
      </c>
      <c r="B553">
        <v>43</v>
      </c>
      <c r="C553" t="s">
        <v>2646</v>
      </c>
      <c r="D553" t="s">
        <v>1720</v>
      </c>
      <c r="E553" t="s">
        <v>1721</v>
      </c>
      <c r="F553" t="s">
        <v>17</v>
      </c>
      <c r="G553" t="s">
        <v>1515</v>
      </c>
      <c r="H553" t="s">
        <v>26</v>
      </c>
      <c r="I553">
        <v>4.3</v>
      </c>
      <c r="J553">
        <v>15</v>
      </c>
      <c r="K553" t="s">
        <v>1717</v>
      </c>
      <c r="M553" t="s">
        <v>2329</v>
      </c>
      <c r="O553" t="s">
        <v>2583</v>
      </c>
      <c r="P553" t="s">
        <v>2710</v>
      </c>
      <c r="Q553" t="s">
        <v>2711</v>
      </c>
      <c r="R553" t="s">
        <v>2697</v>
      </c>
      <c r="S553">
        <v>176.2</v>
      </c>
      <c r="T553">
        <v>20</v>
      </c>
      <c r="U553">
        <v>76367</v>
      </c>
      <c r="V553">
        <v>76.367000000000004</v>
      </c>
      <c r="W553" t="e">
        <f>VLOOKUP(L553,[3]Tops!$A$2:$B$184,2,FALSE)</f>
        <v>#N/A</v>
      </c>
    </row>
    <row r="554" spans="1:23" x14ac:dyDescent="0.2">
      <c r="A554" t="s">
        <v>1616</v>
      </c>
      <c r="B554">
        <v>44</v>
      </c>
      <c r="C554" t="s">
        <v>2646</v>
      </c>
      <c r="D554" t="s">
        <v>1723</v>
      </c>
      <c r="E554" t="s">
        <v>1724</v>
      </c>
      <c r="F554" t="s">
        <v>17</v>
      </c>
      <c r="G554" t="s">
        <v>1507</v>
      </c>
      <c r="H554" t="s">
        <v>26</v>
      </c>
      <c r="I554">
        <v>5.2</v>
      </c>
      <c r="J554">
        <v>14.7</v>
      </c>
      <c r="K554" t="s">
        <v>1726</v>
      </c>
      <c r="M554" t="s">
        <v>2330</v>
      </c>
      <c r="O554" t="s">
        <v>2583</v>
      </c>
      <c r="P554" t="s">
        <v>2710</v>
      </c>
      <c r="Q554" t="s">
        <v>2711</v>
      </c>
      <c r="R554" t="s">
        <v>2697</v>
      </c>
      <c r="S554">
        <v>176.2</v>
      </c>
      <c r="T554">
        <v>20</v>
      </c>
      <c r="U554">
        <v>76367</v>
      </c>
      <c r="V554">
        <v>76.367000000000004</v>
      </c>
      <c r="W554" t="e">
        <f>VLOOKUP(L554,[3]Tops!$A$2:$B$184,2,FALSE)</f>
        <v>#N/A</v>
      </c>
    </row>
    <row r="555" spans="1:23" x14ac:dyDescent="0.2">
      <c r="A555" t="s">
        <v>1616</v>
      </c>
      <c r="B555">
        <v>45</v>
      </c>
      <c r="C555" t="s">
        <v>2646</v>
      </c>
      <c r="D555" t="s">
        <v>1727</v>
      </c>
      <c r="E555" t="s">
        <v>1728</v>
      </c>
      <c r="F555" t="s">
        <v>17</v>
      </c>
      <c r="G555" t="s">
        <v>1507</v>
      </c>
      <c r="H555" t="s">
        <v>14</v>
      </c>
      <c r="I555">
        <v>3.8</v>
      </c>
      <c r="J555">
        <v>14.5</v>
      </c>
      <c r="K555" t="s">
        <v>1240</v>
      </c>
      <c r="M555" t="s">
        <v>2331</v>
      </c>
      <c r="O555" t="s">
        <v>2578</v>
      </c>
      <c r="P555" t="s">
        <v>2698</v>
      </c>
      <c r="Q555" t="s">
        <v>2699</v>
      </c>
      <c r="R555" t="s">
        <v>2685</v>
      </c>
      <c r="S555">
        <v>116</v>
      </c>
      <c r="T555">
        <v>29</v>
      </c>
      <c r="U555">
        <v>77037</v>
      </c>
      <c r="V555">
        <v>77.037000000000006</v>
      </c>
      <c r="W555" t="e">
        <f>VLOOKUP(L555,[3]Tops!$A$2:$B$184,2,FALSE)</f>
        <v>#N/A</v>
      </c>
    </row>
    <row r="556" spans="1:23" x14ac:dyDescent="0.2">
      <c r="A556" t="s">
        <v>1616</v>
      </c>
      <c r="B556">
        <v>46</v>
      </c>
      <c r="C556" t="s">
        <v>2646</v>
      </c>
      <c r="D556" t="s">
        <v>1729</v>
      </c>
      <c r="E556" t="s">
        <v>1730</v>
      </c>
      <c r="F556" t="s">
        <v>17</v>
      </c>
      <c r="G556" t="s">
        <v>1507</v>
      </c>
      <c r="H556" t="s">
        <v>26</v>
      </c>
      <c r="I556">
        <v>27</v>
      </c>
      <c r="J556">
        <v>14.2</v>
      </c>
      <c r="K556" t="s">
        <v>1469</v>
      </c>
      <c r="M556" t="s">
        <v>2332</v>
      </c>
      <c r="O556" t="s">
        <v>2597</v>
      </c>
      <c r="P556" t="s">
        <v>2743</v>
      </c>
      <c r="Q556" t="s">
        <v>2713</v>
      </c>
      <c r="R556" t="s">
        <v>2709</v>
      </c>
      <c r="S556">
        <v>91.9</v>
      </c>
      <c r="T556">
        <v>62</v>
      </c>
      <c r="U556">
        <v>54306</v>
      </c>
      <c r="V556">
        <v>54.305999999999997</v>
      </c>
      <c r="W556" t="e">
        <f>VLOOKUP(L556,[3]Tops!$A$2:$B$184,2,FALSE)</f>
        <v>#N/A</v>
      </c>
    </row>
    <row r="557" spans="1:23" x14ac:dyDescent="0.2">
      <c r="A557" t="s">
        <v>1616</v>
      </c>
      <c r="B557">
        <v>47</v>
      </c>
      <c r="C557" t="s">
        <v>2646</v>
      </c>
      <c r="D557" t="s">
        <v>1731</v>
      </c>
      <c r="E557" t="s">
        <v>1732</v>
      </c>
      <c r="F557" t="s">
        <v>17</v>
      </c>
      <c r="G557" t="s">
        <v>1521</v>
      </c>
      <c r="H557" t="s">
        <v>26</v>
      </c>
      <c r="I557">
        <v>2.5</v>
      </c>
      <c r="J557">
        <v>14.1</v>
      </c>
      <c r="K557" t="s">
        <v>1524</v>
      </c>
      <c r="M557" t="s">
        <v>2333</v>
      </c>
      <c r="O557" t="s">
        <v>2578</v>
      </c>
      <c r="P557" t="s">
        <v>2698</v>
      </c>
      <c r="Q557" t="s">
        <v>2699</v>
      </c>
      <c r="R557" t="s">
        <v>2685</v>
      </c>
      <c r="S557">
        <v>116</v>
      </c>
      <c r="T557">
        <v>29</v>
      </c>
      <c r="U557">
        <v>77037</v>
      </c>
      <c r="V557">
        <v>77.037000000000006</v>
      </c>
      <c r="W557" t="e">
        <f>VLOOKUP(L557,[3]Tops!$A$2:$B$184,2,FALSE)</f>
        <v>#N/A</v>
      </c>
    </row>
    <row r="558" spans="1:23" x14ac:dyDescent="0.2">
      <c r="A558" t="s">
        <v>1616</v>
      </c>
      <c r="B558">
        <v>48</v>
      </c>
      <c r="C558" t="s">
        <v>2646</v>
      </c>
      <c r="D558" t="s">
        <v>1733</v>
      </c>
      <c r="E558" t="s">
        <v>1734</v>
      </c>
      <c r="F558" t="s">
        <v>17</v>
      </c>
      <c r="G558" t="s">
        <v>1515</v>
      </c>
      <c r="H558" t="s">
        <v>26</v>
      </c>
      <c r="I558">
        <v>3.9</v>
      </c>
      <c r="J558">
        <v>14.1</v>
      </c>
      <c r="K558" t="s">
        <v>1524</v>
      </c>
      <c r="M558" t="s">
        <v>2334</v>
      </c>
      <c r="O558" t="s">
        <v>2583</v>
      </c>
      <c r="P558" t="s">
        <v>2710</v>
      </c>
      <c r="Q558" t="s">
        <v>2711</v>
      </c>
      <c r="R558" t="s">
        <v>2697</v>
      </c>
      <c r="S558">
        <v>176.2</v>
      </c>
      <c r="T558">
        <v>20</v>
      </c>
      <c r="U558">
        <v>76367</v>
      </c>
      <c r="V558">
        <v>76.367000000000004</v>
      </c>
      <c r="W558" t="e">
        <f>VLOOKUP(L558,[3]Tops!$A$2:$B$184,2,FALSE)</f>
        <v>#N/A</v>
      </c>
    </row>
    <row r="559" spans="1:23" x14ac:dyDescent="0.2">
      <c r="A559" t="s">
        <v>1616</v>
      </c>
      <c r="B559">
        <v>49</v>
      </c>
      <c r="C559" t="s">
        <v>2646</v>
      </c>
      <c r="D559" t="s">
        <v>1735</v>
      </c>
      <c r="E559" t="s">
        <v>1736</v>
      </c>
      <c r="F559" t="s">
        <v>17</v>
      </c>
      <c r="G559" t="s">
        <v>1515</v>
      </c>
      <c r="H559" t="s">
        <v>38</v>
      </c>
      <c r="I559">
        <v>3.2</v>
      </c>
      <c r="J559">
        <v>14</v>
      </c>
      <c r="K559" t="s">
        <v>1472</v>
      </c>
      <c r="M559" t="s">
        <v>2335</v>
      </c>
      <c r="O559" t="s">
        <v>2631</v>
      </c>
      <c r="P559" t="s">
        <v>2819</v>
      </c>
      <c r="Q559" t="s">
        <v>2820</v>
      </c>
      <c r="R559" t="s">
        <v>2821</v>
      </c>
      <c r="S559">
        <v>90.3</v>
      </c>
      <c r="T559">
        <v>234</v>
      </c>
      <c r="U559">
        <v>36991</v>
      </c>
      <c r="V559">
        <v>36.991</v>
      </c>
      <c r="W559" t="e">
        <f>VLOOKUP(L559,[3]Tops!$A$2:$B$184,2,FALSE)</f>
        <v>#N/A</v>
      </c>
    </row>
    <row r="560" spans="1:23" x14ac:dyDescent="0.2">
      <c r="A560" t="s">
        <v>1616</v>
      </c>
      <c r="B560">
        <v>50</v>
      </c>
      <c r="C560" t="s">
        <v>2646</v>
      </c>
      <c r="D560" t="s">
        <v>1737</v>
      </c>
      <c r="E560" t="s">
        <v>1738</v>
      </c>
      <c r="F560" t="s">
        <v>17</v>
      </c>
      <c r="G560" t="s">
        <v>1565</v>
      </c>
      <c r="H560" t="s">
        <v>20</v>
      </c>
      <c r="I560">
        <v>2</v>
      </c>
      <c r="J560">
        <v>13.8</v>
      </c>
      <c r="K560" t="s">
        <v>1739</v>
      </c>
      <c r="M560" t="s">
        <v>2336</v>
      </c>
      <c r="O560" t="s">
        <v>2594</v>
      </c>
      <c r="P560" t="s">
        <v>2735</v>
      </c>
      <c r="Q560" t="s">
        <v>2736</v>
      </c>
      <c r="R560" t="s">
        <v>2680</v>
      </c>
      <c r="S560">
        <v>82</v>
      </c>
      <c r="T560">
        <v>194</v>
      </c>
      <c r="U560">
        <v>34392</v>
      </c>
      <c r="V560">
        <v>34.392000000000003</v>
      </c>
      <c r="W560" t="e">
        <f>VLOOKUP(L560,[3]Tops!$A$2:$B$184,2,FALSE)</f>
        <v>#N/A</v>
      </c>
    </row>
    <row r="561" spans="1:23" x14ac:dyDescent="0.2">
      <c r="A561" t="s">
        <v>1616</v>
      </c>
      <c r="B561">
        <v>51</v>
      </c>
      <c r="C561" t="s">
        <v>2646</v>
      </c>
      <c r="D561" t="s">
        <v>1740</v>
      </c>
      <c r="E561" t="s">
        <v>1741</v>
      </c>
      <c r="F561" t="s">
        <v>17</v>
      </c>
      <c r="G561" t="s">
        <v>1507</v>
      </c>
      <c r="H561" t="s">
        <v>14</v>
      </c>
      <c r="I561">
        <v>1.7</v>
      </c>
      <c r="J561">
        <v>13.6</v>
      </c>
      <c r="K561" t="s">
        <v>1531</v>
      </c>
      <c r="M561" t="s">
        <v>2546</v>
      </c>
      <c r="O561" t="s">
        <v>2607</v>
      </c>
      <c r="P561" t="s">
        <v>2765</v>
      </c>
      <c r="Q561" t="s">
        <v>2766</v>
      </c>
      <c r="R561" t="s">
        <v>2704</v>
      </c>
      <c r="S561">
        <v>90.4</v>
      </c>
      <c r="T561">
        <v>202</v>
      </c>
      <c r="U561">
        <v>28744</v>
      </c>
      <c r="V561">
        <v>28.744</v>
      </c>
      <c r="W561" t="e">
        <f>VLOOKUP(L561,[3]Tops!$A$2:$B$184,2,FALSE)</f>
        <v>#N/A</v>
      </c>
    </row>
    <row r="562" spans="1:23" x14ac:dyDescent="0.2">
      <c r="A562" t="s">
        <v>1616</v>
      </c>
      <c r="B562">
        <v>52</v>
      </c>
      <c r="C562" t="s">
        <v>2646</v>
      </c>
      <c r="D562" t="s">
        <v>1742</v>
      </c>
      <c r="E562" t="s">
        <v>1743</v>
      </c>
      <c r="F562" t="s">
        <v>17</v>
      </c>
      <c r="G562" t="s">
        <v>1515</v>
      </c>
      <c r="H562" t="s">
        <v>38</v>
      </c>
      <c r="I562">
        <v>8.1</v>
      </c>
      <c r="J562">
        <v>12.9</v>
      </c>
      <c r="K562" t="s">
        <v>1744</v>
      </c>
      <c r="M562" t="s">
        <v>2337</v>
      </c>
      <c r="O562" t="s">
        <v>2632</v>
      </c>
      <c r="P562" t="s">
        <v>2822</v>
      </c>
      <c r="Q562" t="s">
        <v>2823</v>
      </c>
      <c r="R562" t="s">
        <v>2697</v>
      </c>
      <c r="S562">
        <v>471.6</v>
      </c>
      <c r="T562">
        <v>55</v>
      </c>
      <c r="U562">
        <v>178594</v>
      </c>
      <c r="V562">
        <v>178.59399999999999</v>
      </c>
      <c r="W562" t="e">
        <f>VLOOKUP(L562,[3]Tops!$A$2:$B$184,2,FALSE)</f>
        <v>#N/A</v>
      </c>
    </row>
    <row r="563" spans="1:23" x14ac:dyDescent="0.2">
      <c r="A563" t="s">
        <v>1616</v>
      </c>
      <c r="B563">
        <v>53</v>
      </c>
      <c r="C563" t="s">
        <v>2646</v>
      </c>
      <c r="D563" t="s">
        <v>1745</v>
      </c>
      <c r="E563" t="s">
        <v>1746</v>
      </c>
      <c r="F563" t="s">
        <v>17</v>
      </c>
      <c r="G563" t="s">
        <v>1521</v>
      </c>
      <c r="I563">
        <v>9.5</v>
      </c>
      <c r="J563">
        <v>12</v>
      </c>
      <c r="K563" t="s">
        <v>1747</v>
      </c>
      <c r="M563" t="s">
        <v>2338</v>
      </c>
      <c r="O563" t="s">
        <v>2602</v>
      </c>
      <c r="P563" t="s">
        <v>2754</v>
      </c>
      <c r="Q563" t="s">
        <v>2711</v>
      </c>
      <c r="R563" t="s">
        <v>2697</v>
      </c>
      <c r="S563">
        <v>176.2</v>
      </c>
      <c r="T563">
        <v>25</v>
      </c>
      <c r="U563">
        <v>69778</v>
      </c>
      <c r="V563">
        <v>69.778000000000006</v>
      </c>
      <c r="W563" t="e">
        <f>VLOOKUP(L563,[3]Tops!$A$2:$B$184,2,FALSE)</f>
        <v>#N/A</v>
      </c>
    </row>
    <row r="564" spans="1:23" x14ac:dyDescent="0.2">
      <c r="A564" t="s">
        <v>1616</v>
      </c>
      <c r="B564">
        <v>54</v>
      </c>
      <c r="C564" t="s">
        <v>2646</v>
      </c>
      <c r="D564" t="s">
        <v>1748</v>
      </c>
      <c r="E564" t="s">
        <v>1749</v>
      </c>
      <c r="F564" t="s">
        <v>17</v>
      </c>
      <c r="G564" t="s">
        <v>1507</v>
      </c>
      <c r="H564" t="s">
        <v>38</v>
      </c>
      <c r="I564">
        <v>13.2</v>
      </c>
      <c r="J564">
        <v>10.6</v>
      </c>
      <c r="K564" t="s">
        <v>1583</v>
      </c>
      <c r="M564" t="s">
        <v>2339</v>
      </c>
      <c r="O564" t="s">
        <v>2574</v>
      </c>
      <c r="P564" t="s">
        <v>2686</v>
      </c>
      <c r="Q564" t="s">
        <v>2687</v>
      </c>
      <c r="R564" t="s">
        <v>2688</v>
      </c>
      <c r="S564">
        <v>100.2</v>
      </c>
      <c r="T564">
        <v>89</v>
      </c>
      <c r="U564">
        <v>67927</v>
      </c>
      <c r="V564">
        <v>67.927000000000007</v>
      </c>
      <c r="W564" t="e">
        <f>VLOOKUP(L564,[3]Tops!$A$2:$B$184,2,FALSE)</f>
        <v>#N/A</v>
      </c>
    </row>
    <row r="565" spans="1:23" x14ac:dyDescent="0.2">
      <c r="A565" t="s">
        <v>1616</v>
      </c>
      <c r="B565">
        <v>55</v>
      </c>
      <c r="C565" t="s">
        <v>2646</v>
      </c>
      <c r="D565" t="s">
        <v>1750</v>
      </c>
      <c r="E565" t="s">
        <v>1751</v>
      </c>
      <c r="F565" t="s">
        <v>17</v>
      </c>
      <c r="G565" t="s">
        <v>1521</v>
      </c>
      <c r="H565" t="s">
        <v>38</v>
      </c>
      <c r="I565">
        <v>4.4000000000000004</v>
      </c>
      <c r="J565">
        <v>10.4</v>
      </c>
      <c r="K565" t="s">
        <v>1752</v>
      </c>
      <c r="M565" t="s">
        <v>2340</v>
      </c>
      <c r="O565" t="s">
        <v>2626</v>
      </c>
      <c r="P565" t="s">
        <v>2808</v>
      </c>
      <c r="Q565" t="s">
        <v>2809</v>
      </c>
      <c r="R565" t="s">
        <v>2685</v>
      </c>
      <c r="S565">
        <v>97.5</v>
      </c>
      <c r="T565">
        <v>10</v>
      </c>
      <c r="U565">
        <v>107000</v>
      </c>
      <c r="V565">
        <v>107</v>
      </c>
      <c r="W565" t="e">
        <f>VLOOKUP(L565,[3]Tops!$A$2:$B$184,2,FALSE)</f>
        <v>#N/A</v>
      </c>
    </row>
    <row r="566" spans="1:23" x14ac:dyDescent="0.2">
      <c r="A566" t="s">
        <v>1616</v>
      </c>
      <c r="B566">
        <v>56</v>
      </c>
      <c r="C566" t="s">
        <v>2646</v>
      </c>
      <c r="D566" t="s">
        <v>1753</v>
      </c>
      <c r="E566" t="s">
        <v>1754</v>
      </c>
      <c r="F566" t="s">
        <v>17</v>
      </c>
      <c r="G566" t="s">
        <v>1507</v>
      </c>
      <c r="H566" t="s">
        <v>38</v>
      </c>
      <c r="I566">
        <v>13.9</v>
      </c>
      <c r="J566">
        <v>10.1</v>
      </c>
      <c r="K566" t="s">
        <v>1755</v>
      </c>
      <c r="M566" t="s">
        <v>2341</v>
      </c>
      <c r="O566" t="s">
        <v>2633</v>
      </c>
      <c r="P566" t="s">
        <v>2824</v>
      </c>
      <c r="Q566" t="s">
        <v>2825</v>
      </c>
      <c r="R566" t="s">
        <v>2633</v>
      </c>
      <c r="S566">
        <v>88</v>
      </c>
      <c r="T566">
        <v>0</v>
      </c>
      <c r="U566">
        <v>55329</v>
      </c>
      <c r="V566">
        <v>55.329000000000001</v>
      </c>
      <c r="W566" t="e">
        <f>VLOOKUP(L566,[3]Tops!$A$2:$B$184,2,FALSE)</f>
        <v>#N/A</v>
      </c>
    </row>
    <row r="567" spans="1:23" x14ac:dyDescent="0.2">
      <c r="A567" t="s">
        <v>1616</v>
      </c>
      <c r="B567">
        <v>57</v>
      </c>
      <c r="C567" t="s">
        <v>2646</v>
      </c>
      <c r="D567" t="s">
        <v>1756</v>
      </c>
      <c r="E567" t="s">
        <v>1757</v>
      </c>
      <c r="F567" t="s">
        <v>17</v>
      </c>
      <c r="G567" t="s">
        <v>1521</v>
      </c>
      <c r="H567" t="s">
        <v>38</v>
      </c>
      <c r="I567">
        <v>3.3</v>
      </c>
      <c r="J567">
        <v>9.5</v>
      </c>
      <c r="K567" t="s">
        <v>1758</v>
      </c>
      <c r="M567" t="s">
        <v>2342</v>
      </c>
      <c r="O567" t="s">
        <v>2579</v>
      </c>
      <c r="P567" t="s">
        <v>2700</v>
      </c>
      <c r="Q567" t="s">
        <v>2701</v>
      </c>
      <c r="R567" t="s">
        <v>2697</v>
      </c>
      <c r="S567">
        <v>432.8</v>
      </c>
      <c r="T567">
        <v>3</v>
      </c>
      <c r="U567">
        <v>194782</v>
      </c>
      <c r="V567">
        <v>194.78200000000001</v>
      </c>
      <c r="W567" t="e">
        <f>VLOOKUP(L567,[3]Tops!$A$2:$B$184,2,FALSE)</f>
        <v>#N/A</v>
      </c>
    </row>
    <row r="568" spans="1:23" x14ac:dyDescent="0.2">
      <c r="A568" t="s">
        <v>1616</v>
      </c>
      <c r="B568">
        <v>58</v>
      </c>
      <c r="C568" t="s">
        <v>2646</v>
      </c>
      <c r="D568" t="s">
        <v>1759</v>
      </c>
      <c r="E568" t="s">
        <v>1760</v>
      </c>
      <c r="F568" t="s">
        <v>17</v>
      </c>
      <c r="G568" t="s">
        <v>1565</v>
      </c>
      <c r="H568" t="s">
        <v>38</v>
      </c>
      <c r="I568">
        <v>2.8</v>
      </c>
      <c r="J568">
        <v>9.1999999999999993</v>
      </c>
      <c r="K568" t="s">
        <v>1761</v>
      </c>
      <c r="M568" t="s">
        <v>2343</v>
      </c>
      <c r="O568" t="s">
        <v>2626</v>
      </c>
      <c r="P568" t="s">
        <v>2808</v>
      </c>
      <c r="Q568" t="s">
        <v>2809</v>
      </c>
      <c r="R568" t="s">
        <v>2685</v>
      </c>
      <c r="S568">
        <v>97.5</v>
      </c>
      <c r="T568">
        <v>10</v>
      </c>
      <c r="U568">
        <v>107000</v>
      </c>
      <c r="V568">
        <v>107</v>
      </c>
      <c r="W568" t="e">
        <f>VLOOKUP(L568,[3]Tops!$A$2:$B$184,2,FALSE)</f>
        <v>#N/A</v>
      </c>
    </row>
    <row r="569" spans="1:23" x14ac:dyDescent="0.2">
      <c r="A569" t="s">
        <v>1616</v>
      </c>
      <c r="B569">
        <v>59</v>
      </c>
      <c r="C569" t="s">
        <v>2646</v>
      </c>
      <c r="D569" t="s">
        <v>1762</v>
      </c>
      <c r="E569" t="s">
        <v>1763</v>
      </c>
      <c r="F569" t="s">
        <v>17</v>
      </c>
      <c r="G569" t="s">
        <v>1507</v>
      </c>
      <c r="H569" t="s">
        <v>38</v>
      </c>
      <c r="I569">
        <v>2.4</v>
      </c>
      <c r="J569">
        <v>9</v>
      </c>
      <c r="K569" t="s">
        <v>801</v>
      </c>
      <c r="M569" t="s">
        <v>2547</v>
      </c>
      <c r="O569" t="s">
        <v>2567</v>
      </c>
      <c r="P569" t="s">
        <v>2669</v>
      </c>
      <c r="Q569" t="s">
        <v>2670</v>
      </c>
      <c r="R569" t="s">
        <v>2671</v>
      </c>
      <c r="S569">
        <v>90.6</v>
      </c>
      <c r="T569">
        <v>55</v>
      </c>
      <c r="U569">
        <v>49077</v>
      </c>
      <c r="V569">
        <v>49.076999999999998</v>
      </c>
      <c r="W569" t="e">
        <f>VLOOKUP(L569,[3]Tops!$A$2:$B$184,2,FALSE)</f>
        <v>#N/A</v>
      </c>
    </row>
    <row r="570" spans="1:23" x14ac:dyDescent="0.2">
      <c r="A570" t="s">
        <v>1616</v>
      </c>
      <c r="B570">
        <v>60</v>
      </c>
      <c r="C570" t="s">
        <v>2646</v>
      </c>
      <c r="D570" t="s">
        <v>1764</v>
      </c>
      <c r="E570" t="s">
        <v>1765</v>
      </c>
      <c r="F570" t="s">
        <v>17</v>
      </c>
      <c r="G570" t="s">
        <v>1521</v>
      </c>
      <c r="H570" t="s">
        <v>38</v>
      </c>
      <c r="I570">
        <v>2.2999999999999998</v>
      </c>
      <c r="J570">
        <v>8.9</v>
      </c>
      <c r="K570" t="s">
        <v>1305</v>
      </c>
      <c r="M570" t="s">
        <v>2344</v>
      </c>
      <c r="O570" t="s">
        <v>2567</v>
      </c>
      <c r="P570" t="s">
        <v>2669</v>
      </c>
      <c r="Q570" t="s">
        <v>2670</v>
      </c>
      <c r="R570" t="s">
        <v>2671</v>
      </c>
      <c r="S570">
        <v>90.6</v>
      </c>
      <c r="T570">
        <v>55</v>
      </c>
      <c r="U570">
        <v>49077</v>
      </c>
      <c r="V570">
        <v>49.076999999999998</v>
      </c>
      <c r="W570" t="e">
        <f>VLOOKUP(L570,[3]Tops!$A$2:$B$184,2,FALSE)</f>
        <v>#N/A</v>
      </c>
    </row>
    <row r="571" spans="1:23" x14ac:dyDescent="0.2">
      <c r="A571" t="s">
        <v>1616</v>
      </c>
      <c r="B571">
        <v>61</v>
      </c>
      <c r="C571" t="s">
        <v>2646</v>
      </c>
      <c r="D571" t="s">
        <v>1766</v>
      </c>
      <c r="E571" t="s">
        <v>1767</v>
      </c>
      <c r="F571" t="s">
        <v>17</v>
      </c>
      <c r="G571" t="s">
        <v>1507</v>
      </c>
      <c r="H571" t="s">
        <v>38</v>
      </c>
      <c r="I571">
        <v>2.1</v>
      </c>
      <c r="J571">
        <v>8.6999999999999993</v>
      </c>
      <c r="K571" t="s">
        <v>1307</v>
      </c>
      <c r="M571" t="s">
        <v>2345</v>
      </c>
      <c r="O571" t="s">
        <v>2632</v>
      </c>
      <c r="P571" t="s">
        <v>2822</v>
      </c>
      <c r="Q571" t="s">
        <v>2823</v>
      </c>
      <c r="R571" t="s">
        <v>2697</v>
      </c>
      <c r="S571">
        <v>471.6</v>
      </c>
      <c r="T571">
        <v>55</v>
      </c>
      <c r="U571">
        <v>178594</v>
      </c>
      <c r="V571">
        <v>178.59399999999999</v>
      </c>
      <c r="W571" t="e">
        <f>VLOOKUP(L571,[3]Tops!$A$2:$B$184,2,FALSE)</f>
        <v>#N/A</v>
      </c>
    </row>
    <row r="572" spans="1:23" x14ac:dyDescent="0.2">
      <c r="A572" t="s">
        <v>1616</v>
      </c>
      <c r="B572">
        <v>62</v>
      </c>
      <c r="C572" t="s">
        <v>2646</v>
      </c>
      <c r="D572" t="s">
        <v>1768</v>
      </c>
      <c r="E572" t="s">
        <v>1769</v>
      </c>
      <c r="F572" t="s">
        <v>17</v>
      </c>
      <c r="G572" t="s">
        <v>1565</v>
      </c>
      <c r="H572" t="s">
        <v>17</v>
      </c>
      <c r="I572">
        <v>1.8</v>
      </c>
      <c r="J572">
        <v>8.6</v>
      </c>
      <c r="K572" t="s">
        <v>1316</v>
      </c>
      <c r="M572" t="s">
        <v>2346</v>
      </c>
      <c r="O572" t="s">
        <v>2634</v>
      </c>
      <c r="P572" t="s">
        <v>2826</v>
      </c>
      <c r="Q572" t="s">
        <v>2827</v>
      </c>
      <c r="R572" t="s">
        <v>2688</v>
      </c>
      <c r="S572">
        <v>89.8</v>
      </c>
      <c r="T572">
        <v>0</v>
      </c>
      <c r="U572">
        <v>55084</v>
      </c>
      <c r="V572">
        <v>55.084000000000003</v>
      </c>
      <c r="W572" t="e">
        <f>VLOOKUP(L572,[3]Tops!$A$2:$B$184,2,FALSE)</f>
        <v>#N/A</v>
      </c>
    </row>
    <row r="573" spans="1:23" x14ac:dyDescent="0.2">
      <c r="A573" t="s">
        <v>1616</v>
      </c>
      <c r="B573">
        <v>63</v>
      </c>
      <c r="C573" t="s">
        <v>2646</v>
      </c>
      <c r="D573" t="s">
        <v>1770</v>
      </c>
      <c r="E573" t="s">
        <v>1771</v>
      </c>
      <c r="F573" t="s">
        <v>17</v>
      </c>
      <c r="G573" t="s">
        <v>1565</v>
      </c>
      <c r="I573">
        <v>2.1</v>
      </c>
      <c r="J573">
        <v>8.5</v>
      </c>
      <c r="K573" t="s">
        <v>805</v>
      </c>
      <c r="M573" t="s">
        <v>2347</v>
      </c>
      <c r="O573" t="s">
        <v>2571</v>
      </c>
      <c r="P573" t="s">
        <v>2678</v>
      </c>
      <c r="Q573" t="s">
        <v>2679</v>
      </c>
      <c r="R573" t="s">
        <v>2680</v>
      </c>
      <c r="S573">
        <v>82.7</v>
      </c>
      <c r="T573">
        <v>151</v>
      </c>
      <c r="U573">
        <v>84957</v>
      </c>
      <c r="V573">
        <v>84.956999999999994</v>
      </c>
      <c r="W573" t="e">
        <f>VLOOKUP(L573,[3]Tops!$A$2:$B$184,2,FALSE)</f>
        <v>#N/A</v>
      </c>
    </row>
    <row r="574" spans="1:23" x14ac:dyDescent="0.2">
      <c r="A574" t="s">
        <v>1616</v>
      </c>
      <c r="B574">
        <v>64</v>
      </c>
      <c r="C574" t="s">
        <v>2646</v>
      </c>
      <c r="D574" t="s">
        <v>1772</v>
      </c>
      <c r="E574" t="s">
        <v>1773</v>
      </c>
      <c r="F574" t="s">
        <v>17</v>
      </c>
      <c r="G574" t="s">
        <v>1507</v>
      </c>
      <c r="H574" t="s">
        <v>14</v>
      </c>
      <c r="I574">
        <v>1.2</v>
      </c>
      <c r="J574">
        <v>8.5</v>
      </c>
      <c r="K574" t="s">
        <v>805</v>
      </c>
      <c r="M574" t="s">
        <v>2548</v>
      </c>
      <c r="O574" t="s">
        <v>2588</v>
      </c>
      <c r="P574" t="s">
        <v>2720</v>
      </c>
      <c r="Q574" t="s">
        <v>2721</v>
      </c>
      <c r="R574" t="s">
        <v>2722</v>
      </c>
      <c r="S574">
        <v>87.5</v>
      </c>
      <c r="T574">
        <v>137</v>
      </c>
      <c r="U574">
        <v>44880</v>
      </c>
      <c r="V574">
        <v>44.88</v>
      </c>
      <c r="W574" t="e">
        <f>VLOOKUP(L574,[3]Tops!$A$2:$B$184,2,FALSE)</f>
        <v>#N/A</v>
      </c>
    </row>
    <row r="575" spans="1:23" x14ac:dyDescent="0.2">
      <c r="A575" t="s">
        <v>1616</v>
      </c>
      <c r="B575">
        <v>65</v>
      </c>
      <c r="C575" t="s">
        <v>2646</v>
      </c>
      <c r="D575" t="s">
        <v>1774</v>
      </c>
      <c r="E575" t="s">
        <v>1775</v>
      </c>
      <c r="F575" t="s">
        <v>17</v>
      </c>
      <c r="G575" t="s">
        <v>1515</v>
      </c>
      <c r="H575" t="s">
        <v>38</v>
      </c>
      <c r="I575">
        <v>1.7</v>
      </c>
      <c r="J575">
        <v>8.4</v>
      </c>
      <c r="K575" t="s">
        <v>809</v>
      </c>
      <c r="M575" t="s">
        <v>2549</v>
      </c>
      <c r="O575" t="s">
        <v>2602</v>
      </c>
      <c r="P575" t="s">
        <v>2754</v>
      </c>
      <c r="Q575" t="s">
        <v>2711</v>
      </c>
      <c r="R575" t="s">
        <v>2697</v>
      </c>
      <c r="S575">
        <v>176.2</v>
      </c>
      <c r="T575">
        <v>25</v>
      </c>
      <c r="U575">
        <v>69778</v>
      </c>
      <c r="V575">
        <v>69.778000000000006</v>
      </c>
      <c r="W575" t="e">
        <f>VLOOKUP(L575,[3]Tops!$A$2:$B$184,2,FALSE)</f>
        <v>#N/A</v>
      </c>
    </row>
    <row r="576" spans="1:23" x14ac:dyDescent="0.2">
      <c r="A576" t="s">
        <v>1616</v>
      </c>
      <c r="B576">
        <v>66</v>
      </c>
      <c r="C576" t="s">
        <v>2646</v>
      </c>
      <c r="D576" t="s">
        <v>1776</v>
      </c>
      <c r="E576" t="s">
        <v>1777</v>
      </c>
      <c r="F576" t="s">
        <v>17</v>
      </c>
      <c r="G576" t="s">
        <v>1507</v>
      </c>
      <c r="H576" t="s">
        <v>20</v>
      </c>
      <c r="I576">
        <v>1.1000000000000001</v>
      </c>
      <c r="J576">
        <v>8.1</v>
      </c>
      <c r="K576" t="s">
        <v>813</v>
      </c>
      <c r="M576" t="s">
        <v>2348</v>
      </c>
      <c r="O576" t="s">
        <v>2602</v>
      </c>
      <c r="P576" t="s">
        <v>2754</v>
      </c>
      <c r="Q576" t="s">
        <v>2711</v>
      </c>
      <c r="R576" t="s">
        <v>2697</v>
      </c>
      <c r="S576">
        <v>176.2</v>
      </c>
      <c r="T576">
        <v>25</v>
      </c>
      <c r="U576">
        <v>69778</v>
      </c>
      <c r="V576">
        <v>69.778000000000006</v>
      </c>
      <c r="W576" t="e">
        <f>VLOOKUP(L576,[3]Tops!$A$2:$B$184,2,FALSE)</f>
        <v>#N/A</v>
      </c>
    </row>
    <row r="577" spans="1:23" x14ac:dyDescent="0.2">
      <c r="A577" t="s">
        <v>1616</v>
      </c>
      <c r="B577">
        <v>67</v>
      </c>
      <c r="C577" t="s">
        <v>2646</v>
      </c>
      <c r="D577" t="s">
        <v>1778</v>
      </c>
      <c r="E577" t="s">
        <v>1779</v>
      </c>
      <c r="F577" t="s">
        <v>17</v>
      </c>
      <c r="G577" t="s">
        <v>1507</v>
      </c>
      <c r="H577" t="s">
        <v>20</v>
      </c>
      <c r="I577">
        <v>2.7</v>
      </c>
      <c r="J577">
        <v>8.1</v>
      </c>
      <c r="K577" t="s">
        <v>813</v>
      </c>
      <c r="M577" t="s">
        <v>2349</v>
      </c>
      <c r="O577" t="s">
        <v>2578</v>
      </c>
      <c r="P577" t="s">
        <v>2698</v>
      </c>
      <c r="Q577" t="s">
        <v>2699</v>
      </c>
      <c r="R577" t="s">
        <v>2685</v>
      </c>
      <c r="S577">
        <v>116</v>
      </c>
      <c r="T577">
        <v>29</v>
      </c>
      <c r="U577">
        <v>77037</v>
      </c>
      <c r="V577">
        <v>77.037000000000006</v>
      </c>
      <c r="W577" t="e">
        <f>VLOOKUP(L577,[3]Tops!$A$2:$B$184,2,FALSE)</f>
        <v>#N/A</v>
      </c>
    </row>
    <row r="578" spans="1:23" x14ac:dyDescent="0.2">
      <c r="A578" t="s">
        <v>1616</v>
      </c>
      <c r="B578">
        <v>68</v>
      </c>
      <c r="C578" t="s">
        <v>2646</v>
      </c>
      <c r="D578" t="s">
        <v>1780</v>
      </c>
      <c r="E578" t="s">
        <v>1781</v>
      </c>
      <c r="F578" t="s">
        <v>17</v>
      </c>
      <c r="G578" t="s">
        <v>1521</v>
      </c>
      <c r="H578" t="s">
        <v>20</v>
      </c>
      <c r="I578">
        <v>0.39200000000000002</v>
      </c>
      <c r="J578">
        <v>7.7</v>
      </c>
      <c r="K578" t="s">
        <v>1600</v>
      </c>
      <c r="M578" t="s">
        <v>2350</v>
      </c>
      <c r="O578" t="s">
        <v>2616</v>
      </c>
      <c r="P578" t="s">
        <v>2783</v>
      </c>
      <c r="Q578" t="s">
        <v>2784</v>
      </c>
      <c r="R578" t="s">
        <v>2671</v>
      </c>
      <c r="S578">
        <v>90</v>
      </c>
      <c r="T578">
        <v>29</v>
      </c>
      <c r="U578">
        <v>40937</v>
      </c>
      <c r="V578">
        <v>40.936999999999998</v>
      </c>
      <c r="W578" t="e">
        <f>VLOOKUP(L578,[3]Tops!$A$2:$B$184,2,FALSE)</f>
        <v>#N/A</v>
      </c>
    </row>
    <row r="579" spans="1:23" x14ac:dyDescent="0.2">
      <c r="A579" t="s">
        <v>1616</v>
      </c>
      <c r="B579">
        <v>69</v>
      </c>
      <c r="C579" t="s">
        <v>2646</v>
      </c>
      <c r="D579" t="s">
        <v>1782</v>
      </c>
      <c r="E579" t="s">
        <v>1783</v>
      </c>
      <c r="F579" t="s">
        <v>17</v>
      </c>
      <c r="G579" t="s">
        <v>1565</v>
      </c>
      <c r="H579" t="s">
        <v>20</v>
      </c>
      <c r="I579">
        <v>0.96</v>
      </c>
      <c r="J579">
        <v>7.4</v>
      </c>
      <c r="K579" t="s">
        <v>823</v>
      </c>
      <c r="M579" t="s">
        <v>2550</v>
      </c>
      <c r="O579" t="s">
        <v>2567</v>
      </c>
      <c r="P579" t="s">
        <v>2669</v>
      </c>
      <c r="Q579" t="s">
        <v>2670</v>
      </c>
      <c r="R579" t="s">
        <v>2671</v>
      </c>
      <c r="S579">
        <v>90.6</v>
      </c>
      <c r="T579">
        <v>55</v>
      </c>
      <c r="U579">
        <v>49077</v>
      </c>
      <c r="V579">
        <v>49.076999999999998</v>
      </c>
      <c r="W579" t="e">
        <f>VLOOKUP(L579,[3]Tops!$A$2:$B$184,2,FALSE)</f>
        <v>#N/A</v>
      </c>
    </row>
    <row r="580" spans="1:23" x14ac:dyDescent="0.2">
      <c r="A580" t="s">
        <v>1616</v>
      </c>
      <c r="B580">
        <v>70</v>
      </c>
      <c r="C580" t="s">
        <v>2646</v>
      </c>
      <c r="D580" t="s">
        <v>1784</v>
      </c>
      <c r="E580" t="s">
        <v>1785</v>
      </c>
      <c r="F580" t="s">
        <v>17</v>
      </c>
      <c r="G580" t="s">
        <v>1521</v>
      </c>
      <c r="H580" t="s">
        <v>20</v>
      </c>
      <c r="I580">
        <v>1.6</v>
      </c>
      <c r="J580">
        <v>7.4</v>
      </c>
      <c r="K580" t="s">
        <v>823</v>
      </c>
      <c r="M580" t="s">
        <v>2351</v>
      </c>
      <c r="O580" t="s">
        <v>2621</v>
      </c>
      <c r="P580" t="s">
        <v>2795</v>
      </c>
      <c r="Q580" t="s">
        <v>2796</v>
      </c>
      <c r="R580" t="s">
        <v>2728</v>
      </c>
      <c r="S580">
        <v>107.3</v>
      </c>
      <c r="T580">
        <v>25</v>
      </c>
      <c r="U580">
        <v>63470</v>
      </c>
      <c r="V580">
        <v>63.47</v>
      </c>
      <c r="W580" t="e">
        <f>VLOOKUP(L580,[3]Tops!$A$2:$B$184,2,FALSE)</f>
        <v>#N/A</v>
      </c>
    </row>
    <row r="581" spans="1:23" x14ac:dyDescent="0.2">
      <c r="A581" t="s">
        <v>1616</v>
      </c>
      <c r="B581">
        <v>71</v>
      </c>
      <c r="C581" t="s">
        <v>2646</v>
      </c>
      <c r="D581" t="s">
        <v>1786</v>
      </c>
      <c r="E581" t="s">
        <v>1787</v>
      </c>
      <c r="F581" t="s">
        <v>17</v>
      </c>
      <c r="G581" t="s">
        <v>1521</v>
      </c>
      <c r="H581" t="s">
        <v>14</v>
      </c>
      <c r="I581">
        <v>4.7</v>
      </c>
      <c r="J581">
        <v>7</v>
      </c>
      <c r="K581" t="s">
        <v>1788</v>
      </c>
      <c r="M581" t="s">
        <v>2352</v>
      </c>
      <c r="O581" t="s">
        <v>2635</v>
      </c>
      <c r="P581" t="s">
        <v>2828</v>
      </c>
      <c r="Q581" t="s">
        <v>2829</v>
      </c>
      <c r="R581" t="s">
        <v>2633</v>
      </c>
      <c r="S581">
        <v>87.8</v>
      </c>
      <c r="T581">
        <v>0</v>
      </c>
      <c r="U581">
        <v>37302</v>
      </c>
      <c r="V581">
        <v>37.302</v>
      </c>
      <c r="W581" t="e">
        <f>VLOOKUP(L581,[3]Tops!$A$2:$B$184,2,FALSE)</f>
        <v>#N/A</v>
      </c>
    </row>
    <row r="582" spans="1:23" x14ac:dyDescent="0.2">
      <c r="A582" t="s">
        <v>1789</v>
      </c>
      <c r="B582">
        <v>1</v>
      </c>
      <c r="C582" t="s">
        <v>2646</v>
      </c>
      <c r="D582" t="s">
        <v>1790</v>
      </c>
      <c r="E582" t="s">
        <v>1791</v>
      </c>
      <c r="F582" t="s">
        <v>17</v>
      </c>
      <c r="G582" t="s">
        <v>764</v>
      </c>
      <c r="H582" t="s">
        <v>38</v>
      </c>
      <c r="I582">
        <v>379</v>
      </c>
      <c r="J582">
        <v>140</v>
      </c>
      <c r="K582" t="s">
        <v>1620</v>
      </c>
      <c r="M582" t="s">
        <v>2551</v>
      </c>
      <c r="O582" t="s">
        <v>2588</v>
      </c>
      <c r="P582" t="s">
        <v>2720</v>
      </c>
      <c r="Q582" t="s">
        <v>2721</v>
      </c>
      <c r="R582" t="s">
        <v>2722</v>
      </c>
      <c r="S582">
        <v>87.5</v>
      </c>
      <c r="T582">
        <v>137</v>
      </c>
      <c r="U582">
        <v>44880</v>
      </c>
      <c r="V582">
        <v>44.88</v>
      </c>
      <c r="W582" t="e">
        <f>VLOOKUP(L582,[3]Tops!$A$2:$B$184,2,FALSE)</f>
        <v>#N/A</v>
      </c>
    </row>
    <row r="583" spans="1:23" x14ac:dyDescent="0.2">
      <c r="A583" t="s">
        <v>1789</v>
      </c>
      <c r="B583">
        <v>2</v>
      </c>
      <c r="C583" t="s">
        <v>2646</v>
      </c>
      <c r="D583" t="s">
        <v>1793</v>
      </c>
      <c r="E583" t="s">
        <v>1794</v>
      </c>
      <c r="F583" t="s">
        <v>17</v>
      </c>
      <c r="G583" t="s">
        <v>742</v>
      </c>
      <c r="H583" t="s">
        <v>20</v>
      </c>
      <c r="I583">
        <v>95</v>
      </c>
      <c r="J583">
        <v>74</v>
      </c>
      <c r="K583" t="s">
        <v>1795</v>
      </c>
      <c r="M583" t="s">
        <v>2353</v>
      </c>
      <c r="O583" t="s">
        <v>2583</v>
      </c>
      <c r="P583" t="s">
        <v>2710</v>
      </c>
      <c r="Q583" t="s">
        <v>2711</v>
      </c>
      <c r="R583" t="s">
        <v>2697</v>
      </c>
      <c r="S583">
        <v>176.2</v>
      </c>
      <c r="T583">
        <v>20</v>
      </c>
      <c r="U583">
        <v>76367</v>
      </c>
      <c r="V583">
        <v>76.367000000000004</v>
      </c>
      <c r="W583" t="e">
        <f>VLOOKUP(L583,[3]Tops!$A$2:$B$184,2,FALSE)</f>
        <v>#N/A</v>
      </c>
    </row>
    <row r="584" spans="1:23" x14ac:dyDescent="0.2">
      <c r="A584" t="s">
        <v>1789</v>
      </c>
      <c r="B584">
        <v>3</v>
      </c>
      <c r="C584" t="s">
        <v>2646</v>
      </c>
      <c r="D584" t="s">
        <v>1796</v>
      </c>
      <c r="E584" t="s">
        <v>1299</v>
      </c>
      <c r="F584" t="s">
        <v>17</v>
      </c>
      <c r="G584" t="s">
        <v>764</v>
      </c>
      <c r="H584" t="s">
        <v>26</v>
      </c>
      <c r="I584">
        <v>91</v>
      </c>
      <c r="J584">
        <v>61</v>
      </c>
      <c r="K584" t="s">
        <v>1121</v>
      </c>
      <c r="M584" t="s">
        <v>2354</v>
      </c>
      <c r="O584" t="s">
        <v>2564</v>
      </c>
      <c r="P584" t="s">
        <v>2661</v>
      </c>
      <c r="Q584" t="s">
        <v>2662</v>
      </c>
      <c r="R584" t="s">
        <v>2663</v>
      </c>
      <c r="S584">
        <v>87</v>
      </c>
      <c r="T584">
        <v>127</v>
      </c>
      <c r="U584">
        <v>59866</v>
      </c>
      <c r="V584">
        <v>59.866</v>
      </c>
      <c r="W584" t="e">
        <f>VLOOKUP(L584,[3]Tops!$A$2:$B$184,2,FALSE)</f>
        <v>#N/A</v>
      </c>
    </row>
    <row r="585" spans="1:23" x14ac:dyDescent="0.2">
      <c r="A585" t="s">
        <v>1789</v>
      </c>
      <c r="B585">
        <v>4</v>
      </c>
      <c r="C585" t="s">
        <v>2646</v>
      </c>
      <c r="D585" t="s">
        <v>1797</v>
      </c>
      <c r="E585" t="s">
        <v>1798</v>
      </c>
      <c r="F585" t="s">
        <v>17</v>
      </c>
      <c r="G585" t="s">
        <v>742</v>
      </c>
      <c r="H585" t="s">
        <v>38</v>
      </c>
      <c r="I585">
        <v>66</v>
      </c>
      <c r="J585">
        <v>55</v>
      </c>
      <c r="K585" t="s">
        <v>903</v>
      </c>
      <c r="M585" t="s">
        <v>2355</v>
      </c>
      <c r="O585" t="s">
        <v>2564</v>
      </c>
      <c r="P585" t="s">
        <v>2661</v>
      </c>
      <c r="Q585" t="s">
        <v>2662</v>
      </c>
      <c r="R585" t="s">
        <v>2663</v>
      </c>
      <c r="S585">
        <v>87</v>
      </c>
      <c r="T585">
        <v>127</v>
      </c>
      <c r="U585">
        <v>59866</v>
      </c>
      <c r="V585">
        <v>59.866</v>
      </c>
      <c r="W585" t="e">
        <f>VLOOKUP(L585,[3]Tops!$A$2:$B$184,2,FALSE)</f>
        <v>#N/A</v>
      </c>
    </row>
    <row r="586" spans="1:23" x14ac:dyDescent="0.2">
      <c r="A586" t="s">
        <v>1789</v>
      </c>
      <c r="B586">
        <v>5</v>
      </c>
      <c r="C586" t="s">
        <v>2646</v>
      </c>
      <c r="D586" t="s">
        <v>1799</v>
      </c>
      <c r="E586" t="s">
        <v>1754</v>
      </c>
      <c r="F586" t="s">
        <v>17</v>
      </c>
      <c r="G586" t="s">
        <v>410</v>
      </c>
      <c r="H586" t="s">
        <v>20</v>
      </c>
      <c r="I586">
        <v>53</v>
      </c>
      <c r="J586">
        <v>47</v>
      </c>
      <c r="K586" t="s">
        <v>1800</v>
      </c>
      <c r="M586" t="s">
        <v>2356</v>
      </c>
      <c r="O586" t="s">
        <v>2564</v>
      </c>
      <c r="P586" t="s">
        <v>2661</v>
      </c>
      <c r="Q586" t="s">
        <v>2662</v>
      </c>
      <c r="R586" t="s">
        <v>2663</v>
      </c>
      <c r="S586">
        <v>87</v>
      </c>
      <c r="T586">
        <v>127</v>
      </c>
      <c r="U586">
        <v>59866</v>
      </c>
      <c r="V586">
        <v>59.866</v>
      </c>
      <c r="W586" t="e">
        <f>VLOOKUP(L586,[3]Tops!$A$2:$B$184,2,FALSE)</f>
        <v>#N/A</v>
      </c>
    </row>
    <row r="587" spans="1:23" x14ac:dyDescent="0.2">
      <c r="A587" t="s">
        <v>1789</v>
      </c>
      <c r="B587">
        <v>6</v>
      </c>
      <c r="C587" t="s">
        <v>2646</v>
      </c>
      <c r="D587" t="s">
        <v>1801</v>
      </c>
      <c r="E587" t="s">
        <v>1802</v>
      </c>
      <c r="F587" t="s">
        <v>17</v>
      </c>
      <c r="G587" t="s">
        <v>742</v>
      </c>
      <c r="H587" t="s">
        <v>38</v>
      </c>
      <c r="I587">
        <v>53</v>
      </c>
      <c r="J587">
        <v>36</v>
      </c>
      <c r="K587" t="s">
        <v>935</v>
      </c>
      <c r="M587" t="s">
        <v>2357</v>
      </c>
      <c r="O587" t="s">
        <v>2636</v>
      </c>
      <c r="P587" t="s">
        <v>2830</v>
      </c>
      <c r="Q587" t="s">
        <v>2831</v>
      </c>
      <c r="R587" t="s">
        <v>2799</v>
      </c>
      <c r="S587">
        <v>167.8</v>
      </c>
      <c r="T587">
        <v>55</v>
      </c>
      <c r="U587">
        <v>105391</v>
      </c>
      <c r="V587">
        <v>105.39100000000001</v>
      </c>
      <c r="W587" t="e">
        <f>VLOOKUP(L587,[3]Tops!$A$2:$B$184,2,FALSE)</f>
        <v>#N/A</v>
      </c>
    </row>
    <row r="588" spans="1:23" x14ac:dyDescent="0.2">
      <c r="A588" t="s">
        <v>1789</v>
      </c>
      <c r="B588">
        <v>7</v>
      </c>
      <c r="C588" t="s">
        <v>2646</v>
      </c>
      <c r="D588" t="s">
        <v>1803</v>
      </c>
      <c r="E588" t="s">
        <v>1804</v>
      </c>
      <c r="F588" t="s">
        <v>17</v>
      </c>
      <c r="G588" t="s">
        <v>737</v>
      </c>
      <c r="H588" t="s">
        <v>38</v>
      </c>
      <c r="I588">
        <v>33</v>
      </c>
      <c r="J588">
        <v>36</v>
      </c>
      <c r="K588" t="s">
        <v>935</v>
      </c>
      <c r="M588" t="s">
        <v>2358</v>
      </c>
      <c r="O588" t="s">
        <v>2637</v>
      </c>
      <c r="P588" t="s">
        <v>2832</v>
      </c>
      <c r="Q588" t="s">
        <v>2833</v>
      </c>
      <c r="R588" t="s">
        <v>2750</v>
      </c>
      <c r="S588">
        <v>88.1</v>
      </c>
      <c r="T588">
        <v>49</v>
      </c>
      <c r="U588">
        <v>43466</v>
      </c>
      <c r="V588">
        <v>43.466000000000001</v>
      </c>
      <c r="W588" t="e">
        <f>VLOOKUP(L588,[3]Tops!$A$2:$B$184,2,FALSE)</f>
        <v>#N/A</v>
      </c>
    </row>
    <row r="589" spans="1:23" x14ac:dyDescent="0.2">
      <c r="A589" t="s">
        <v>1789</v>
      </c>
      <c r="B589">
        <v>8</v>
      </c>
      <c r="C589" t="s">
        <v>2646</v>
      </c>
      <c r="D589" t="s">
        <v>1805</v>
      </c>
      <c r="E589" t="s">
        <v>1806</v>
      </c>
      <c r="F589" t="s">
        <v>17</v>
      </c>
      <c r="G589" t="s">
        <v>742</v>
      </c>
      <c r="H589" t="s">
        <v>14</v>
      </c>
      <c r="I589">
        <v>43</v>
      </c>
      <c r="J589">
        <v>36</v>
      </c>
      <c r="K589" t="s">
        <v>935</v>
      </c>
      <c r="M589" t="s">
        <v>2359</v>
      </c>
      <c r="O589" t="s">
        <v>2564</v>
      </c>
      <c r="P589" t="s">
        <v>2661</v>
      </c>
      <c r="Q589" t="s">
        <v>2662</v>
      </c>
      <c r="R589" t="s">
        <v>2663</v>
      </c>
      <c r="S589">
        <v>87</v>
      </c>
      <c r="T589">
        <v>127</v>
      </c>
      <c r="U589">
        <v>59866</v>
      </c>
      <c r="V589">
        <v>59.866</v>
      </c>
      <c r="W589" t="e">
        <f>VLOOKUP(L589,[3]Tops!$A$2:$B$184,2,FALSE)</f>
        <v>#N/A</v>
      </c>
    </row>
    <row r="590" spans="1:23" x14ac:dyDescent="0.2">
      <c r="A590" t="s">
        <v>1789</v>
      </c>
      <c r="B590">
        <v>9</v>
      </c>
      <c r="C590" t="s">
        <v>2646</v>
      </c>
      <c r="D590" t="s">
        <v>1807</v>
      </c>
      <c r="E590" t="s">
        <v>1808</v>
      </c>
      <c r="F590" t="s">
        <v>17</v>
      </c>
      <c r="G590" t="s">
        <v>410</v>
      </c>
      <c r="H590" t="s">
        <v>14</v>
      </c>
      <c r="I590">
        <v>95</v>
      </c>
      <c r="J590">
        <v>32</v>
      </c>
      <c r="K590" t="s">
        <v>952</v>
      </c>
      <c r="M590" t="s">
        <v>2360</v>
      </c>
      <c r="O590" t="s">
        <v>2567</v>
      </c>
      <c r="P590" t="s">
        <v>2669</v>
      </c>
      <c r="Q590" t="s">
        <v>2670</v>
      </c>
      <c r="R590" t="s">
        <v>2671</v>
      </c>
      <c r="S590">
        <v>90.6</v>
      </c>
      <c r="T590">
        <v>55</v>
      </c>
      <c r="U590">
        <v>49077</v>
      </c>
      <c r="V590">
        <v>49.076999999999998</v>
      </c>
      <c r="W590" t="e">
        <f>VLOOKUP(L590,[3]Tops!$A$2:$B$184,2,FALSE)</f>
        <v>#N/A</v>
      </c>
    </row>
    <row r="591" spans="1:23" x14ac:dyDescent="0.2">
      <c r="A591" t="s">
        <v>1789</v>
      </c>
      <c r="B591">
        <v>10</v>
      </c>
      <c r="C591" t="s">
        <v>2646</v>
      </c>
      <c r="D591" t="s">
        <v>1809</v>
      </c>
      <c r="E591" t="s">
        <v>1810</v>
      </c>
      <c r="F591" t="s">
        <v>17</v>
      </c>
      <c r="G591" t="s">
        <v>764</v>
      </c>
      <c r="H591" t="s">
        <v>26</v>
      </c>
      <c r="I591">
        <v>35</v>
      </c>
      <c r="J591">
        <v>30</v>
      </c>
      <c r="K591" t="s">
        <v>1166</v>
      </c>
      <c r="M591" t="s">
        <v>2361</v>
      </c>
      <c r="O591" t="s">
        <v>2564</v>
      </c>
      <c r="P591" t="s">
        <v>2661</v>
      </c>
      <c r="Q591" t="s">
        <v>2662</v>
      </c>
      <c r="R591" t="s">
        <v>2663</v>
      </c>
      <c r="S591">
        <v>87</v>
      </c>
      <c r="T591">
        <v>127</v>
      </c>
      <c r="U591">
        <v>59866</v>
      </c>
      <c r="V591">
        <v>59.866</v>
      </c>
      <c r="W591" t="e">
        <f>VLOOKUP(L591,[3]Tops!$A$2:$B$184,2,FALSE)</f>
        <v>#N/A</v>
      </c>
    </row>
    <row r="592" spans="1:23" x14ac:dyDescent="0.2">
      <c r="A592" t="s">
        <v>1789</v>
      </c>
      <c r="B592">
        <v>11</v>
      </c>
      <c r="C592" t="s">
        <v>2646</v>
      </c>
      <c r="D592" t="s">
        <v>1811</v>
      </c>
      <c r="E592" t="s">
        <v>1812</v>
      </c>
      <c r="F592" t="s">
        <v>17</v>
      </c>
      <c r="G592" t="s">
        <v>764</v>
      </c>
      <c r="H592" t="s">
        <v>38</v>
      </c>
      <c r="I592">
        <v>35</v>
      </c>
      <c r="J592">
        <v>29</v>
      </c>
      <c r="K592" t="s">
        <v>968</v>
      </c>
      <c r="M592" t="s">
        <v>2362</v>
      </c>
      <c r="O592" t="s">
        <v>2583</v>
      </c>
      <c r="P592" t="s">
        <v>2710</v>
      </c>
      <c r="Q592" t="s">
        <v>2711</v>
      </c>
      <c r="R592" t="s">
        <v>2697</v>
      </c>
      <c r="S592">
        <v>176.2</v>
      </c>
      <c r="T592">
        <v>20</v>
      </c>
      <c r="U592">
        <v>76367</v>
      </c>
      <c r="V592">
        <v>76.367000000000004</v>
      </c>
      <c r="W592" t="e">
        <f>VLOOKUP(L592,[3]Tops!$A$2:$B$184,2,FALSE)</f>
        <v>#N/A</v>
      </c>
    </row>
    <row r="593" spans="1:23" x14ac:dyDescent="0.2">
      <c r="A593" t="s">
        <v>1789</v>
      </c>
      <c r="B593">
        <v>12</v>
      </c>
      <c r="C593" t="s">
        <v>2646</v>
      </c>
      <c r="D593" t="s">
        <v>1813</v>
      </c>
      <c r="E593" t="s">
        <v>1814</v>
      </c>
      <c r="F593" t="s">
        <v>17</v>
      </c>
      <c r="G593" t="s">
        <v>764</v>
      </c>
      <c r="H593" t="s">
        <v>38</v>
      </c>
      <c r="I593">
        <v>17</v>
      </c>
      <c r="J593">
        <v>25</v>
      </c>
      <c r="K593" t="s">
        <v>999</v>
      </c>
      <c r="M593" t="s">
        <v>2363</v>
      </c>
      <c r="O593" t="s">
        <v>2567</v>
      </c>
      <c r="P593" t="s">
        <v>2669</v>
      </c>
      <c r="Q593" t="s">
        <v>2670</v>
      </c>
      <c r="R593" t="s">
        <v>2671</v>
      </c>
      <c r="S593">
        <v>90.6</v>
      </c>
      <c r="T593">
        <v>55</v>
      </c>
      <c r="U593">
        <v>49077</v>
      </c>
      <c r="V593">
        <v>49.076999999999998</v>
      </c>
      <c r="W593" t="e">
        <f>VLOOKUP(L593,[3]Tops!$A$2:$B$184,2,FALSE)</f>
        <v>#N/A</v>
      </c>
    </row>
    <row r="594" spans="1:23" x14ac:dyDescent="0.2">
      <c r="A594" t="s">
        <v>1789</v>
      </c>
      <c r="B594">
        <v>13</v>
      </c>
      <c r="C594" t="s">
        <v>2646</v>
      </c>
      <c r="D594" t="s">
        <v>1815</v>
      </c>
      <c r="E594" t="s">
        <v>1816</v>
      </c>
      <c r="F594" t="s">
        <v>17</v>
      </c>
      <c r="G594" t="s">
        <v>742</v>
      </c>
      <c r="H594" t="s">
        <v>38</v>
      </c>
      <c r="I594">
        <v>23</v>
      </c>
      <c r="J594">
        <v>22</v>
      </c>
      <c r="K594" t="s">
        <v>1031</v>
      </c>
      <c r="M594" t="s">
        <v>2364</v>
      </c>
      <c r="O594" t="s">
        <v>2564</v>
      </c>
      <c r="P594" t="s">
        <v>2661</v>
      </c>
      <c r="Q594" t="s">
        <v>2662</v>
      </c>
      <c r="R594" t="s">
        <v>2663</v>
      </c>
      <c r="S594">
        <v>87</v>
      </c>
      <c r="T594">
        <v>127</v>
      </c>
      <c r="U594">
        <v>59866</v>
      </c>
      <c r="V594">
        <v>59.866</v>
      </c>
      <c r="W594" t="e">
        <f>VLOOKUP(L594,[3]Tops!$A$2:$B$184,2,FALSE)</f>
        <v>#N/A</v>
      </c>
    </row>
    <row r="595" spans="1:23" x14ac:dyDescent="0.2">
      <c r="A595" t="s">
        <v>1789</v>
      </c>
      <c r="B595">
        <v>14</v>
      </c>
      <c r="C595" t="s">
        <v>2646</v>
      </c>
      <c r="D595" t="s">
        <v>1817</v>
      </c>
      <c r="E595" t="s">
        <v>1818</v>
      </c>
      <c r="F595" t="s">
        <v>17</v>
      </c>
      <c r="G595" t="s">
        <v>737</v>
      </c>
      <c r="H595" t="s">
        <v>38</v>
      </c>
      <c r="I595">
        <v>11.8</v>
      </c>
      <c r="J595">
        <v>22</v>
      </c>
      <c r="K595" t="s">
        <v>1031</v>
      </c>
      <c r="M595" t="s">
        <v>2365</v>
      </c>
      <c r="O595" t="s">
        <v>2567</v>
      </c>
      <c r="P595" t="s">
        <v>2669</v>
      </c>
      <c r="Q595" t="s">
        <v>2670</v>
      </c>
      <c r="R595" t="s">
        <v>2671</v>
      </c>
      <c r="S595">
        <v>90.6</v>
      </c>
      <c r="T595">
        <v>55</v>
      </c>
      <c r="U595">
        <v>49077</v>
      </c>
      <c r="V595">
        <v>49.076999999999998</v>
      </c>
      <c r="W595" t="e">
        <f>VLOOKUP(L595,[3]Tops!$A$2:$B$184,2,FALSE)</f>
        <v>#N/A</v>
      </c>
    </row>
    <row r="596" spans="1:23" x14ac:dyDescent="0.2">
      <c r="A596" t="s">
        <v>1789</v>
      </c>
      <c r="B596">
        <v>15</v>
      </c>
      <c r="C596" t="s">
        <v>2646</v>
      </c>
      <c r="D596" t="s">
        <v>1819</v>
      </c>
      <c r="E596" t="s">
        <v>1820</v>
      </c>
      <c r="F596" t="s">
        <v>17</v>
      </c>
      <c r="G596" t="s">
        <v>410</v>
      </c>
      <c r="H596" t="s">
        <v>26</v>
      </c>
      <c r="I596">
        <v>2.8</v>
      </c>
      <c r="J596">
        <v>19.600000000000001</v>
      </c>
      <c r="K596" t="s">
        <v>1821</v>
      </c>
      <c r="M596" t="s">
        <v>2552</v>
      </c>
      <c r="O596" t="s">
        <v>2593</v>
      </c>
      <c r="P596" t="s">
        <v>2733</v>
      </c>
      <c r="Q596" t="s">
        <v>2734</v>
      </c>
      <c r="R596" t="s">
        <v>1117</v>
      </c>
      <c r="S596">
        <v>86.4</v>
      </c>
      <c r="T596">
        <v>49</v>
      </c>
      <c r="U596">
        <v>58575</v>
      </c>
      <c r="V596">
        <v>58.575000000000003</v>
      </c>
      <c r="W596" t="e">
        <f>VLOOKUP(L596,[3]Tops!$A$2:$B$184,2,FALSE)</f>
        <v>#N/A</v>
      </c>
    </row>
    <row r="597" spans="1:23" x14ac:dyDescent="0.2">
      <c r="A597" t="s">
        <v>1789</v>
      </c>
      <c r="B597">
        <v>16</v>
      </c>
      <c r="C597" t="s">
        <v>2646</v>
      </c>
      <c r="D597" t="s">
        <v>1822</v>
      </c>
      <c r="E597" t="s">
        <v>1823</v>
      </c>
      <c r="F597" t="s">
        <v>17</v>
      </c>
      <c r="G597" t="s">
        <v>742</v>
      </c>
      <c r="H597" t="s">
        <v>38</v>
      </c>
      <c r="I597">
        <v>36</v>
      </c>
      <c r="J597">
        <v>19</v>
      </c>
      <c r="K597" t="s">
        <v>1205</v>
      </c>
      <c r="M597" t="s">
        <v>2553</v>
      </c>
      <c r="O597" t="s">
        <v>2638</v>
      </c>
      <c r="P597" t="s">
        <v>2834</v>
      </c>
      <c r="Q597" t="s">
        <v>2835</v>
      </c>
      <c r="R597" t="s">
        <v>2663</v>
      </c>
      <c r="S597">
        <v>84.4</v>
      </c>
      <c r="T597">
        <v>182</v>
      </c>
      <c r="U597">
        <v>59679</v>
      </c>
      <c r="V597">
        <v>59.679000000000002</v>
      </c>
      <c r="W597" t="e">
        <f>VLOOKUP(L597,[3]Tops!$A$2:$B$184,2,FALSE)</f>
        <v>#N/A</v>
      </c>
    </row>
    <row r="598" spans="1:23" x14ac:dyDescent="0.2">
      <c r="A598" t="s">
        <v>1789</v>
      </c>
      <c r="B598">
        <v>17</v>
      </c>
      <c r="C598" t="s">
        <v>2646</v>
      </c>
      <c r="D598" t="s">
        <v>1824</v>
      </c>
      <c r="E598" t="s">
        <v>1825</v>
      </c>
      <c r="F598" t="s">
        <v>17</v>
      </c>
      <c r="G598" t="s">
        <v>764</v>
      </c>
      <c r="I598">
        <v>11.7</v>
      </c>
      <c r="J598">
        <v>18.899999999999999</v>
      </c>
      <c r="K598" t="s">
        <v>1641</v>
      </c>
      <c r="M598" t="s">
        <v>2366</v>
      </c>
      <c r="O598" t="s">
        <v>2638</v>
      </c>
      <c r="P598" t="s">
        <v>2834</v>
      </c>
      <c r="Q598" t="s">
        <v>2835</v>
      </c>
      <c r="R598" t="s">
        <v>2663</v>
      </c>
      <c r="S598">
        <v>84.4</v>
      </c>
      <c r="T598">
        <v>182</v>
      </c>
      <c r="U598">
        <v>59679</v>
      </c>
      <c r="V598">
        <v>59.679000000000002</v>
      </c>
      <c r="W598" t="e">
        <f>VLOOKUP(L598,[3]Tops!$A$2:$B$184,2,FALSE)</f>
        <v>#N/A</v>
      </c>
    </row>
    <row r="599" spans="1:23" x14ac:dyDescent="0.2">
      <c r="A599" t="s">
        <v>1789</v>
      </c>
      <c r="B599">
        <v>18</v>
      </c>
      <c r="C599" t="s">
        <v>2646</v>
      </c>
      <c r="D599" t="s">
        <v>1827</v>
      </c>
      <c r="E599" t="s">
        <v>1828</v>
      </c>
      <c r="F599" t="s">
        <v>17</v>
      </c>
      <c r="G599" t="s">
        <v>742</v>
      </c>
      <c r="H599" t="s">
        <v>26</v>
      </c>
      <c r="I599">
        <v>3.9</v>
      </c>
      <c r="J599">
        <v>17.2</v>
      </c>
      <c r="K599" t="s">
        <v>1440</v>
      </c>
      <c r="M599" t="s">
        <v>2367</v>
      </c>
      <c r="O599" t="s">
        <v>2564</v>
      </c>
      <c r="P599" t="s">
        <v>2661</v>
      </c>
      <c r="Q599" t="s">
        <v>2662</v>
      </c>
      <c r="R599" t="s">
        <v>2663</v>
      </c>
      <c r="S599">
        <v>87</v>
      </c>
      <c r="T599">
        <v>127</v>
      </c>
      <c r="U599">
        <v>59866</v>
      </c>
      <c r="V599">
        <v>59.866</v>
      </c>
      <c r="W599" t="e">
        <f>VLOOKUP(L599,[3]Tops!$A$2:$B$184,2,FALSE)</f>
        <v>#N/A</v>
      </c>
    </row>
    <row r="600" spans="1:23" x14ac:dyDescent="0.2">
      <c r="A600" t="s">
        <v>1789</v>
      </c>
      <c r="B600">
        <v>19</v>
      </c>
      <c r="C600" t="s">
        <v>2646</v>
      </c>
      <c r="D600" t="s">
        <v>1829</v>
      </c>
      <c r="E600" t="s">
        <v>1830</v>
      </c>
      <c r="F600" t="s">
        <v>17</v>
      </c>
      <c r="G600" t="s">
        <v>764</v>
      </c>
      <c r="H600" t="s">
        <v>14</v>
      </c>
      <c r="I600">
        <v>3.3</v>
      </c>
      <c r="J600">
        <v>16.8</v>
      </c>
      <c r="K600" t="s">
        <v>757</v>
      </c>
      <c r="M600" t="s">
        <v>2554</v>
      </c>
      <c r="O600" t="s">
        <v>2567</v>
      </c>
      <c r="P600" t="s">
        <v>2669</v>
      </c>
      <c r="Q600" t="s">
        <v>2670</v>
      </c>
      <c r="R600" t="s">
        <v>2671</v>
      </c>
      <c r="S600">
        <v>90.6</v>
      </c>
      <c r="T600">
        <v>55</v>
      </c>
      <c r="U600">
        <v>49077</v>
      </c>
      <c r="V600">
        <v>49.076999999999998</v>
      </c>
      <c r="W600" t="e">
        <f>VLOOKUP(L600,[3]Tops!$A$2:$B$184,2,FALSE)</f>
        <v>#N/A</v>
      </c>
    </row>
    <row r="601" spans="1:23" x14ac:dyDescent="0.2">
      <c r="A601" t="s">
        <v>1789</v>
      </c>
      <c r="B601">
        <v>20</v>
      </c>
      <c r="C601" t="s">
        <v>2646</v>
      </c>
      <c r="D601" t="s">
        <v>1831</v>
      </c>
      <c r="E601" t="s">
        <v>1832</v>
      </c>
      <c r="F601" t="s">
        <v>17</v>
      </c>
      <c r="G601" t="s">
        <v>742</v>
      </c>
      <c r="H601" t="s">
        <v>26</v>
      </c>
      <c r="I601">
        <v>4.0999999999999996</v>
      </c>
      <c r="J601">
        <v>16.5</v>
      </c>
      <c r="K601" t="s">
        <v>1833</v>
      </c>
      <c r="M601" t="s">
        <v>2368</v>
      </c>
      <c r="O601" t="s">
        <v>2569</v>
      </c>
      <c r="P601" t="s">
        <v>2674</v>
      </c>
      <c r="Q601" t="s">
        <v>2675</v>
      </c>
      <c r="R601" t="s">
        <v>2655</v>
      </c>
      <c r="S601">
        <v>89.6</v>
      </c>
      <c r="T601">
        <v>115</v>
      </c>
      <c r="U601">
        <v>44308</v>
      </c>
      <c r="V601">
        <v>44.308</v>
      </c>
      <c r="W601" t="e">
        <f>VLOOKUP(L601,[3]Tops!$A$2:$B$184,2,FALSE)</f>
        <v>#N/A</v>
      </c>
    </row>
    <row r="602" spans="1:23" x14ac:dyDescent="0.2">
      <c r="A602" t="s">
        <v>1789</v>
      </c>
      <c r="B602">
        <v>21</v>
      </c>
      <c r="C602" t="s">
        <v>2646</v>
      </c>
      <c r="D602" t="s">
        <v>1834</v>
      </c>
      <c r="E602" t="s">
        <v>1835</v>
      </c>
      <c r="F602" t="s">
        <v>17</v>
      </c>
      <c r="G602" t="s">
        <v>742</v>
      </c>
      <c r="H602" t="s">
        <v>26</v>
      </c>
      <c r="I602">
        <v>5.0999999999999996</v>
      </c>
      <c r="J602">
        <v>15.2</v>
      </c>
      <c r="K602" t="s">
        <v>777</v>
      </c>
      <c r="M602" t="s">
        <v>2369</v>
      </c>
      <c r="O602" t="s">
        <v>2589</v>
      </c>
      <c r="P602" t="s">
        <v>2723</v>
      </c>
      <c r="Q602" t="s">
        <v>2724</v>
      </c>
      <c r="R602" t="s">
        <v>2725</v>
      </c>
      <c r="S602">
        <v>95.7</v>
      </c>
      <c r="T602">
        <v>105</v>
      </c>
      <c r="U602">
        <v>48058</v>
      </c>
      <c r="V602">
        <v>48.058</v>
      </c>
      <c r="W602" t="e">
        <f>VLOOKUP(L602,[3]Tops!$A$2:$B$184,2,FALSE)</f>
        <v>#N/A</v>
      </c>
    </row>
    <row r="603" spans="1:23" x14ac:dyDescent="0.2">
      <c r="A603" t="s">
        <v>1789</v>
      </c>
      <c r="B603">
        <v>22</v>
      </c>
      <c r="C603" t="s">
        <v>2646</v>
      </c>
      <c r="D603" t="s">
        <v>1837</v>
      </c>
      <c r="E603" t="s">
        <v>1838</v>
      </c>
      <c r="F603" t="s">
        <v>17</v>
      </c>
      <c r="G603" t="s">
        <v>764</v>
      </c>
      <c r="H603" t="s">
        <v>14</v>
      </c>
      <c r="I603">
        <v>4.0999999999999996</v>
      </c>
      <c r="J603">
        <v>14.1</v>
      </c>
      <c r="K603" t="s">
        <v>1524</v>
      </c>
      <c r="M603" t="s">
        <v>2370</v>
      </c>
      <c r="O603" t="s">
        <v>2590</v>
      </c>
      <c r="P603" t="s">
        <v>2726</v>
      </c>
      <c r="Q603" t="s">
        <v>2727</v>
      </c>
      <c r="R603" t="s">
        <v>2728</v>
      </c>
      <c r="S603">
        <v>95.5</v>
      </c>
      <c r="T603">
        <v>62</v>
      </c>
      <c r="U603">
        <v>43804</v>
      </c>
      <c r="V603">
        <v>43.804000000000002</v>
      </c>
      <c r="W603" t="e">
        <f>VLOOKUP(L603,[3]Tops!$A$2:$B$184,2,FALSE)</f>
        <v>#N/A</v>
      </c>
    </row>
    <row r="604" spans="1:23" x14ac:dyDescent="0.2">
      <c r="A604" t="s">
        <v>1789</v>
      </c>
      <c r="B604">
        <v>23</v>
      </c>
      <c r="C604" t="s">
        <v>2646</v>
      </c>
      <c r="D604" t="s">
        <v>1839</v>
      </c>
      <c r="E604" t="s">
        <v>1840</v>
      </c>
      <c r="F604" t="s">
        <v>17</v>
      </c>
      <c r="G604" t="s">
        <v>742</v>
      </c>
      <c r="H604" t="s">
        <v>14</v>
      </c>
      <c r="I604">
        <v>8.6999999999999993</v>
      </c>
      <c r="J604">
        <v>13.6</v>
      </c>
      <c r="K604" t="s">
        <v>1531</v>
      </c>
      <c r="L604" t="s">
        <v>1988</v>
      </c>
      <c r="O604" t="s">
        <v>2560</v>
      </c>
      <c r="P604" t="e">
        <v>#N/A</v>
      </c>
      <c r="Q604" t="e">
        <v>#N/A</v>
      </c>
      <c r="R604" t="e">
        <v>#N/A</v>
      </c>
      <c r="S604" t="e">
        <v>#N/A</v>
      </c>
      <c r="T604" t="e">
        <v>#N/A</v>
      </c>
      <c r="U604" t="e">
        <v>#N/A</v>
      </c>
      <c r="V604" t="e">
        <v>#N/A</v>
      </c>
      <c r="W604" t="str">
        <f>VLOOKUP(L604,[3]Tops!$A$2:$B$184,2,FALSE)</f>
        <v>M.005 3.13 7.475 0L7.47 3.13C.029.129.044.116.05.09.007-.025.006-.062 0 0-.012.154-.05.937-.05 4.133 0 5.884-4.928 9.857-7.47 11.109-6.22-2.88-7.571-8.605-7.47-11.109V3.13Z</v>
      </c>
    </row>
    <row r="605" spans="1:23" x14ac:dyDescent="0.2">
      <c r="A605" t="s">
        <v>1789</v>
      </c>
      <c r="B605">
        <v>24</v>
      </c>
      <c r="C605" t="s">
        <v>2646</v>
      </c>
      <c r="D605" t="s">
        <v>1841</v>
      </c>
      <c r="E605" t="s">
        <v>1842</v>
      </c>
      <c r="F605" t="s">
        <v>17</v>
      </c>
      <c r="G605" t="s">
        <v>742</v>
      </c>
      <c r="H605" t="s">
        <v>20</v>
      </c>
      <c r="I605">
        <v>2.5</v>
      </c>
      <c r="J605">
        <v>13.2</v>
      </c>
      <c r="K605" t="s">
        <v>1843</v>
      </c>
      <c r="M605" t="s">
        <v>2371</v>
      </c>
      <c r="O605" t="s">
        <v>2590</v>
      </c>
      <c r="P605" t="s">
        <v>2726</v>
      </c>
      <c r="Q605" t="s">
        <v>2727</v>
      </c>
      <c r="R605" t="s">
        <v>2728</v>
      </c>
      <c r="S605">
        <v>95.5</v>
      </c>
      <c r="T605">
        <v>62</v>
      </c>
      <c r="U605">
        <v>43804</v>
      </c>
      <c r="V605">
        <v>43.804000000000002</v>
      </c>
      <c r="W605" t="e">
        <f>VLOOKUP(L605,[3]Tops!$A$2:$B$184,2,FALSE)</f>
        <v>#N/A</v>
      </c>
    </row>
    <row r="606" spans="1:23" x14ac:dyDescent="0.2">
      <c r="A606" t="s">
        <v>1789</v>
      </c>
      <c r="B606">
        <v>25</v>
      </c>
      <c r="C606" t="s">
        <v>2646</v>
      </c>
      <c r="D606" t="s">
        <v>1844</v>
      </c>
      <c r="E606" t="s">
        <v>1845</v>
      </c>
      <c r="F606" t="s">
        <v>17</v>
      </c>
      <c r="G606" t="s">
        <v>764</v>
      </c>
      <c r="H606" t="s">
        <v>14</v>
      </c>
      <c r="I606">
        <v>2.2000000000000002</v>
      </c>
      <c r="J606">
        <v>13.2</v>
      </c>
      <c r="K606" t="s">
        <v>1843</v>
      </c>
      <c r="M606" t="s">
        <v>2372</v>
      </c>
      <c r="O606" t="s">
        <v>2590</v>
      </c>
      <c r="P606" t="s">
        <v>2726</v>
      </c>
      <c r="Q606" t="s">
        <v>2727</v>
      </c>
      <c r="R606" t="s">
        <v>2728</v>
      </c>
      <c r="S606">
        <v>95.5</v>
      </c>
      <c r="T606">
        <v>62</v>
      </c>
      <c r="U606">
        <v>43804</v>
      </c>
      <c r="V606">
        <v>43.804000000000002</v>
      </c>
      <c r="W606" t="e">
        <f>VLOOKUP(L606,[3]Tops!$A$2:$B$184,2,FALSE)</f>
        <v>#N/A</v>
      </c>
    </row>
    <row r="607" spans="1:23" x14ac:dyDescent="0.2">
      <c r="A607" t="s">
        <v>1789</v>
      </c>
      <c r="B607">
        <v>26</v>
      </c>
      <c r="C607" t="s">
        <v>2646</v>
      </c>
      <c r="D607" t="s">
        <v>1846</v>
      </c>
      <c r="E607" t="s">
        <v>1847</v>
      </c>
      <c r="F607" t="s">
        <v>17</v>
      </c>
      <c r="G607" t="s">
        <v>742</v>
      </c>
      <c r="H607" t="s">
        <v>26</v>
      </c>
      <c r="I607">
        <v>1.9</v>
      </c>
      <c r="J607">
        <v>11.9</v>
      </c>
      <c r="K607" t="s">
        <v>784</v>
      </c>
      <c r="M607" t="s">
        <v>2373</v>
      </c>
      <c r="O607" t="s">
        <v>2609</v>
      </c>
      <c r="P607" t="s">
        <v>2769</v>
      </c>
      <c r="Q607" t="s">
        <v>2770</v>
      </c>
      <c r="R607" t="s">
        <v>2688</v>
      </c>
      <c r="S607">
        <v>95.5</v>
      </c>
      <c r="T607">
        <v>182</v>
      </c>
      <c r="U607">
        <v>56019</v>
      </c>
      <c r="V607">
        <v>56.018999999999998</v>
      </c>
      <c r="W607" t="e">
        <f>VLOOKUP(L607,[3]Tops!$A$2:$B$184,2,FALSE)</f>
        <v>#N/A</v>
      </c>
    </row>
    <row r="608" spans="1:23" x14ac:dyDescent="0.2">
      <c r="A608" t="s">
        <v>1789</v>
      </c>
      <c r="B608">
        <v>27</v>
      </c>
      <c r="C608" t="s">
        <v>2646</v>
      </c>
      <c r="D608" t="s">
        <v>1848</v>
      </c>
      <c r="E608" t="s">
        <v>1849</v>
      </c>
      <c r="F608" t="s">
        <v>17</v>
      </c>
      <c r="G608" t="s">
        <v>742</v>
      </c>
      <c r="H608" t="s">
        <v>20</v>
      </c>
      <c r="I608">
        <v>5.3</v>
      </c>
      <c r="J608">
        <v>10.4</v>
      </c>
      <c r="K608" t="s">
        <v>1752</v>
      </c>
      <c r="M608" t="s">
        <v>2374</v>
      </c>
      <c r="O608" t="s">
        <v>2597</v>
      </c>
      <c r="P608" t="s">
        <v>2743</v>
      </c>
      <c r="Q608" t="s">
        <v>2713</v>
      </c>
      <c r="R608" t="s">
        <v>2709</v>
      </c>
      <c r="S608">
        <v>91.9</v>
      </c>
      <c r="T608">
        <v>62</v>
      </c>
      <c r="U608">
        <v>54306</v>
      </c>
      <c r="V608">
        <v>54.305999999999997</v>
      </c>
      <c r="W608" t="e">
        <f>VLOOKUP(L608,[3]Tops!$A$2:$B$184,2,FALSE)</f>
        <v>#N/A</v>
      </c>
    </row>
    <row r="609" spans="1:23" x14ac:dyDescent="0.2">
      <c r="A609" t="s">
        <v>1789</v>
      </c>
      <c r="B609">
        <v>28</v>
      </c>
      <c r="C609" t="s">
        <v>2646</v>
      </c>
      <c r="D609" t="s">
        <v>1850</v>
      </c>
      <c r="E609" t="s">
        <v>1851</v>
      </c>
      <c r="F609" t="s">
        <v>17</v>
      </c>
      <c r="G609" t="s">
        <v>742</v>
      </c>
      <c r="H609" t="s">
        <v>38</v>
      </c>
      <c r="I609">
        <v>3.2</v>
      </c>
      <c r="J609">
        <v>10</v>
      </c>
      <c r="K609" t="s">
        <v>1285</v>
      </c>
      <c r="M609" t="s">
        <v>2375</v>
      </c>
      <c r="O609" t="s">
        <v>2612</v>
      </c>
      <c r="P609" t="s">
        <v>2774</v>
      </c>
      <c r="Q609" t="s">
        <v>2775</v>
      </c>
      <c r="R609" t="s">
        <v>2762</v>
      </c>
      <c r="S609">
        <v>81.599999999999994</v>
      </c>
      <c r="T609">
        <v>0</v>
      </c>
      <c r="U609">
        <v>56374</v>
      </c>
      <c r="V609">
        <v>56.374000000000002</v>
      </c>
      <c r="W609" t="e">
        <f>VLOOKUP(L609,[3]Tops!$A$2:$B$184,2,FALSE)</f>
        <v>#N/A</v>
      </c>
    </row>
    <row r="610" spans="1:23" x14ac:dyDescent="0.2">
      <c r="A610" t="s">
        <v>1789</v>
      </c>
      <c r="B610">
        <v>29</v>
      </c>
      <c r="C610" t="s">
        <v>2646</v>
      </c>
      <c r="D610" t="s">
        <v>1852</v>
      </c>
      <c r="E610" t="s">
        <v>1853</v>
      </c>
      <c r="F610" t="s">
        <v>17</v>
      </c>
      <c r="G610" t="s">
        <v>737</v>
      </c>
      <c r="H610" t="s">
        <v>20</v>
      </c>
      <c r="I610">
        <v>2.9</v>
      </c>
      <c r="J610">
        <v>10</v>
      </c>
      <c r="K610" t="s">
        <v>1285</v>
      </c>
      <c r="M610" t="s">
        <v>2555</v>
      </c>
      <c r="O610" t="s">
        <v>2612</v>
      </c>
      <c r="P610" t="s">
        <v>2774</v>
      </c>
      <c r="Q610" t="s">
        <v>2775</v>
      </c>
      <c r="R610" t="s">
        <v>2762</v>
      </c>
      <c r="S610">
        <v>81.599999999999994</v>
      </c>
      <c r="T610">
        <v>0</v>
      </c>
      <c r="U610">
        <v>56374</v>
      </c>
      <c r="V610">
        <v>56.374000000000002</v>
      </c>
      <c r="W610" t="e">
        <f>VLOOKUP(L610,[3]Tops!$A$2:$B$184,2,FALSE)</f>
        <v>#N/A</v>
      </c>
    </row>
    <row r="611" spans="1:23" x14ac:dyDescent="0.2">
      <c r="A611" t="s">
        <v>1789</v>
      </c>
      <c r="B611">
        <v>30</v>
      </c>
      <c r="C611" t="s">
        <v>2646</v>
      </c>
      <c r="D611" t="s">
        <v>1854</v>
      </c>
      <c r="E611" t="s">
        <v>1855</v>
      </c>
      <c r="F611" t="s">
        <v>17</v>
      </c>
      <c r="G611" t="s">
        <v>764</v>
      </c>
      <c r="H611" t="s">
        <v>14</v>
      </c>
      <c r="I611">
        <v>2.5</v>
      </c>
      <c r="J611">
        <v>9.1999999999999993</v>
      </c>
      <c r="K611" t="s">
        <v>1761</v>
      </c>
      <c r="M611" t="s">
        <v>2376</v>
      </c>
      <c r="O611" t="s">
        <v>2612</v>
      </c>
      <c r="P611" t="s">
        <v>2774</v>
      </c>
      <c r="Q611" t="s">
        <v>2775</v>
      </c>
      <c r="R611" t="s">
        <v>2762</v>
      </c>
      <c r="S611">
        <v>81.599999999999994</v>
      </c>
      <c r="T611">
        <v>0</v>
      </c>
      <c r="U611">
        <v>56374</v>
      </c>
      <c r="V611">
        <v>56.374000000000002</v>
      </c>
      <c r="W611" t="e">
        <f>VLOOKUP(L611,[3]Tops!$A$2:$B$184,2,FALSE)</f>
        <v>#N/A</v>
      </c>
    </row>
    <row r="612" spans="1:23" x14ac:dyDescent="0.2">
      <c r="A612" t="s">
        <v>1789</v>
      </c>
      <c r="B612">
        <v>31</v>
      </c>
      <c r="C612" t="s">
        <v>2646</v>
      </c>
      <c r="D612" t="s">
        <v>1856</v>
      </c>
      <c r="E612" t="s">
        <v>1857</v>
      </c>
      <c r="F612" t="s">
        <v>17</v>
      </c>
      <c r="G612" t="s">
        <v>742</v>
      </c>
      <c r="H612" t="s">
        <v>26</v>
      </c>
      <c r="I612">
        <v>1.1000000000000001</v>
      </c>
      <c r="J612">
        <v>8.9</v>
      </c>
      <c r="K612" t="s">
        <v>1305</v>
      </c>
      <c r="M612" t="s">
        <v>2377</v>
      </c>
      <c r="O612" t="s">
        <v>2612</v>
      </c>
      <c r="P612" t="s">
        <v>2774</v>
      </c>
      <c r="Q612" t="s">
        <v>2775</v>
      </c>
      <c r="R612" t="s">
        <v>2762</v>
      </c>
      <c r="S612">
        <v>81.599999999999994</v>
      </c>
      <c r="T612">
        <v>0</v>
      </c>
      <c r="U612">
        <v>56374</v>
      </c>
      <c r="V612">
        <v>56.374000000000002</v>
      </c>
      <c r="W612" t="e">
        <f>VLOOKUP(L612,[3]Tops!$A$2:$B$184,2,FALSE)</f>
        <v>#N/A</v>
      </c>
    </row>
    <row r="613" spans="1:23" x14ac:dyDescent="0.2">
      <c r="A613" t="s">
        <v>1789</v>
      </c>
      <c r="B613">
        <v>32</v>
      </c>
      <c r="C613" t="s">
        <v>2646</v>
      </c>
      <c r="D613" t="s">
        <v>1858</v>
      </c>
      <c r="E613" t="s">
        <v>1859</v>
      </c>
      <c r="F613" t="s">
        <v>17</v>
      </c>
      <c r="G613" t="s">
        <v>742</v>
      </c>
      <c r="H613" t="s">
        <v>14</v>
      </c>
      <c r="I613">
        <v>2.4</v>
      </c>
      <c r="J613">
        <v>8.8000000000000007</v>
      </c>
      <c r="K613" t="s">
        <v>1860</v>
      </c>
      <c r="M613" t="s">
        <v>2378</v>
      </c>
      <c r="O613" t="s">
        <v>2639</v>
      </c>
      <c r="P613" t="s">
        <v>2836</v>
      </c>
      <c r="Q613" t="s">
        <v>2837</v>
      </c>
      <c r="R613" t="s">
        <v>2671</v>
      </c>
      <c r="S613">
        <v>103.3</v>
      </c>
      <c r="T613">
        <v>137</v>
      </c>
      <c r="U613">
        <v>58968</v>
      </c>
      <c r="V613">
        <v>58.968000000000004</v>
      </c>
      <c r="W613" t="e">
        <f>VLOOKUP(L613,[3]Tops!$A$2:$B$184,2,FALSE)</f>
        <v>#N/A</v>
      </c>
    </row>
    <row r="614" spans="1:23" x14ac:dyDescent="0.2">
      <c r="A614" t="s">
        <v>1789</v>
      </c>
      <c r="B614">
        <v>33</v>
      </c>
      <c r="C614" t="s">
        <v>2646</v>
      </c>
      <c r="D614" t="s">
        <v>1861</v>
      </c>
      <c r="E614" t="s">
        <v>1862</v>
      </c>
      <c r="F614" t="s">
        <v>17</v>
      </c>
      <c r="G614" t="s">
        <v>742</v>
      </c>
      <c r="H614" t="s">
        <v>38</v>
      </c>
      <c r="I614">
        <v>1.9</v>
      </c>
      <c r="J614">
        <v>8.6</v>
      </c>
      <c r="K614" t="s">
        <v>1316</v>
      </c>
      <c r="M614" t="s">
        <v>2379</v>
      </c>
      <c r="O614" t="s">
        <v>2597</v>
      </c>
      <c r="P614" t="s">
        <v>2743</v>
      </c>
      <c r="Q614" t="s">
        <v>2713</v>
      </c>
      <c r="R614" t="s">
        <v>2709</v>
      </c>
      <c r="S614">
        <v>91.9</v>
      </c>
      <c r="T614">
        <v>62</v>
      </c>
      <c r="U614">
        <v>54306</v>
      </c>
      <c r="V614">
        <v>54.305999999999997</v>
      </c>
      <c r="W614" t="e">
        <f>VLOOKUP(L614,[3]Tops!$A$2:$B$184,2,FALSE)</f>
        <v>#N/A</v>
      </c>
    </row>
    <row r="615" spans="1:23" x14ac:dyDescent="0.2">
      <c r="A615" t="s">
        <v>1789</v>
      </c>
      <c r="B615">
        <v>34</v>
      </c>
      <c r="C615" t="s">
        <v>2646</v>
      </c>
      <c r="D615" t="s">
        <v>1863</v>
      </c>
      <c r="E615" t="s">
        <v>1864</v>
      </c>
      <c r="F615" t="s">
        <v>17</v>
      </c>
      <c r="G615" t="s">
        <v>742</v>
      </c>
      <c r="H615" t="s">
        <v>20</v>
      </c>
      <c r="I615">
        <v>7.8</v>
      </c>
      <c r="J615">
        <v>8.3000000000000007</v>
      </c>
      <c r="K615" t="s">
        <v>1547</v>
      </c>
      <c r="M615" t="s">
        <v>2380</v>
      </c>
      <c r="O615" t="s">
        <v>2640</v>
      </c>
      <c r="P615" t="s">
        <v>2838</v>
      </c>
      <c r="Q615" t="s">
        <v>2839</v>
      </c>
      <c r="R615" t="s">
        <v>2840</v>
      </c>
      <c r="S615">
        <v>91.3</v>
      </c>
      <c r="T615">
        <v>317</v>
      </c>
      <c r="U615">
        <v>81846</v>
      </c>
      <c r="V615">
        <v>81.846000000000004</v>
      </c>
      <c r="W615" t="e">
        <f>VLOOKUP(L615,[3]Tops!$A$2:$B$184,2,FALSE)</f>
        <v>#N/A</v>
      </c>
    </row>
    <row r="616" spans="1:23" x14ac:dyDescent="0.2">
      <c r="A616" t="s">
        <v>1789</v>
      </c>
      <c r="B616">
        <v>35</v>
      </c>
      <c r="C616" t="s">
        <v>2646</v>
      </c>
      <c r="D616" t="s">
        <v>1865</v>
      </c>
      <c r="E616" t="s">
        <v>1866</v>
      </c>
      <c r="F616" t="s">
        <v>17</v>
      </c>
      <c r="G616" t="s">
        <v>737</v>
      </c>
      <c r="H616" t="s">
        <v>26</v>
      </c>
      <c r="I616">
        <v>2</v>
      </c>
      <c r="J616">
        <v>7.3</v>
      </c>
      <c r="K616" t="s">
        <v>826</v>
      </c>
      <c r="M616" t="s">
        <v>2381</v>
      </c>
      <c r="O616" t="s">
        <v>2638</v>
      </c>
      <c r="P616" t="s">
        <v>2834</v>
      </c>
      <c r="Q616" t="s">
        <v>2835</v>
      </c>
      <c r="R616" t="s">
        <v>2663</v>
      </c>
      <c r="S616">
        <v>84.4</v>
      </c>
      <c r="T616">
        <v>182</v>
      </c>
      <c r="U616">
        <v>59679</v>
      </c>
      <c r="V616">
        <v>59.679000000000002</v>
      </c>
      <c r="W616" t="e">
        <f>VLOOKUP(L616,[3]Tops!$A$2:$B$184,2,FALSE)</f>
        <v>#N/A</v>
      </c>
    </row>
    <row r="617" spans="1:23" x14ac:dyDescent="0.2">
      <c r="A617" t="s">
        <v>1789</v>
      </c>
      <c r="B617">
        <v>36</v>
      </c>
      <c r="C617" t="s">
        <v>2646</v>
      </c>
      <c r="D617" t="s">
        <v>1867</v>
      </c>
      <c r="E617" t="s">
        <v>1868</v>
      </c>
      <c r="F617" t="s">
        <v>17</v>
      </c>
      <c r="G617" t="s">
        <v>742</v>
      </c>
      <c r="H617" t="s">
        <v>26</v>
      </c>
      <c r="I617">
        <v>0.40799999999999997</v>
      </c>
      <c r="J617">
        <v>6.4</v>
      </c>
      <c r="K617" t="s">
        <v>1869</v>
      </c>
      <c r="M617" t="s">
        <v>2382</v>
      </c>
      <c r="O617" t="s">
        <v>2607</v>
      </c>
      <c r="P617" t="s">
        <v>2765</v>
      </c>
      <c r="Q617" t="s">
        <v>2766</v>
      </c>
      <c r="R617" t="s">
        <v>2704</v>
      </c>
      <c r="S617">
        <v>90.4</v>
      </c>
      <c r="T617">
        <v>202</v>
      </c>
      <c r="U617">
        <v>28744</v>
      </c>
      <c r="V617">
        <v>28.744</v>
      </c>
      <c r="W617" t="e">
        <f>VLOOKUP(L617,[3]Tops!$A$2:$B$184,2,FALSE)</f>
        <v>#N/A</v>
      </c>
    </row>
    <row r="618" spans="1:23" x14ac:dyDescent="0.2">
      <c r="A618" t="s">
        <v>1789</v>
      </c>
      <c r="B618">
        <v>37</v>
      </c>
      <c r="C618" t="s">
        <v>2646</v>
      </c>
      <c r="D618" t="s">
        <v>1870</v>
      </c>
      <c r="E618" t="s">
        <v>1871</v>
      </c>
      <c r="F618" t="s">
        <v>17</v>
      </c>
      <c r="G618" t="s">
        <v>737</v>
      </c>
      <c r="H618" t="s">
        <v>38</v>
      </c>
      <c r="I618">
        <v>0.17899999999999999</v>
      </c>
      <c r="J618">
        <v>6</v>
      </c>
      <c r="K618" t="s">
        <v>1332</v>
      </c>
      <c r="M618" t="s">
        <v>2383</v>
      </c>
      <c r="O618" t="s">
        <v>2638</v>
      </c>
      <c r="P618" t="s">
        <v>2834</v>
      </c>
      <c r="Q618" t="s">
        <v>2835</v>
      </c>
      <c r="R618" t="s">
        <v>2663</v>
      </c>
      <c r="S618">
        <v>84.4</v>
      </c>
      <c r="T618">
        <v>182</v>
      </c>
      <c r="U618">
        <v>59679</v>
      </c>
      <c r="V618">
        <v>59.679000000000002</v>
      </c>
      <c r="W618" t="e">
        <f>VLOOKUP(L618,[3]Tops!$A$2:$B$184,2,FALSE)</f>
        <v>#N/A</v>
      </c>
    </row>
    <row r="619" spans="1:23" x14ac:dyDescent="0.2">
      <c r="A619" t="s">
        <v>1789</v>
      </c>
      <c r="B619">
        <v>38</v>
      </c>
      <c r="C619" t="s">
        <v>2646</v>
      </c>
      <c r="D619" t="s">
        <v>1872</v>
      </c>
      <c r="E619" t="s">
        <v>1873</v>
      </c>
      <c r="F619" t="s">
        <v>17</v>
      </c>
      <c r="G619" t="s">
        <v>764</v>
      </c>
      <c r="H619" t="s">
        <v>38</v>
      </c>
      <c r="I619">
        <v>2.1</v>
      </c>
      <c r="J619">
        <v>5.2</v>
      </c>
      <c r="K619" t="s">
        <v>1874</v>
      </c>
      <c r="M619" t="s">
        <v>2384</v>
      </c>
      <c r="O619" t="s">
        <v>2627</v>
      </c>
      <c r="P619" t="s">
        <v>2810</v>
      </c>
      <c r="Q619" t="s">
        <v>2811</v>
      </c>
      <c r="R619" t="s">
        <v>2812</v>
      </c>
      <c r="S619">
        <v>123.2</v>
      </c>
      <c r="T619">
        <v>10</v>
      </c>
      <c r="U619">
        <v>87345</v>
      </c>
      <c r="V619">
        <v>87.344999999999999</v>
      </c>
      <c r="W619" t="e">
        <f>VLOOKUP(L619,[3]Tops!$A$2:$B$184,2,FALSE)</f>
        <v>#N/A</v>
      </c>
    </row>
    <row r="620" spans="1:23" x14ac:dyDescent="0.2">
      <c r="A620" t="s">
        <v>1875</v>
      </c>
      <c r="B620">
        <v>1</v>
      </c>
      <c r="C620" t="s">
        <v>2646</v>
      </c>
      <c r="D620" t="s">
        <v>1876</v>
      </c>
      <c r="E620" t="s">
        <v>1877</v>
      </c>
      <c r="F620" t="s">
        <v>17</v>
      </c>
      <c r="G620" t="s">
        <v>174</v>
      </c>
      <c r="H620" t="s">
        <v>20</v>
      </c>
      <c r="I620">
        <v>794</v>
      </c>
      <c r="J620">
        <v>188</v>
      </c>
      <c r="K620" t="s">
        <v>1879</v>
      </c>
      <c r="M620" t="s">
        <v>2385</v>
      </c>
      <c r="O620" t="s">
        <v>2638</v>
      </c>
      <c r="P620" t="s">
        <v>2834</v>
      </c>
      <c r="Q620" t="s">
        <v>2835</v>
      </c>
      <c r="R620" t="s">
        <v>2663</v>
      </c>
      <c r="S620">
        <v>84.4</v>
      </c>
      <c r="T620">
        <v>182</v>
      </c>
      <c r="U620">
        <v>59679</v>
      </c>
      <c r="V620">
        <v>59.679000000000002</v>
      </c>
      <c r="W620" t="e">
        <f>VLOOKUP(L620,[3]Tops!$A$2:$B$184,2,FALSE)</f>
        <v>#N/A</v>
      </c>
    </row>
    <row r="621" spans="1:23" x14ac:dyDescent="0.2">
      <c r="A621" t="s">
        <v>1875</v>
      </c>
      <c r="B621">
        <v>2</v>
      </c>
      <c r="C621" t="s">
        <v>2646</v>
      </c>
      <c r="D621" t="s">
        <v>1880</v>
      </c>
      <c r="E621" t="s">
        <v>1881</v>
      </c>
      <c r="F621" t="s">
        <v>17</v>
      </c>
      <c r="G621" t="s">
        <v>1882</v>
      </c>
      <c r="H621" t="s">
        <v>14</v>
      </c>
      <c r="I621">
        <v>686</v>
      </c>
      <c r="J621">
        <v>151</v>
      </c>
      <c r="K621" t="s">
        <v>1884</v>
      </c>
      <c r="L621" t="s">
        <v>1988</v>
      </c>
      <c r="O621" t="s">
        <v>2560</v>
      </c>
      <c r="P621" t="e">
        <v>#N/A</v>
      </c>
      <c r="Q621" t="e">
        <v>#N/A</v>
      </c>
      <c r="R621" t="e">
        <v>#N/A</v>
      </c>
      <c r="S621" t="e">
        <v>#N/A</v>
      </c>
      <c r="T621" t="e">
        <v>#N/A</v>
      </c>
      <c r="U621" t="e">
        <v>#N/A</v>
      </c>
      <c r="V621" t="e">
        <v>#N/A</v>
      </c>
      <c r="W621" t="str">
        <f>VLOOKUP(L621,[3]Tops!$A$2:$B$184,2,FALSE)</f>
        <v>M.005 3.13 7.475 0L7.47 3.13C.029.129.044.116.05.09.007-.025.006-.062 0 0-.012.154-.05.937-.05 4.133 0 5.884-4.928 9.857-7.47 11.109-6.22-2.88-7.571-8.605-7.47-11.109V3.13Z</v>
      </c>
    </row>
    <row r="622" spans="1:23" x14ac:dyDescent="0.2">
      <c r="A622" t="s">
        <v>1875</v>
      </c>
      <c r="B622">
        <v>3</v>
      </c>
      <c r="C622" t="s">
        <v>2646</v>
      </c>
      <c r="D622" t="s">
        <v>1885</v>
      </c>
      <c r="E622" t="s">
        <v>1886</v>
      </c>
      <c r="F622" t="s">
        <v>17</v>
      </c>
      <c r="G622" t="s">
        <v>1887</v>
      </c>
      <c r="H622" t="s">
        <v>38</v>
      </c>
      <c r="I622">
        <v>444</v>
      </c>
      <c r="J622">
        <v>130</v>
      </c>
      <c r="K622" t="s">
        <v>618</v>
      </c>
      <c r="M622" t="s">
        <v>2386</v>
      </c>
      <c r="O622" t="s">
        <v>2626</v>
      </c>
      <c r="P622" t="s">
        <v>2808</v>
      </c>
      <c r="Q622" t="s">
        <v>2809</v>
      </c>
      <c r="R622" t="s">
        <v>2685</v>
      </c>
      <c r="S622">
        <v>97.5</v>
      </c>
      <c r="T622">
        <v>10</v>
      </c>
      <c r="U622">
        <v>107000</v>
      </c>
      <c r="V622">
        <v>107</v>
      </c>
      <c r="W622" t="e">
        <f>VLOOKUP(L622,[3]Tops!$A$2:$B$184,2,FALSE)</f>
        <v>#N/A</v>
      </c>
    </row>
    <row r="623" spans="1:23" x14ac:dyDescent="0.2">
      <c r="A623" t="s">
        <v>1875</v>
      </c>
      <c r="B623">
        <v>4</v>
      </c>
      <c r="C623" t="s">
        <v>2646</v>
      </c>
      <c r="D623" t="s">
        <v>1888</v>
      </c>
      <c r="E623" t="s">
        <v>1889</v>
      </c>
      <c r="F623" t="s">
        <v>17</v>
      </c>
      <c r="G623" t="s">
        <v>1882</v>
      </c>
      <c r="H623" t="s">
        <v>14</v>
      </c>
      <c r="I623">
        <v>331</v>
      </c>
      <c r="J623">
        <v>121</v>
      </c>
      <c r="K623" t="s">
        <v>636</v>
      </c>
      <c r="M623" t="s">
        <v>2387</v>
      </c>
      <c r="O623" t="s">
        <v>2596</v>
      </c>
      <c r="P623" t="s">
        <v>2740</v>
      </c>
      <c r="Q623" t="s">
        <v>2741</v>
      </c>
      <c r="R623" t="s">
        <v>2742</v>
      </c>
      <c r="S623">
        <v>91.5</v>
      </c>
      <c r="T623">
        <v>151</v>
      </c>
      <c r="U623">
        <v>61309</v>
      </c>
      <c r="V623">
        <v>61.308999999999997</v>
      </c>
      <c r="W623" t="e">
        <f>VLOOKUP(L623,[3]Tops!$A$2:$B$184,2,FALSE)</f>
        <v>#N/A</v>
      </c>
    </row>
    <row r="624" spans="1:23" x14ac:dyDescent="0.2">
      <c r="A624" t="s">
        <v>1875</v>
      </c>
      <c r="B624">
        <v>5</v>
      </c>
      <c r="C624" t="s">
        <v>2646</v>
      </c>
      <c r="D624" t="s">
        <v>1890</v>
      </c>
      <c r="E624" t="s">
        <v>1891</v>
      </c>
      <c r="F624" t="s">
        <v>17</v>
      </c>
      <c r="G624" t="s">
        <v>1892</v>
      </c>
      <c r="H624" t="s">
        <v>17</v>
      </c>
      <c r="I624">
        <v>243</v>
      </c>
      <c r="J624">
        <v>93</v>
      </c>
      <c r="K624" t="s">
        <v>715</v>
      </c>
      <c r="M624" t="s">
        <v>2388</v>
      </c>
      <c r="O624" t="s">
        <v>2596</v>
      </c>
      <c r="P624" t="s">
        <v>2740</v>
      </c>
      <c r="Q624" t="s">
        <v>2741</v>
      </c>
      <c r="R624" t="s">
        <v>2742</v>
      </c>
      <c r="S624">
        <v>91.5</v>
      </c>
      <c r="T624">
        <v>151</v>
      </c>
      <c r="U624">
        <v>61309</v>
      </c>
      <c r="V624">
        <v>61.308999999999997</v>
      </c>
      <c r="W624" t="e">
        <f>VLOOKUP(L624,[3]Tops!$A$2:$B$184,2,FALSE)</f>
        <v>#N/A</v>
      </c>
    </row>
    <row r="625" spans="1:23" x14ac:dyDescent="0.2">
      <c r="A625" t="s">
        <v>1875</v>
      </c>
      <c r="B625">
        <v>6</v>
      </c>
      <c r="C625" t="s">
        <v>2646</v>
      </c>
      <c r="D625" t="s">
        <v>1894</v>
      </c>
      <c r="E625" t="s">
        <v>1895</v>
      </c>
      <c r="F625" t="s">
        <v>17</v>
      </c>
      <c r="G625" t="s">
        <v>174</v>
      </c>
      <c r="H625" t="s">
        <v>20</v>
      </c>
      <c r="I625">
        <v>104</v>
      </c>
      <c r="J625">
        <v>86</v>
      </c>
      <c r="K625" t="s">
        <v>1896</v>
      </c>
      <c r="M625" t="s">
        <v>2389</v>
      </c>
      <c r="O625" t="s">
        <v>2617</v>
      </c>
      <c r="P625" t="s">
        <v>2785</v>
      </c>
      <c r="Q625" t="s">
        <v>2786</v>
      </c>
      <c r="R625" t="s">
        <v>2787</v>
      </c>
      <c r="S625">
        <v>110.7</v>
      </c>
      <c r="T625">
        <v>25</v>
      </c>
      <c r="U625">
        <v>73276</v>
      </c>
      <c r="V625">
        <v>73.275999999999996</v>
      </c>
      <c r="W625" t="e">
        <f>VLOOKUP(L625,[3]Tops!$A$2:$B$184,2,FALSE)</f>
        <v>#N/A</v>
      </c>
    </row>
    <row r="626" spans="1:23" x14ac:dyDescent="0.2">
      <c r="A626" t="s">
        <v>1875</v>
      </c>
      <c r="B626">
        <v>7</v>
      </c>
      <c r="C626" t="s">
        <v>2646</v>
      </c>
      <c r="D626" t="s">
        <v>1897</v>
      </c>
      <c r="E626" t="s">
        <v>1898</v>
      </c>
      <c r="F626" t="s">
        <v>17</v>
      </c>
      <c r="G626" t="s">
        <v>1887</v>
      </c>
      <c r="H626" t="s">
        <v>20</v>
      </c>
      <c r="I626">
        <v>100</v>
      </c>
      <c r="J626">
        <v>73</v>
      </c>
      <c r="K626" t="s">
        <v>1899</v>
      </c>
      <c r="M626" t="s">
        <v>2390</v>
      </c>
      <c r="O626" t="s">
        <v>2573</v>
      </c>
      <c r="P626" t="s">
        <v>2683</v>
      </c>
      <c r="Q626" t="s">
        <v>2684</v>
      </c>
      <c r="R626" t="s">
        <v>2685</v>
      </c>
      <c r="S626">
        <v>102.4</v>
      </c>
      <c r="T626">
        <v>72</v>
      </c>
      <c r="U626">
        <v>72966</v>
      </c>
      <c r="V626">
        <v>72.965999999999994</v>
      </c>
      <c r="W626" t="e">
        <f>VLOOKUP(L626,[3]Tops!$A$2:$B$184,2,FALSE)</f>
        <v>#N/A</v>
      </c>
    </row>
    <row r="627" spans="1:23" x14ac:dyDescent="0.2">
      <c r="A627" t="s">
        <v>1875</v>
      </c>
      <c r="B627">
        <v>8</v>
      </c>
      <c r="C627" t="s">
        <v>2646</v>
      </c>
      <c r="D627" t="s">
        <v>1900</v>
      </c>
      <c r="E627" t="s">
        <v>1901</v>
      </c>
      <c r="F627" t="s">
        <v>17</v>
      </c>
      <c r="G627" t="s">
        <v>174</v>
      </c>
      <c r="H627" t="s">
        <v>26</v>
      </c>
      <c r="I627">
        <v>52</v>
      </c>
      <c r="J627">
        <v>47</v>
      </c>
      <c r="K627" t="s">
        <v>1800</v>
      </c>
      <c r="M627" t="s">
        <v>2391</v>
      </c>
      <c r="O627" t="s">
        <v>2616</v>
      </c>
      <c r="P627" t="s">
        <v>2783</v>
      </c>
      <c r="Q627" t="s">
        <v>2784</v>
      </c>
      <c r="R627" t="s">
        <v>2671</v>
      </c>
      <c r="S627">
        <v>90</v>
      </c>
      <c r="T627">
        <v>29</v>
      </c>
      <c r="U627">
        <v>40937</v>
      </c>
      <c r="V627">
        <v>40.936999999999998</v>
      </c>
      <c r="W627" t="e">
        <f>VLOOKUP(L627,[3]Tops!$A$2:$B$184,2,FALSE)</f>
        <v>#N/A</v>
      </c>
    </row>
    <row r="628" spans="1:23" x14ac:dyDescent="0.2">
      <c r="A628" t="s">
        <v>1875</v>
      </c>
      <c r="B628">
        <v>9</v>
      </c>
      <c r="C628" t="s">
        <v>2646</v>
      </c>
      <c r="D628" t="s">
        <v>1902</v>
      </c>
      <c r="E628" t="s">
        <v>1903</v>
      </c>
      <c r="F628" t="s">
        <v>17</v>
      </c>
      <c r="G628" t="s">
        <v>174</v>
      </c>
      <c r="H628" t="s">
        <v>38</v>
      </c>
      <c r="I628">
        <v>42</v>
      </c>
      <c r="J628">
        <v>41</v>
      </c>
      <c r="K628" t="s">
        <v>744</v>
      </c>
      <c r="M628" t="s">
        <v>2392</v>
      </c>
      <c r="O628" t="s">
        <v>2562</v>
      </c>
      <c r="P628" t="s">
        <v>2656</v>
      </c>
      <c r="Q628" t="s">
        <v>2657</v>
      </c>
      <c r="R628" t="s">
        <v>2633</v>
      </c>
      <c r="S628">
        <v>91.7</v>
      </c>
      <c r="T628">
        <v>176</v>
      </c>
      <c r="U628">
        <v>46282</v>
      </c>
      <c r="V628">
        <v>46.281999999999996</v>
      </c>
      <c r="W628" t="e">
        <f>VLOOKUP(L628,[3]Tops!$A$2:$B$184,2,FALSE)</f>
        <v>#N/A</v>
      </c>
    </row>
    <row r="629" spans="1:23" x14ac:dyDescent="0.2">
      <c r="A629" t="s">
        <v>1875</v>
      </c>
      <c r="B629">
        <v>10</v>
      </c>
      <c r="C629" t="s">
        <v>2646</v>
      </c>
      <c r="D629" t="s">
        <v>1904</v>
      </c>
      <c r="E629" t="s">
        <v>1905</v>
      </c>
      <c r="F629" t="s">
        <v>17</v>
      </c>
      <c r="G629" t="s">
        <v>1887</v>
      </c>
      <c r="H629" t="s">
        <v>26</v>
      </c>
      <c r="I629">
        <v>58</v>
      </c>
      <c r="J629">
        <v>37</v>
      </c>
      <c r="K629" t="s">
        <v>929</v>
      </c>
      <c r="M629" t="s">
        <v>2393</v>
      </c>
      <c r="O629" t="s">
        <v>2616</v>
      </c>
      <c r="P629" t="s">
        <v>2783</v>
      </c>
      <c r="Q629" t="s">
        <v>2784</v>
      </c>
      <c r="R629" t="s">
        <v>2671</v>
      </c>
      <c r="S629">
        <v>90</v>
      </c>
      <c r="T629">
        <v>29</v>
      </c>
      <c r="U629">
        <v>40937</v>
      </c>
      <c r="V629">
        <v>40.936999999999998</v>
      </c>
      <c r="W629" t="e">
        <f>VLOOKUP(L629,[3]Tops!$A$2:$B$184,2,FALSE)</f>
        <v>#N/A</v>
      </c>
    </row>
    <row r="630" spans="1:23" x14ac:dyDescent="0.2">
      <c r="A630" t="s">
        <v>1875</v>
      </c>
      <c r="B630">
        <v>11</v>
      </c>
      <c r="C630" t="s">
        <v>2646</v>
      </c>
      <c r="D630" t="s">
        <v>1906</v>
      </c>
      <c r="E630" t="s">
        <v>1907</v>
      </c>
      <c r="F630" t="s">
        <v>17</v>
      </c>
      <c r="G630" t="s">
        <v>174</v>
      </c>
      <c r="H630" t="s">
        <v>20</v>
      </c>
      <c r="I630">
        <v>39</v>
      </c>
      <c r="J630">
        <v>34</v>
      </c>
      <c r="K630" t="s">
        <v>945</v>
      </c>
      <c r="M630" t="s">
        <v>2394</v>
      </c>
      <c r="O630" t="s">
        <v>2566</v>
      </c>
      <c r="P630" t="s">
        <v>2666</v>
      </c>
      <c r="Q630" t="s">
        <v>2667</v>
      </c>
      <c r="R630" t="s">
        <v>2668</v>
      </c>
      <c r="S630">
        <v>91.8</v>
      </c>
      <c r="T630">
        <v>176</v>
      </c>
      <c r="U630">
        <v>52111</v>
      </c>
      <c r="V630">
        <v>52.110999999999997</v>
      </c>
      <c r="W630" t="e">
        <f>VLOOKUP(L630,[3]Tops!$A$2:$B$184,2,FALSE)</f>
        <v>#N/A</v>
      </c>
    </row>
    <row r="631" spans="1:23" x14ac:dyDescent="0.2">
      <c r="A631" t="s">
        <v>1875</v>
      </c>
      <c r="B631">
        <v>12</v>
      </c>
      <c r="C631" t="s">
        <v>2646</v>
      </c>
      <c r="D631" t="s">
        <v>1908</v>
      </c>
      <c r="E631" t="s">
        <v>1909</v>
      </c>
      <c r="F631" t="s">
        <v>17</v>
      </c>
      <c r="G631" t="s">
        <v>174</v>
      </c>
      <c r="H631" t="s">
        <v>14</v>
      </c>
      <c r="I631">
        <v>18.7</v>
      </c>
      <c r="J631">
        <v>27</v>
      </c>
      <c r="K631" t="s">
        <v>979</v>
      </c>
      <c r="M631" t="s">
        <v>2395</v>
      </c>
      <c r="O631" t="s">
        <v>2616</v>
      </c>
      <c r="P631" t="s">
        <v>2783</v>
      </c>
      <c r="Q631" t="s">
        <v>2784</v>
      </c>
      <c r="R631" t="s">
        <v>2671</v>
      </c>
      <c r="S631">
        <v>90</v>
      </c>
      <c r="T631">
        <v>29</v>
      </c>
      <c r="U631">
        <v>40937</v>
      </c>
      <c r="V631">
        <v>40.936999999999998</v>
      </c>
      <c r="W631" t="e">
        <f>VLOOKUP(L631,[3]Tops!$A$2:$B$184,2,FALSE)</f>
        <v>#N/A</v>
      </c>
    </row>
    <row r="632" spans="1:23" x14ac:dyDescent="0.2">
      <c r="A632" t="s">
        <v>1875</v>
      </c>
      <c r="B632">
        <v>13</v>
      </c>
      <c r="C632" t="s">
        <v>2646</v>
      </c>
      <c r="D632" t="s">
        <v>1910</v>
      </c>
      <c r="E632" t="s">
        <v>1911</v>
      </c>
      <c r="F632" t="s">
        <v>17</v>
      </c>
      <c r="G632" t="s">
        <v>1892</v>
      </c>
      <c r="H632" t="s">
        <v>26</v>
      </c>
      <c r="I632">
        <v>12.4</v>
      </c>
      <c r="J632">
        <v>23</v>
      </c>
      <c r="K632" t="s">
        <v>1023</v>
      </c>
      <c r="M632" t="s">
        <v>2396</v>
      </c>
      <c r="O632" t="s">
        <v>2616</v>
      </c>
      <c r="P632" t="s">
        <v>2783</v>
      </c>
      <c r="Q632" t="s">
        <v>2784</v>
      </c>
      <c r="R632" t="s">
        <v>2671</v>
      </c>
      <c r="S632">
        <v>90</v>
      </c>
      <c r="T632">
        <v>29</v>
      </c>
      <c r="U632">
        <v>40937</v>
      </c>
      <c r="V632">
        <v>40.936999999999998</v>
      </c>
      <c r="W632" t="e">
        <f>VLOOKUP(L632,[3]Tops!$A$2:$B$184,2,FALSE)</f>
        <v>#N/A</v>
      </c>
    </row>
    <row r="633" spans="1:23" x14ac:dyDescent="0.2">
      <c r="A633" t="s">
        <v>1875</v>
      </c>
      <c r="B633">
        <v>14</v>
      </c>
      <c r="C633" t="s">
        <v>2646</v>
      </c>
      <c r="D633" t="s">
        <v>1912</v>
      </c>
      <c r="E633" t="s">
        <v>1913</v>
      </c>
      <c r="F633" t="s">
        <v>17</v>
      </c>
      <c r="G633" t="s">
        <v>1892</v>
      </c>
      <c r="H633" t="s">
        <v>20</v>
      </c>
      <c r="I633">
        <v>6.1</v>
      </c>
      <c r="J633">
        <v>22</v>
      </c>
      <c r="K633" t="s">
        <v>1031</v>
      </c>
      <c r="M633" t="s">
        <v>2397</v>
      </c>
      <c r="O633" t="s">
        <v>2586</v>
      </c>
      <c r="P633" t="s">
        <v>2716</v>
      </c>
      <c r="Q633" t="s">
        <v>2717</v>
      </c>
      <c r="R633" t="s">
        <v>2688</v>
      </c>
      <c r="S633">
        <v>88.5</v>
      </c>
      <c r="T633">
        <v>0</v>
      </c>
      <c r="U633">
        <v>50089</v>
      </c>
      <c r="V633">
        <v>50.088999999999999</v>
      </c>
      <c r="W633" t="e">
        <f>VLOOKUP(L633,[3]Tops!$A$2:$B$184,2,FALSE)</f>
        <v>#N/A</v>
      </c>
    </row>
    <row r="634" spans="1:23" x14ac:dyDescent="0.2">
      <c r="A634" t="s">
        <v>1875</v>
      </c>
      <c r="B634">
        <v>15</v>
      </c>
      <c r="C634" t="s">
        <v>2646</v>
      </c>
      <c r="D634" t="s">
        <v>1915</v>
      </c>
      <c r="E634" t="s">
        <v>1916</v>
      </c>
      <c r="F634" t="s">
        <v>17</v>
      </c>
      <c r="G634" t="s">
        <v>174</v>
      </c>
      <c r="H634" t="s">
        <v>38</v>
      </c>
      <c r="I634">
        <v>10.199999999999999</v>
      </c>
      <c r="J634">
        <v>20</v>
      </c>
      <c r="K634" t="s">
        <v>1072</v>
      </c>
      <c r="M634" t="s">
        <v>2398</v>
      </c>
      <c r="O634" t="s">
        <v>2593</v>
      </c>
      <c r="P634" t="s">
        <v>2733</v>
      </c>
      <c r="Q634" t="s">
        <v>2734</v>
      </c>
      <c r="R634" t="s">
        <v>1117</v>
      </c>
      <c r="S634">
        <v>86.4</v>
      </c>
      <c r="T634">
        <v>49</v>
      </c>
      <c r="U634">
        <v>58575</v>
      </c>
      <c r="V634">
        <v>58.575000000000003</v>
      </c>
      <c r="W634" t="e">
        <f>VLOOKUP(L634,[3]Tops!$A$2:$B$184,2,FALSE)</f>
        <v>#N/A</v>
      </c>
    </row>
    <row r="635" spans="1:23" x14ac:dyDescent="0.2">
      <c r="A635" t="s">
        <v>1875</v>
      </c>
      <c r="B635">
        <v>16</v>
      </c>
      <c r="C635" t="s">
        <v>2646</v>
      </c>
      <c r="D635" t="s">
        <v>1917</v>
      </c>
      <c r="E635" t="s">
        <v>1918</v>
      </c>
      <c r="F635" t="s">
        <v>17</v>
      </c>
      <c r="G635" t="s">
        <v>1887</v>
      </c>
      <c r="H635" t="s">
        <v>38</v>
      </c>
      <c r="I635">
        <v>11.9</v>
      </c>
      <c r="J635">
        <v>18.5</v>
      </c>
      <c r="K635" t="s">
        <v>1422</v>
      </c>
      <c r="M635" t="s">
        <v>2399</v>
      </c>
      <c r="O635" t="s">
        <v>2564</v>
      </c>
      <c r="P635" t="s">
        <v>2661</v>
      </c>
      <c r="Q635" t="s">
        <v>2662</v>
      </c>
      <c r="R635" t="s">
        <v>2663</v>
      </c>
      <c r="S635">
        <v>87</v>
      </c>
      <c r="T635">
        <v>127</v>
      </c>
      <c r="U635">
        <v>59866</v>
      </c>
      <c r="V635">
        <v>59.866</v>
      </c>
      <c r="W635" t="e">
        <f>VLOOKUP(L635,[3]Tops!$A$2:$B$184,2,FALSE)</f>
        <v>#N/A</v>
      </c>
    </row>
    <row r="636" spans="1:23" x14ac:dyDescent="0.2">
      <c r="A636" t="s">
        <v>1875</v>
      </c>
      <c r="B636">
        <v>17</v>
      </c>
      <c r="C636" t="s">
        <v>2646</v>
      </c>
      <c r="D636" t="s">
        <v>1919</v>
      </c>
      <c r="E636" t="s">
        <v>1920</v>
      </c>
      <c r="F636" t="s">
        <v>17</v>
      </c>
      <c r="G636" t="s">
        <v>1887</v>
      </c>
      <c r="H636" t="s">
        <v>20</v>
      </c>
      <c r="I636">
        <v>62</v>
      </c>
      <c r="J636">
        <v>17.3</v>
      </c>
      <c r="K636" t="s">
        <v>1222</v>
      </c>
      <c r="M636" t="s">
        <v>2400</v>
      </c>
      <c r="O636" t="s">
        <v>2597</v>
      </c>
      <c r="P636" t="s">
        <v>2743</v>
      </c>
      <c r="Q636" t="s">
        <v>2713</v>
      </c>
      <c r="R636" t="s">
        <v>2709</v>
      </c>
      <c r="S636">
        <v>91.9</v>
      </c>
      <c r="T636">
        <v>62</v>
      </c>
      <c r="U636">
        <v>54306</v>
      </c>
      <c r="V636">
        <v>54.305999999999997</v>
      </c>
      <c r="W636" t="e">
        <f>VLOOKUP(L636,[3]Tops!$A$2:$B$184,2,FALSE)</f>
        <v>#N/A</v>
      </c>
    </row>
    <row r="637" spans="1:23" x14ac:dyDescent="0.2">
      <c r="A637" t="s">
        <v>1875</v>
      </c>
      <c r="B637">
        <v>18</v>
      </c>
      <c r="C637" t="s">
        <v>2646</v>
      </c>
      <c r="D637" t="s">
        <v>1921</v>
      </c>
      <c r="E637" t="s">
        <v>1922</v>
      </c>
      <c r="F637" t="s">
        <v>17</v>
      </c>
      <c r="G637" t="s">
        <v>1887</v>
      </c>
      <c r="H637" t="s">
        <v>14</v>
      </c>
      <c r="I637">
        <v>5.2</v>
      </c>
      <c r="J637">
        <v>16.899999999999999</v>
      </c>
      <c r="K637" t="s">
        <v>1671</v>
      </c>
      <c r="M637" t="s">
        <v>2401</v>
      </c>
      <c r="O637" t="s">
        <v>2580</v>
      </c>
      <c r="P637" t="s">
        <v>2702</v>
      </c>
      <c r="Q637" t="s">
        <v>2703</v>
      </c>
      <c r="R637" t="s">
        <v>2704</v>
      </c>
      <c r="S637">
        <v>88</v>
      </c>
      <c r="T637">
        <v>72</v>
      </c>
      <c r="U637">
        <v>41995</v>
      </c>
      <c r="V637">
        <v>41.994999999999997</v>
      </c>
      <c r="W637" t="e">
        <f>VLOOKUP(L637,[3]Tops!$A$2:$B$184,2,FALSE)</f>
        <v>#N/A</v>
      </c>
    </row>
    <row r="638" spans="1:23" x14ac:dyDescent="0.2">
      <c r="A638" t="s">
        <v>1875</v>
      </c>
      <c r="B638">
        <v>19</v>
      </c>
      <c r="C638" t="s">
        <v>2646</v>
      </c>
      <c r="D638" t="s">
        <v>1923</v>
      </c>
      <c r="E638" t="s">
        <v>1924</v>
      </c>
      <c r="F638" t="s">
        <v>17</v>
      </c>
      <c r="G638" t="s">
        <v>174</v>
      </c>
      <c r="H638" t="s">
        <v>26</v>
      </c>
      <c r="I638">
        <v>2.7</v>
      </c>
      <c r="J638">
        <v>15.3</v>
      </c>
      <c r="K638" t="s">
        <v>1466</v>
      </c>
      <c r="M638" t="s">
        <v>2402</v>
      </c>
      <c r="O638" t="s">
        <v>2568</v>
      </c>
      <c r="P638" t="s">
        <v>2672</v>
      </c>
      <c r="Q638" t="s">
        <v>2673</v>
      </c>
      <c r="R638" t="s">
        <v>2660</v>
      </c>
      <c r="S638">
        <v>93.9</v>
      </c>
      <c r="T638">
        <v>77</v>
      </c>
      <c r="U638">
        <v>48335</v>
      </c>
      <c r="V638">
        <v>48.335000000000001</v>
      </c>
      <c r="W638" t="e">
        <f>VLOOKUP(L638,[3]Tops!$A$2:$B$184,2,FALSE)</f>
        <v>#N/A</v>
      </c>
    </row>
    <row r="639" spans="1:23" x14ac:dyDescent="0.2">
      <c r="A639" t="s">
        <v>1875</v>
      </c>
      <c r="B639">
        <v>20</v>
      </c>
      <c r="C639" t="s">
        <v>2646</v>
      </c>
      <c r="D639" t="s">
        <v>1925</v>
      </c>
      <c r="E639" t="s">
        <v>1926</v>
      </c>
      <c r="F639" t="s">
        <v>17</v>
      </c>
      <c r="G639" t="s">
        <v>174</v>
      </c>
      <c r="H639" t="s">
        <v>17</v>
      </c>
      <c r="I639">
        <v>7.3</v>
      </c>
      <c r="J639">
        <v>14.3</v>
      </c>
      <c r="K639" t="s">
        <v>780</v>
      </c>
      <c r="M639" t="s">
        <v>2403</v>
      </c>
      <c r="O639" t="s">
        <v>2581</v>
      </c>
      <c r="P639" t="s">
        <v>2705</v>
      </c>
      <c r="Q639" t="s">
        <v>2706</v>
      </c>
      <c r="R639" t="s">
        <v>2688</v>
      </c>
      <c r="S639">
        <v>129</v>
      </c>
      <c r="T639">
        <v>38</v>
      </c>
      <c r="U639">
        <v>78965</v>
      </c>
      <c r="V639">
        <v>78.965000000000003</v>
      </c>
      <c r="W639" t="e">
        <f>VLOOKUP(L639,[3]Tops!$A$2:$B$184,2,FALSE)</f>
        <v>#N/A</v>
      </c>
    </row>
    <row r="640" spans="1:23" x14ac:dyDescent="0.2">
      <c r="A640" t="s">
        <v>1875</v>
      </c>
      <c r="B640">
        <v>21</v>
      </c>
      <c r="C640" t="s">
        <v>2646</v>
      </c>
      <c r="D640" t="s">
        <v>1927</v>
      </c>
      <c r="E640" t="s">
        <v>1928</v>
      </c>
      <c r="F640" t="s">
        <v>17</v>
      </c>
      <c r="G640" t="s">
        <v>1892</v>
      </c>
      <c r="H640" t="s">
        <v>17</v>
      </c>
      <c r="I640">
        <v>9.1</v>
      </c>
      <c r="J640">
        <v>13.5</v>
      </c>
      <c r="K640" t="s">
        <v>1930</v>
      </c>
      <c r="M640" t="s">
        <v>2404</v>
      </c>
      <c r="O640" t="s">
        <v>2574</v>
      </c>
      <c r="P640" t="s">
        <v>2686</v>
      </c>
      <c r="Q640" t="s">
        <v>2687</v>
      </c>
      <c r="R640" t="s">
        <v>2688</v>
      </c>
      <c r="S640">
        <v>100.2</v>
      </c>
      <c r="T640">
        <v>89</v>
      </c>
      <c r="U640">
        <v>67927</v>
      </c>
      <c r="V640">
        <v>67.927000000000007</v>
      </c>
      <c r="W640" t="e">
        <f>VLOOKUP(L640,[3]Tops!$A$2:$B$184,2,FALSE)</f>
        <v>#N/A</v>
      </c>
    </row>
    <row r="641" spans="1:23" x14ac:dyDescent="0.2">
      <c r="A641" t="s">
        <v>1875</v>
      </c>
      <c r="B641">
        <v>22</v>
      </c>
      <c r="C641" t="s">
        <v>2646</v>
      </c>
      <c r="D641" t="s">
        <v>1931</v>
      </c>
      <c r="E641" t="s">
        <v>1932</v>
      </c>
      <c r="F641" t="s">
        <v>17</v>
      </c>
      <c r="G641" t="s">
        <v>1933</v>
      </c>
      <c r="H641" t="s">
        <v>26</v>
      </c>
      <c r="I641">
        <v>10.3</v>
      </c>
      <c r="J641">
        <v>12</v>
      </c>
      <c r="K641" t="s">
        <v>1747</v>
      </c>
      <c r="M641" t="s">
        <v>2556</v>
      </c>
      <c r="O641" t="s">
        <v>2612</v>
      </c>
      <c r="P641" t="s">
        <v>2774</v>
      </c>
      <c r="Q641" t="s">
        <v>2775</v>
      </c>
      <c r="R641" t="s">
        <v>2762</v>
      </c>
      <c r="S641">
        <v>81.599999999999994</v>
      </c>
      <c r="T641">
        <v>0</v>
      </c>
      <c r="U641">
        <v>56374</v>
      </c>
      <c r="V641">
        <v>56.374000000000002</v>
      </c>
      <c r="W641" t="e">
        <f>VLOOKUP(L641,[3]Tops!$A$2:$B$184,2,FALSE)</f>
        <v>#N/A</v>
      </c>
    </row>
    <row r="642" spans="1:23" x14ac:dyDescent="0.2">
      <c r="A642" t="s">
        <v>1875</v>
      </c>
      <c r="B642">
        <v>23</v>
      </c>
      <c r="C642" t="s">
        <v>2646</v>
      </c>
      <c r="D642" t="s">
        <v>1935</v>
      </c>
      <c r="E642" t="s">
        <v>1936</v>
      </c>
      <c r="F642" t="s">
        <v>17</v>
      </c>
      <c r="G642" t="s">
        <v>174</v>
      </c>
      <c r="H642" t="s">
        <v>14</v>
      </c>
      <c r="I642">
        <v>14.9</v>
      </c>
      <c r="J642">
        <v>12</v>
      </c>
      <c r="K642" t="s">
        <v>1747</v>
      </c>
      <c r="M642" t="s">
        <v>2405</v>
      </c>
      <c r="O642" t="s">
        <v>2597</v>
      </c>
      <c r="P642" t="s">
        <v>2743</v>
      </c>
      <c r="Q642" t="s">
        <v>2713</v>
      </c>
      <c r="R642" t="s">
        <v>2709</v>
      </c>
      <c r="S642">
        <v>91.9</v>
      </c>
      <c r="T642">
        <v>62</v>
      </c>
      <c r="U642">
        <v>54306</v>
      </c>
      <c r="V642">
        <v>54.305999999999997</v>
      </c>
      <c r="W642" t="e">
        <f>VLOOKUP(L642,[3]Tops!$A$2:$B$184,2,FALSE)</f>
        <v>#N/A</v>
      </c>
    </row>
    <row r="643" spans="1:23" x14ac:dyDescent="0.2">
      <c r="A643" t="s">
        <v>1875</v>
      </c>
      <c r="B643">
        <v>24</v>
      </c>
      <c r="C643" t="s">
        <v>2646</v>
      </c>
      <c r="D643" t="s">
        <v>1937</v>
      </c>
      <c r="E643" t="s">
        <v>1938</v>
      </c>
      <c r="F643" t="s">
        <v>17</v>
      </c>
      <c r="G643" t="s">
        <v>174</v>
      </c>
      <c r="H643" t="s">
        <v>38</v>
      </c>
      <c r="I643">
        <v>6.6</v>
      </c>
      <c r="J643">
        <v>11.4</v>
      </c>
      <c r="K643" t="s">
        <v>1939</v>
      </c>
      <c r="M643" t="s">
        <v>2406</v>
      </c>
      <c r="O643" t="s">
        <v>2597</v>
      </c>
      <c r="P643" t="s">
        <v>2743</v>
      </c>
      <c r="Q643" t="s">
        <v>2713</v>
      </c>
      <c r="R643" t="s">
        <v>2709</v>
      </c>
      <c r="S643">
        <v>91.9</v>
      </c>
      <c r="T643">
        <v>62</v>
      </c>
      <c r="U643">
        <v>54306</v>
      </c>
      <c r="V643">
        <v>54.305999999999997</v>
      </c>
      <c r="W643" t="e">
        <f>VLOOKUP(L643,[3]Tops!$A$2:$B$184,2,FALSE)</f>
        <v>#N/A</v>
      </c>
    </row>
    <row r="644" spans="1:23" x14ac:dyDescent="0.2">
      <c r="A644" t="s">
        <v>1875</v>
      </c>
      <c r="B644">
        <v>25</v>
      </c>
      <c r="C644" t="s">
        <v>2646</v>
      </c>
      <c r="D644" t="s">
        <v>1940</v>
      </c>
      <c r="E644" t="s">
        <v>1941</v>
      </c>
      <c r="F644" t="s">
        <v>17</v>
      </c>
      <c r="G644" t="s">
        <v>1882</v>
      </c>
      <c r="H644" t="s">
        <v>38</v>
      </c>
      <c r="I644">
        <v>2.2000000000000002</v>
      </c>
      <c r="J644">
        <v>9.6</v>
      </c>
      <c r="K644" t="s">
        <v>1539</v>
      </c>
      <c r="M644" t="s">
        <v>2407</v>
      </c>
      <c r="O644" t="s">
        <v>2612</v>
      </c>
      <c r="P644" t="s">
        <v>2774</v>
      </c>
      <c r="Q644" t="s">
        <v>2775</v>
      </c>
      <c r="R644" t="s">
        <v>2762</v>
      </c>
      <c r="S644">
        <v>81.599999999999994</v>
      </c>
      <c r="T644">
        <v>0</v>
      </c>
      <c r="U644">
        <v>56374</v>
      </c>
      <c r="V644">
        <v>56.374000000000002</v>
      </c>
      <c r="W644" t="e">
        <f>VLOOKUP(L644,[3]Tops!$A$2:$B$184,2,FALSE)</f>
        <v>#N/A</v>
      </c>
    </row>
    <row r="645" spans="1:23" x14ac:dyDescent="0.2">
      <c r="A645" t="s">
        <v>1875</v>
      </c>
      <c r="B645">
        <v>26</v>
      </c>
      <c r="C645" t="s">
        <v>2646</v>
      </c>
      <c r="D645" t="s">
        <v>1942</v>
      </c>
      <c r="E645" t="s">
        <v>1943</v>
      </c>
      <c r="F645" t="s">
        <v>17</v>
      </c>
      <c r="G645" t="s">
        <v>1933</v>
      </c>
      <c r="H645" t="s">
        <v>38</v>
      </c>
      <c r="I645">
        <v>2.4</v>
      </c>
      <c r="J645">
        <v>8.9</v>
      </c>
      <c r="K645" t="s">
        <v>1305</v>
      </c>
      <c r="M645" t="s">
        <v>2408</v>
      </c>
      <c r="O645" t="s">
        <v>2641</v>
      </c>
      <c r="P645" t="s">
        <v>2841</v>
      </c>
      <c r="Q645" t="s">
        <v>2842</v>
      </c>
      <c r="R645" t="s">
        <v>2671</v>
      </c>
      <c r="S645">
        <v>80.2</v>
      </c>
      <c r="T645">
        <v>97</v>
      </c>
      <c r="U645">
        <v>59893</v>
      </c>
      <c r="V645">
        <v>59.893000000000001</v>
      </c>
      <c r="W645" t="e">
        <f>VLOOKUP(L645,[3]Tops!$A$2:$B$184,2,FALSE)</f>
        <v>#N/A</v>
      </c>
    </row>
    <row r="646" spans="1:23" x14ac:dyDescent="0.2">
      <c r="A646" t="s">
        <v>1875</v>
      </c>
      <c r="B646">
        <v>27</v>
      </c>
      <c r="C646" t="s">
        <v>2646</v>
      </c>
      <c r="D646" t="s">
        <v>1944</v>
      </c>
      <c r="E646" t="s">
        <v>1945</v>
      </c>
      <c r="F646" t="s">
        <v>17</v>
      </c>
      <c r="G646" t="s">
        <v>1882</v>
      </c>
      <c r="H646" t="s">
        <v>26</v>
      </c>
      <c r="I646">
        <v>0.375</v>
      </c>
      <c r="J646">
        <v>8.5</v>
      </c>
      <c r="K646" t="s">
        <v>805</v>
      </c>
      <c r="M646" t="s">
        <v>2409</v>
      </c>
      <c r="O646" t="s">
        <v>2612</v>
      </c>
      <c r="P646" t="s">
        <v>2774</v>
      </c>
      <c r="Q646" t="s">
        <v>2775</v>
      </c>
      <c r="R646" t="s">
        <v>2762</v>
      </c>
      <c r="S646">
        <v>81.599999999999994</v>
      </c>
      <c r="T646">
        <v>0</v>
      </c>
      <c r="U646">
        <v>56374</v>
      </c>
      <c r="V646">
        <v>56.374000000000002</v>
      </c>
      <c r="W646" t="e">
        <f>VLOOKUP(L646,[3]Tops!$A$2:$B$184,2,FALSE)</f>
        <v>#N/A</v>
      </c>
    </row>
    <row r="647" spans="1:23" x14ac:dyDescent="0.2">
      <c r="A647" t="s">
        <v>1875</v>
      </c>
      <c r="B647">
        <v>28</v>
      </c>
      <c r="C647" t="s">
        <v>2646</v>
      </c>
      <c r="D647" t="s">
        <v>1946</v>
      </c>
      <c r="E647" t="s">
        <v>1947</v>
      </c>
      <c r="F647" t="s">
        <v>17</v>
      </c>
      <c r="G647" t="s">
        <v>1882</v>
      </c>
      <c r="H647" t="s">
        <v>14</v>
      </c>
      <c r="I647">
        <v>0.28599999999999998</v>
      </c>
      <c r="J647">
        <v>7.7</v>
      </c>
      <c r="K647" t="s">
        <v>1600</v>
      </c>
      <c r="M647" t="s">
        <v>2410</v>
      </c>
      <c r="O647" t="s">
        <v>2564</v>
      </c>
      <c r="P647" t="s">
        <v>2661</v>
      </c>
      <c r="Q647" t="s">
        <v>2662</v>
      </c>
      <c r="R647" t="s">
        <v>2663</v>
      </c>
      <c r="S647">
        <v>87</v>
      </c>
      <c r="T647">
        <v>127</v>
      </c>
      <c r="U647">
        <v>59866</v>
      </c>
      <c r="V647">
        <v>59.866</v>
      </c>
      <c r="W647" t="e">
        <f>VLOOKUP(L647,[3]Tops!$A$2:$B$184,2,FALSE)</f>
        <v>#N/A</v>
      </c>
    </row>
    <row r="648" spans="1:23" x14ac:dyDescent="0.2">
      <c r="A648" t="s">
        <v>1875</v>
      </c>
      <c r="B648">
        <v>29</v>
      </c>
      <c r="C648" t="s">
        <v>2646</v>
      </c>
      <c r="D648" t="s">
        <v>1948</v>
      </c>
      <c r="E648" t="s">
        <v>1949</v>
      </c>
      <c r="F648" t="s">
        <v>17</v>
      </c>
      <c r="G648" t="s">
        <v>174</v>
      </c>
      <c r="H648" t="s">
        <v>38</v>
      </c>
      <c r="I648">
        <v>1.2</v>
      </c>
      <c r="J648">
        <v>7.1</v>
      </c>
      <c r="K648" t="s">
        <v>1503</v>
      </c>
      <c r="M648" t="s">
        <v>2411</v>
      </c>
      <c r="O648" t="s">
        <v>2607</v>
      </c>
      <c r="P648" t="s">
        <v>2765</v>
      </c>
      <c r="Q648" t="s">
        <v>2766</v>
      </c>
      <c r="R648" t="s">
        <v>2704</v>
      </c>
      <c r="S648">
        <v>90.4</v>
      </c>
      <c r="T648">
        <v>202</v>
      </c>
      <c r="U648">
        <v>28744</v>
      </c>
      <c r="V648">
        <v>28.744</v>
      </c>
      <c r="W648" t="e">
        <f>VLOOKUP(L648,[3]Tops!$A$2:$B$184,2,FALSE)</f>
        <v>#N/A</v>
      </c>
    </row>
    <row r="649" spans="1:23" x14ac:dyDescent="0.2">
      <c r="A649" t="s">
        <v>1950</v>
      </c>
      <c r="B649">
        <v>1</v>
      </c>
      <c r="C649" t="s">
        <v>2645</v>
      </c>
      <c r="D649" t="s">
        <v>1951</v>
      </c>
      <c r="E649" t="s">
        <v>1952</v>
      </c>
      <c r="F649" t="s">
        <v>17</v>
      </c>
      <c r="G649" t="s">
        <v>1953</v>
      </c>
      <c r="H649" t="s">
        <v>14</v>
      </c>
      <c r="I649">
        <v>111</v>
      </c>
      <c r="J649">
        <v>91</v>
      </c>
      <c r="K649" t="s">
        <v>724</v>
      </c>
      <c r="M649" t="s">
        <v>2412</v>
      </c>
      <c r="O649" t="s">
        <v>2586</v>
      </c>
      <c r="P649" t="s">
        <v>2716</v>
      </c>
      <c r="Q649" t="s">
        <v>2717</v>
      </c>
      <c r="R649" t="s">
        <v>2688</v>
      </c>
      <c r="S649">
        <v>88.5</v>
      </c>
      <c r="T649">
        <v>0</v>
      </c>
      <c r="U649">
        <v>50089</v>
      </c>
      <c r="V649">
        <v>50.088999999999999</v>
      </c>
      <c r="W649" t="e">
        <f>VLOOKUP(L649,[3]Tops!$A$2:$B$184,2,FALSE)</f>
        <v>#N/A</v>
      </c>
    </row>
    <row r="650" spans="1:23" x14ac:dyDescent="0.2">
      <c r="A650" t="s">
        <v>1950</v>
      </c>
      <c r="B650">
        <v>2</v>
      </c>
      <c r="C650" t="s">
        <v>2645</v>
      </c>
      <c r="D650" t="s">
        <v>1954</v>
      </c>
      <c r="E650" t="s">
        <v>1955</v>
      </c>
      <c r="F650" t="s">
        <v>17</v>
      </c>
      <c r="G650" t="s">
        <v>1953</v>
      </c>
      <c r="H650" t="s">
        <v>14</v>
      </c>
      <c r="I650">
        <v>8.1999999999999993</v>
      </c>
      <c r="J650">
        <v>24</v>
      </c>
      <c r="K650" t="s">
        <v>1008</v>
      </c>
      <c r="M650" t="s">
        <v>2413</v>
      </c>
      <c r="O650" t="s">
        <v>2581</v>
      </c>
      <c r="P650" t="s">
        <v>2705</v>
      </c>
      <c r="Q650" t="s">
        <v>2706</v>
      </c>
      <c r="R650" t="s">
        <v>2688</v>
      </c>
      <c r="S650">
        <v>129</v>
      </c>
      <c r="T650">
        <v>38</v>
      </c>
      <c r="U650">
        <v>78965</v>
      </c>
      <c r="V650">
        <v>78.965000000000003</v>
      </c>
      <c r="W650" t="e">
        <f>VLOOKUP(L650,[3]Tops!$A$2:$B$184,2,FALSE)</f>
        <v>#N/A</v>
      </c>
    </row>
    <row r="651" spans="1:23" x14ac:dyDescent="0.2">
      <c r="A651" t="s">
        <v>1950</v>
      </c>
      <c r="B651">
        <v>3</v>
      </c>
      <c r="C651" t="s">
        <v>2645</v>
      </c>
      <c r="D651" t="s">
        <v>1956</v>
      </c>
      <c r="E651" t="s">
        <v>1957</v>
      </c>
      <c r="F651" t="s">
        <v>17</v>
      </c>
      <c r="G651" t="s">
        <v>1953</v>
      </c>
      <c r="H651" t="s">
        <v>26</v>
      </c>
      <c r="I651">
        <v>0.80600000000000005</v>
      </c>
      <c r="J651">
        <v>15.7</v>
      </c>
      <c r="K651" t="s">
        <v>1704</v>
      </c>
      <c r="M651" t="s">
        <v>2414</v>
      </c>
      <c r="O651" t="s">
        <v>2616</v>
      </c>
      <c r="P651" t="s">
        <v>2783</v>
      </c>
      <c r="Q651" t="s">
        <v>2784</v>
      </c>
      <c r="R651" t="s">
        <v>2671</v>
      </c>
      <c r="S651">
        <v>90</v>
      </c>
      <c r="T651">
        <v>29</v>
      </c>
      <c r="U651">
        <v>40937</v>
      </c>
      <c r="V651">
        <v>40.936999999999998</v>
      </c>
      <c r="W651" t="e">
        <f>VLOOKUP(L651,[3]Tops!$A$2:$B$184,2,FALSE)</f>
        <v>#N/A</v>
      </c>
    </row>
    <row r="652" spans="1:23" x14ac:dyDescent="0.2">
      <c r="A652" t="s">
        <v>1950</v>
      </c>
      <c r="B652">
        <v>4</v>
      </c>
      <c r="C652" t="s">
        <v>2645</v>
      </c>
      <c r="D652" t="s">
        <v>1958</v>
      </c>
      <c r="E652" t="s">
        <v>1959</v>
      </c>
      <c r="F652" t="s">
        <v>17</v>
      </c>
      <c r="G652" t="s">
        <v>1953</v>
      </c>
      <c r="H652" t="s">
        <v>20</v>
      </c>
      <c r="I652">
        <v>1.5</v>
      </c>
      <c r="J652">
        <v>14.4</v>
      </c>
      <c r="K652" t="s">
        <v>1612</v>
      </c>
      <c r="M652" t="s">
        <v>2415</v>
      </c>
      <c r="O652" t="s">
        <v>2595</v>
      </c>
      <c r="P652" t="s">
        <v>2737</v>
      </c>
      <c r="Q652" t="s">
        <v>2738</v>
      </c>
      <c r="R652" t="s">
        <v>2739</v>
      </c>
      <c r="S652">
        <v>107.3</v>
      </c>
      <c r="T652">
        <v>105</v>
      </c>
      <c r="U652">
        <v>55776</v>
      </c>
      <c r="V652">
        <v>55.776000000000003</v>
      </c>
      <c r="W652" t="e">
        <f>VLOOKUP(L652,[3]Tops!$A$2:$B$184,2,FALSE)</f>
        <v>#N/A</v>
      </c>
    </row>
    <row r="653" spans="1:23" x14ac:dyDescent="0.2">
      <c r="A653" t="s">
        <v>1950</v>
      </c>
      <c r="B653">
        <v>5</v>
      </c>
      <c r="C653" t="s">
        <v>2645</v>
      </c>
      <c r="D653" t="s">
        <v>1960</v>
      </c>
      <c r="E653" t="s">
        <v>1961</v>
      </c>
      <c r="F653" t="s">
        <v>17</v>
      </c>
      <c r="G653" t="s">
        <v>1953</v>
      </c>
      <c r="H653" t="s">
        <v>26</v>
      </c>
      <c r="I653">
        <v>0.14399999999999999</v>
      </c>
      <c r="J653">
        <v>7.5</v>
      </c>
      <c r="K653" t="s">
        <v>1962</v>
      </c>
      <c r="M653" t="s">
        <v>2416</v>
      </c>
      <c r="O653" t="s">
        <v>2601</v>
      </c>
      <c r="P653" t="s">
        <v>2751</v>
      </c>
      <c r="Q653" t="s">
        <v>2752</v>
      </c>
      <c r="R653" t="s">
        <v>2753</v>
      </c>
      <c r="S653">
        <v>101.4</v>
      </c>
      <c r="T653">
        <v>250</v>
      </c>
      <c r="U653">
        <v>49928</v>
      </c>
      <c r="V653">
        <v>49.927999999999997</v>
      </c>
      <c r="W653" t="e">
        <f>VLOOKUP(L653,[3]Tops!$A$2:$B$184,2,FALSE)</f>
        <v>#N/A</v>
      </c>
    </row>
    <row r="654" spans="1:23" x14ac:dyDescent="0.2">
      <c r="A654" t="s">
        <v>1950</v>
      </c>
      <c r="B654">
        <v>6</v>
      </c>
      <c r="C654" t="s">
        <v>2645</v>
      </c>
      <c r="D654" t="s">
        <v>1963</v>
      </c>
      <c r="E654" t="s">
        <v>1964</v>
      </c>
      <c r="F654" t="s">
        <v>17</v>
      </c>
      <c r="G654" t="s">
        <v>1953</v>
      </c>
      <c r="H654" t="s">
        <v>14</v>
      </c>
      <c r="I654">
        <v>2.1</v>
      </c>
      <c r="J654">
        <v>5.0999999999999996</v>
      </c>
      <c r="K654" t="s">
        <v>1606</v>
      </c>
      <c r="M654" t="s">
        <v>2417</v>
      </c>
      <c r="O654" t="s">
        <v>2579</v>
      </c>
      <c r="P654" t="s">
        <v>2700</v>
      </c>
      <c r="Q654" t="s">
        <v>2701</v>
      </c>
      <c r="R654" t="s">
        <v>2697</v>
      </c>
      <c r="S654">
        <v>432.8</v>
      </c>
      <c r="T654">
        <v>3</v>
      </c>
      <c r="U654">
        <v>194782</v>
      </c>
      <c r="V654">
        <v>194.78200000000001</v>
      </c>
      <c r="W654" t="e">
        <f>VLOOKUP(L654,[3]Tops!$A$2:$B$184,2,FALSE)</f>
        <v>#N/A</v>
      </c>
    </row>
    <row r="655" spans="1:23" x14ac:dyDescent="0.2">
      <c r="A655" t="s">
        <v>1965</v>
      </c>
      <c r="B655">
        <v>1</v>
      </c>
      <c r="C655" t="s">
        <v>2646</v>
      </c>
      <c r="D655" t="s">
        <v>1966</v>
      </c>
      <c r="E655" t="s">
        <v>1967</v>
      </c>
      <c r="F655" t="s">
        <v>17</v>
      </c>
      <c r="G655" t="s">
        <v>1953</v>
      </c>
      <c r="H655" t="s">
        <v>26</v>
      </c>
      <c r="I655">
        <v>29</v>
      </c>
      <c r="J655">
        <v>25</v>
      </c>
      <c r="K655" t="s">
        <v>999</v>
      </c>
      <c r="M655" t="s">
        <v>2418</v>
      </c>
      <c r="O655" t="s">
        <v>2579</v>
      </c>
      <c r="P655" t="s">
        <v>2700</v>
      </c>
      <c r="Q655" t="s">
        <v>2701</v>
      </c>
      <c r="R655" t="s">
        <v>2697</v>
      </c>
      <c r="S655">
        <v>432.8</v>
      </c>
      <c r="T655">
        <v>3</v>
      </c>
      <c r="U655">
        <v>194782</v>
      </c>
      <c r="V655">
        <v>194.78200000000001</v>
      </c>
      <c r="W655" t="e">
        <f>VLOOKUP(L655,[3]Tops!$A$2:$B$184,2,FALSE)</f>
        <v>#N/A</v>
      </c>
    </row>
    <row r="656" spans="1:23" x14ac:dyDescent="0.2">
      <c r="A656" t="s">
        <v>1965</v>
      </c>
      <c r="B656">
        <v>2</v>
      </c>
      <c r="C656" t="s">
        <v>2646</v>
      </c>
      <c r="D656" t="s">
        <v>1968</v>
      </c>
      <c r="E656" t="s">
        <v>1969</v>
      </c>
      <c r="F656" t="s">
        <v>17</v>
      </c>
      <c r="G656" t="s">
        <v>1953</v>
      </c>
      <c r="H656" t="s">
        <v>26</v>
      </c>
      <c r="I656">
        <v>24</v>
      </c>
      <c r="J656">
        <v>23</v>
      </c>
      <c r="K656" t="s">
        <v>1023</v>
      </c>
      <c r="M656" t="s">
        <v>2419</v>
      </c>
      <c r="O656" t="s">
        <v>2602</v>
      </c>
      <c r="P656" t="s">
        <v>2754</v>
      </c>
      <c r="Q656" t="s">
        <v>2711</v>
      </c>
      <c r="R656" t="s">
        <v>2697</v>
      </c>
      <c r="S656">
        <v>176.2</v>
      </c>
      <c r="T656">
        <v>25</v>
      </c>
      <c r="U656">
        <v>69778</v>
      </c>
      <c r="V656">
        <v>69.778000000000006</v>
      </c>
      <c r="W656" t="e">
        <f>VLOOKUP(L656,[3]Tops!$A$2:$B$184,2,FALSE)</f>
        <v>#N/A</v>
      </c>
    </row>
    <row r="657" spans="1:23" x14ac:dyDescent="0.2">
      <c r="A657" t="s">
        <v>1965</v>
      </c>
      <c r="B657">
        <v>3</v>
      </c>
      <c r="C657" t="s">
        <v>2646</v>
      </c>
      <c r="D657" t="s">
        <v>1970</v>
      </c>
      <c r="E657" t="s">
        <v>1971</v>
      </c>
      <c r="F657" t="s">
        <v>17</v>
      </c>
      <c r="G657" t="s">
        <v>1953</v>
      </c>
      <c r="H657" t="s">
        <v>38</v>
      </c>
      <c r="I657">
        <v>8.3000000000000007</v>
      </c>
      <c r="J657">
        <v>19.399999999999999</v>
      </c>
      <c r="K657" t="s">
        <v>1100</v>
      </c>
      <c r="M657" t="s">
        <v>2557</v>
      </c>
      <c r="O657" t="s">
        <v>2562</v>
      </c>
      <c r="P657" t="s">
        <v>2656</v>
      </c>
      <c r="Q657" t="s">
        <v>2657</v>
      </c>
      <c r="R657" t="s">
        <v>2633</v>
      </c>
      <c r="S657">
        <v>91.7</v>
      </c>
      <c r="T657">
        <v>176</v>
      </c>
      <c r="U657">
        <v>46282</v>
      </c>
      <c r="V657">
        <v>46.281999999999996</v>
      </c>
      <c r="W657" t="e">
        <f>VLOOKUP(L657,[3]Tops!$A$2:$B$184,2,FALSE)</f>
        <v>#N/A</v>
      </c>
    </row>
    <row r="658" spans="1:23" x14ac:dyDescent="0.2">
      <c r="A658" t="s">
        <v>1965</v>
      </c>
      <c r="B658">
        <v>4</v>
      </c>
      <c r="C658" t="s">
        <v>2646</v>
      </c>
      <c r="D658" t="s">
        <v>1973</v>
      </c>
      <c r="E658" t="s">
        <v>1974</v>
      </c>
      <c r="F658" t="s">
        <v>17</v>
      </c>
      <c r="G658" t="s">
        <v>1953</v>
      </c>
      <c r="H658" t="s">
        <v>17</v>
      </c>
      <c r="I658">
        <v>22</v>
      </c>
      <c r="J658">
        <v>18.600000000000001</v>
      </c>
      <c r="K658" t="s">
        <v>1212</v>
      </c>
      <c r="M658" t="s">
        <v>2420</v>
      </c>
      <c r="O658" t="s">
        <v>2579</v>
      </c>
      <c r="P658" t="s">
        <v>2700</v>
      </c>
      <c r="Q658" t="s">
        <v>2701</v>
      </c>
      <c r="R658" t="s">
        <v>2697</v>
      </c>
      <c r="S658">
        <v>432.8</v>
      </c>
      <c r="T658">
        <v>3</v>
      </c>
      <c r="U658">
        <v>194782</v>
      </c>
      <c r="V658">
        <v>194.78200000000001</v>
      </c>
      <c r="W658" t="e">
        <f>VLOOKUP(L658,[3]Tops!$A$2:$B$184,2,FALSE)</f>
        <v>#N/A</v>
      </c>
    </row>
    <row r="659" spans="1:23" x14ac:dyDescent="0.2">
      <c r="A659" t="s">
        <v>1965</v>
      </c>
      <c r="B659">
        <v>5</v>
      </c>
      <c r="C659" t="s">
        <v>2646</v>
      </c>
      <c r="D659" t="s">
        <v>1975</v>
      </c>
      <c r="E659" t="s">
        <v>1961</v>
      </c>
      <c r="F659" t="s">
        <v>17</v>
      </c>
      <c r="G659" t="s">
        <v>1953</v>
      </c>
      <c r="H659" t="s">
        <v>14</v>
      </c>
      <c r="I659">
        <v>80</v>
      </c>
      <c r="J659">
        <v>18.600000000000001</v>
      </c>
      <c r="K659" t="s">
        <v>1212</v>
      </c>
      <c r="L659" t="s">
        <v>1988</v>
      </c>
      <c r="O659" t="s">
        <v>2560</v>
      </c>
      <c r="P659" t="e">
        <v>#N/A</v>
      </c>
      <c r="Q659" t="e">
        <v>#N/A</v>
      </c>
      <c r="R659" t="e">
        <v>#N/A</v>
      </c>
      <c r="S659" t="e">
        <v>#N/A</v>
      </c>
      <c r="T659" t="e">
        <v>#N/A</v>
      </c>
      <c r="U659" t="e">
        <v>#N/A</v>
      </c>
      <c r="V659" t="e">
        <v>#N/A</v>
      </c>
      <c r="W659" t="str">
        <f>VLOOKUP(L659,[3]Tops!$A$2:$B$184,2,FALSE)</f>
        <v>M.005 3.13 7.475 0L7.47 3.13C.029.129.044.116.05.09.007-.025.006-.062 0 0-.012.154-.05.937-.05 4.133 0 5.884-4.928 9.857-7.47 11.109-6.22-2.88-7.571-8.605-7.47-11.109V3.13Z</v>
      </c>
    </row>
    <row r="660" spans="1:23" x14ac:dyDescent="0.2">
      <c r="A660" t="s">
        <v>1965</v>
      </c>
      <c r="B660">
        <v>6</v>
      </c>
      <c r="C660" t="s">
        <v>2646</v>
      </c>
      <c r="D660" t="s">
        <v>1977</v>
      </c>
      <c r="E660" t="s">
        <v>1978</v>
      </c>
      <c r="F660" t="s">
        <v>17</v>
      </c>
      <c r="G660" t="s">
        <v>1953</v>
      </c>
      <c r="H660" t="s">
        <v>20</v>
      </c>
      <c r="I660">
        <v>2.8</v>
      </c>
      <c r="J660">
        <v>8.6999999999999993</v>
      </c>
      <c r="K660" t="s">
        <v>1307</v>
      </c>
      <c r="M660" t="s">
        <v>2421</v>
      </c>
      <c r="O660" t="s">
        <v>2632</v>
      </c>
      <c r="P660" t="s">
        <v>2822</v>
      </c>
      <c r="Q660" t="s">
        <v>2823</v>
      </c>
      <c r="R660" t="s">
        <v>2697</v>
      </c>
      <c r="S660">
        <v>471.6</v>
      </c>
      <c r="T660">
        <v>55</v>
      </c>
      <c r="U660">
        <v>178594</v>
      </c>
      <c r="V660">
        <v>178.59399999999999</v>
      </c>
      <c r="W660" t="e">
        <f>VLOOKUP(L660,[3]Tops!$A$2:$B$184,2,FALSE)</f>
        <v>#N/A</v>
      </c>
    </row>
    <row r="661" spans="1:23" x14ac:dyDescent="0.2">
      <c r="A661" t="s">
        <v>1965</v>
      </c>
      <c r="B661">
        <v>7</v>
      </c>
      <c r="C661" t="s">
        <v>2646</v>
      </c>
      <c r="D661" t="s">
        <v>1979</v>
      </c>
      <c r="E661" t="s">
        <v>1980</v>
      </c>
      <c r="F661" t="s">
        <v>17</v>
      </c>
      <c r="G661" t="s">
        <v>1953</v>
      </c>
      <c r="H661" t="s">
        <v>20</v>
      </c>
      <c r="I661">
        <v>2.4</v>
      </c>
      <c r="J661">
        <v>8.6</v>
      </c>
      <c r="K661" t="s">
        <v>1316</v>
      </c>
      <c r="M661" t="s">
        <v>2422</v>
      </c>
      <c r="O661" t="s">
        <v>2632</v>
      </c>
      <c r="P661" t="s">
        <v>2822</v>
      </c>
      <c r="Q661" t="s">
        <v>2823</v>
      </c>
      <c r="R661" t="s">
        <v>2697</v>
      </c>
      <c r="S661">
        <v>471.6</v>
      </c>
      <c r="T661">
        <v>55</v>
      </c>
      <c r="U661">
        <v>178594</v>
      </c>
      <c r="V661">
        <v>178.59399999999999</v>
      </c>
      <c r="W661" t="e">
        <f>VLOOKUP(L661,[3]Tops!$A$2:$B$184,2,FALSE)</f>
        <v>#N/A</v>
      </c>
    </row>
    <row r="662" spans="1:23" x14ac:dyDescent="0.2">
      <c r="A662" t="s">
        <v>1965</v>
      </c>
      <c r="B662">
        <v>8</v>
      </c>
      <c r="C662" t="s">
        <v>2646</v>
      </c>
      <c r="D662" t="s">
        <v>1981</v>
      </c>
      <c r="E662" t="s">
        <v>1982</v>
      </c>
      <c r="F662" t="s">
        <v>17</v>
      </c>
      <c r="G662" t="s">
        <v>1953</v>
      </c>
      <c r="H662" t="s">
        <v>38</v>
      </c>
      <c r="I662">
        <v>0.24</v>
      </c>
      <c r="J662">
        <v>8.6</v>
      </c>
      <c r="K662" t="s">
        <v>1316</v>
      </c>
      <c r="M662" t="s">
        <v>2423</v>
      </c>
      <c r="O662" t="s">
        <v>2642</v>
      </c>
      <c r="P662" t="s">
        <v>2843</v>
      </c>
      <c r="Q662" t="s">
        <v>2844</v>
      </c>
      <c r="R662" t="s">
        <v>2697</v>
      </c>
      <c r="S662">
        <v>215</v>
      </c>
      <c r="T662">
        <v>0</v>
      </c>
      <c r="U662">
        <v>125075</v>
      </c>
      <c r="V662">
        <v>125.075</v>
      </c>
      <c r="W662" t="e">
        <f>VLOOKUP(L662,[3]Tops!$A$2:$B$184,2,FALSE)</f>
        <v>#N/A</v>
      </c>
    </row>
    <row r="663" spans="1:23" x14ac:dyDescent="0.2">
      <c r="A663" t="s">
        <v>1965</v>
      </c>
      <c r="B663">
        <v>9</v>
      </c>
      <c r="C663" t="s">
        <v>2646</v>
      </c>
      <c r="D663" t="s">
        <v>1983</v>
      </c>
      <c r="E663" t="s">
        <v>1984</v>
      </c>
      <c r="F663" t="s">
        <v>17</v>
      </c>
      <c r="G663" t="s">
        <v>1953</v>
      </c>
      <c r="H663" t="s">
        <v>26</v>
      </c>
      <c r="I663">
        <v>1.7</v>
      </c>
      <c r="J663">
        <v>7.4</v>
      </c>
      <c r="K663" t="s">
        <v>823</v>
      </c>
      <c r="M663" t="s">
        <v>2424</v>
      </c>
      <c r="O663" t="s">
        <v>2607</v>
      </c>
      <c r="P663" t="s">
        <v>2765</v>
      </c>
      <c r="Q663" t="s">
        <v>2766</v>
      </c>
      <c r="R663" t="s">
        <v>2704</v>
      </c>
      <c r="S663">
        <v>90.4</v>
      </c>
      <c r="T663">
        <v>202</v>
      </c>
      <c r="U663">
        <v>28744</v>
      </c>
      <c r="V663">
        <v>28.744</v>
      </c>
      <c r="W663" t="e">
        <f>VLOOKUP(L663,[3]Tops!$A$2:$B$184,2,FALSE)</f>
        <v>#N/A</v>
      </c>
    </row>
    <row r="664" spans="1:23" x14ac:dyDescent="0.2">
      <c r="A664" t="s">
        <v>1965</v>
      </c>
      <c r="B664">
        <v>10</v>
      </c>
      <c r="C664" t="s">
        <v>2646</v>
      </c>
      <c r="D664" t="s">
        <v>1985</v>
      </c>
      <c r="E664" t="s">
        <v>1986</v>
      </c>
      <c r="F664" t="s">
        <v>17</v>
      </c>
      <c r="G664" t="s">
        <v>1953</v>
      </c>
      <c r="H664" t="s">
        <v>17</v>
      </c>
      <c r="I664">
        <v>2.1999999999999999E-2</v>
      </c>
      <c r="J664">
        <v>7.1</v>
      </c>
      <c r="K664" t="s">
        <v>1503</v>
      </c>
      <c r="M664" t="s">
        <v>2425</v>
      </c>
      <c r="O664" t="s">
        <v>2643</v>
      </c>
      <c r="P664" t="s">
        <v>2845</v>
      </c>
      <c r="Q664" t="s">
        <v>2846</v>
      </c>
      <c r="R664" t="s">
        <v>2789</v>
      </c>
      <c r="S664">
        <v>77.5</v>
      </c>
      <c r="T664">
        <v>0</v>
      </c>
      <c r="U664">
        <v>37426</v>
      </c>
      <c r="V664">
        <v>37.426000000000002</v>
      </c>
      <c r="W664" t="e">
        <f>VLOOKUP(L664,[3]Tops!$A$2:$B$184,2,FALSE)</f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2CC1A-1D79-8E47-BE8F-14DC88720C43}">
  <dimension ref="A1:W664"/>
  <sheetViews>
    <sheetView topLeftCell="J1" workbookViewId="0">
      <selection activeCell="K24" sqref="K24"/>
    </sheetView>
  </sheetViews>
  <sheetFormatPr baseColWidth="10" defaultRowHeight="16" x14ac:dyDescent="0.2"/>
  <cols>
    <col min="4" max="4" width="18.33203125" customWidth="1"/>
    <col min="5" max="5" width="26" customWidth="1"/>
    <col min="15" max="15" width="55.6640625" customWidth="1"/>
    <col min="17" max="17" width="17.5" customWidth="1"/>
  </cols>
  <sheetData>
    <row r="1" spans="1:23" x14ac:dyDescent="0.2">
      <c r="A1" t="s">
        <v>0</v>
      </c>
      <c r="B1" t="s">
        <v>1</v>
      </c>
      <c r="C1" t="s">
        <v>2644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2852</v>
      </c>
      <c r="J1" t="s">
        <v>2851</v>
      </c>
      <c r="K1" t="s">
        <v>8</v>
      </c>
      <c r="L1" t="s">
        <v>2986</v>
      </c>
      <c r="M1" t="s">
        <v>9</v>
      </c>
      <c r="N1" t="s">
        <v>2558</v>
      </c>
      <c r="O1" t="s">
        <v>2559</v>
      </c>
      <c r="P1" t="s">
        <v>2980</v>
      </c>
      <c r="Q1" t="s">
        <v>2981</v>
      </c>
      <c r="R1" t="s">
        <v>2648</v>
      </c>
      <c r="S1" t="s">
        <v>2649</v>
      </c>
      <c r="T1" t="s">
        <v>2982</v>
      </c>
      <c r="U1" t="s">
        <v>2983</v>
      </c>
      <c r="V1" t="s">
        <v>2984</v>
      </c>
      <c r="W1" t="s">
        <v>2985</v>
      </c>
    </row>
    <row r="2" spans="1:23" x14ac:dyDescent="0.2">
      <c r="A2" t="s">
        <v>10</v>
      </c>
      <c r="B2">
        <v>1</v>
      </c>
      <c r="C2" t="s">
        <v>2645</v>
      </c>
      <c r="D2" t="s">
        <v>11</v>
      </c>
      <c r="E2" t="s">
        <v>12</v>
      </c>
      <c r="F2">
        <v>99.53</v>
      </c>
      <c r="G2" t="s">
        <v>13</v>
      </c>
      <c r="H2" t="s">
        <v>14</v>
      </c>
      <c r="I2">
        <v>249</v>
      </c>
      <c r="J2">
        <v>3800</v>
      </c>
      <c r="K2" t="s">
        <v>16</v>
      </c>
      <c r="L2">
        <f>VLOOKUP(P2,[4]Sheet2!$A$2:$I$73,9,FALSE)</f>
        <v>18</v>
      </c>
      <c r="M2" t="s">
        <v>1987</v>
      </c>
      <c r="P2" t="s">
        <v>2854</v>
      </c>
      <c r="Q2" t="s">
        <v>2855</v>
      </c>
      <c r="R2" t="s">
        <v>2711</v>
      </c>
      <c r="S2" t="s">
        <v>2697</v>
      </c>
      <c r="T2">
        <v>176.2</v>
      </c>
      <c r="U2">
        <v>25</v>
      </c>
      <c r="V2">
        <v>69778</v>
      </c>
      <c r="W2">
        <f>V2/1000</f>
        <v>69.778000000000006</v>
      </c>
    </row>
    <row r="3" spans="1:23" x14ac:dyDescent="0.2">
      <c r="A3" t="s">
        <v>10</v>
      </c>
      <c r="B3">
        <v>2</v>
      </c>
      <c r="C3" t="s">
        <v>2645</v>
      </c>
      <c r="D3" t="s">
        <v>18</v>
      </c>
      <c r="E3" t="s">
        <v>19</v>
      </c>
      <c r="F3">
        <v>98.76</v>
      </c>
      <c r="G3" t="s">
        <v>13</v>
      </c>
      <c r="H3" t="s">
        <v>20</v>
      </c>
      <c r="I3">
        <v>277</v>
      </c>
      <c r="J3">
        <v>2600</v>
      </c>
      <c r="K3" t="s">
        <v>22</v>
      </c>
      <c r="L3">
        <f>VLOOKUP(P3,[4]Sheet2!$A$2:$I$73,9,FALSE)</f>
        <v>2</v>
      </c>
      <c r="M3" t="s">
        <v>1989</v>
      </c>
      <c r="P3" t="s">
        <v>2856</v>
      </c>
      <c r="Q3" t="s">
        <v>2754</v>
      </c>
      <c r="R3" t="s">
        <v>2857</v>
      </c>
      <c r="S3" t="s">
        <v>2858</v>
      </c>
      <c r="T3">
        <v>167.6</v>
      </c>
      <c r="U3" t="e">
        <v>#N/A</v>
      </c>
      <c r="V3" t="e">
        <v>#N/A</v>
      </c>
      <c r="W3" t="e">
        <f t="shared" ref="W3:W66" si="0">V3/1000</f>
        <v>#N/A</v>
      </c>
    </row>
    <row r="4" spans="1:23" x14ac:dyDescent="0.2">
      <c r="A4" t="s">
        <v>10</v>
      </c>
      <c r="B4">
        <v>3</v>
      </c>
      <c r="C4" t="s">
        <v>2645</v>
      </c>
      <c r="D4" t="s">
        <v>23</v>
      </c>
      <c r="E4" t="s">
        <v>24</v>
      </c>
      <c r="F4">
        <v>99.56</v>
      </c>
      <c r="G4" t="s">
        <v>25</v>
      </c>
      <c r="H4" t="s">
        <v>26</v>
      </c>
      <c r="I4">
        <v>1300</v>
      </c>
      <c r="J4">
        <v>1700</v>
      </c>
      <c r="K4" t="s">
        <v>28</v>
      </c>
      <c r="L4">
        <f>VLOOKUP(P4,[4]Sheet2!$A$2:$I$73,9,FALSE)</f>
        <v>45</v>
      </c>
      <c r="M4" t="s">
        <v>2426</v>
      </c>
      <c r="P4" t="s">
        <v>2859</v>
      </c>
      <c r="Q4" t="s">
        <v>2860</v>
      </c>
      <c r="R4" t="s">
        <v>2857</v>
      </c>
      <c r="S4" t="s">
        <v>2858</v>
      </c>
      <c r="T4">
        <v>167.6</v>
      </c>
      <c r="U4" t="e">
        <v>#N/A</v>
      </c>
      <c r="V4" t="e">
        <v>#N/A</v>
      </c>
      <c r="W4" t="e">
        <f t="shared" si="0"/>
        <v>#N/A</v>
      </c>
    </row>
    <row r="5" spans="1:23" x14ac:dyDescent="0.2">
      <c r="A5" t="s">
        <v>10</v>
      </c>
      <c r="B5">
        <v>4</v>
      </c>
      <c r="C5" t="s">
        <v>2645</v>
      </c>
      <c r="D5" t="s">
        <v>29</v>
      </c>
      <c r="E5" t="s">
        <v>30</v>
      </c>
      <c r="F5">
        <v>89.16</v>
      </c>
      <c r="G5" t="s">
        <v>13</v>
      </c>
      <c r="H5" t="s">
        <v>26</v>
      </c>
      <c r="I5">
        <v>1400</v>
      </c>
      <c r="J5">
        <v>1500</v>
      </c>
      <c r="K5" t="s">
        <v>32</v>
      </c>
      <c r="L5">
        <f>VLOOKUP(P5,[4]Sheet2!$A$2:$I$73,9,FALSE)</f>
        <v>45</v>
      </c>
      <c r="M5" t="s">
        <v>2426</v>
      </c>
      <c r="P5" t="s">
        <v>2859</v>
      </c>
      <c r="Q5" t="s">
        <v>2860</v>
      </c>
      <c r="R5" t="e">
        <v>#N/A</v>
      </c>
      <c r="S5" t="e">
        <v>#N/A</v>
      </c>
      <c r="T5" t="e">
        <v>#N/A</v>
      </c>
      <c r="U5" t="e">
        <v>#N/A</v>
      </c>
      <c r="V5" t="e">
        <v>#N/A</v>
      </c>
      <c r="W5" t="e">
        <f t="shared" si="0"/>
        <v>#N/A</v>
      </c>
    </row>
    <row r="6" spans="1:23" x14ac:dyDescent="0.2">
      <c r="A6" t="s">
        <v>10</v>
      </c>
      <c r="B6">
        <v>5</v>
      </c>
      <c r="C6" t="s">
        <v>2645</v>
      </c>
      <c r="D6" t="s">
        <v>33</v>
      </c>
      <c r="E6" t="s">
        <v>34</v>
      </c>
      <c r="F6">
        <v>96.11</v>
      </c>
      <c r="G6" t="s">
        <v>13</v>
      </c>
      <c r="I6">
        <v>63</v>
      </c>
      <c r="J6">
        <v>1500</v>
      </c>
      <c r="K6" t="s">
        <v>32</v>
      </c>
      <c r="L6" t="e">
        <f>VLOOKUP(P6,[4]Sheet2!$A$2:$I$73,9,FALSE)</f>
        <v>#N/A</v>
      </c>
      <c r="M6" t="s">
        <v>2504</v>
      </c>
      <c r="P6" t="e">
        <v>#N/A</v>
      </c>
      <c r="Q6" t="e">
        <v>#N/A</v>
      </c>
      <c r="R6" t="s">
        <v>2738</v>
      </c>
      <c r="S6" t="s">
        <v>2739</v>
      </c>
      <c r="T6">
        <v>107.3</v>
      </c>
      <c r="U6">
        <v>105</v>
      </c>
      <c r="V6">
        <v>55776</v>
      </c>
      <c r="W6">
        <f t="shared" si="0"/>
        <v>55.776000000000003</v>
      </c>
    </row>
    <row r="7" spans="1:23" x14ac:dyDescent="0.2">
      <c r="A7" t="s">
        <v>10</v>
      </c>
      <c r="B7">
        <v>6</v>
      </c>
      <c r="C7" t="s">
        <v>2645</v>
      </c>
      <c r="D7" t="s">
        <v>36</v>
      </c>
      <c r="E7" t="s">
        <v>37</v>
      </c>
      <c r="F7">
        <v>96.61</v>
      </c>
      <c r="G7" t="s">
        <v>13</v>
      </c>
      <c r="H7" t="s">
        <v>38</v>
      </c>
      <c r="I7">
        <v>188</v>
      </c>
      <c r="J7">
        <v>1500</v>
      </c>
      <c r="K7" t="s">
        <v>32</v>
      </c>
      <c r="L7">
        <f>VLOOKUP(P7,[4]Sheet2!$A$2:$I$73,9,FALSE)</f>
        <v>5</v>
      </c>
      <c r="M7" t="s">
        <v>2434</v>
      </c>
      <c r="P7" t="s">
        <v>2861</v>
      </c>
      <c r="Q7" t="s">
        <v>2737</v>
      </c>
      <c r="R7" t="s">
        <v>2734</v>
      </c>
      <c r="S7" t="s">
        <v>1117</v>
      </c>
      <c r="T7">
        <v>86.4</v>
      </c>
      <c r="U7">
        <v>49</v>
      </c>
      <c r="V7">
        <v>58575</v>
      </c>
      <c r="W7">
        <f t="shared" si="0"/>
        <v>58.575000000000003</v>
      </c>
    </row>
    <row r="8" spans="1:23" x14ac:dyDescent="0.2">
      <c r="A8" t="s">
        <v>10</v>
      </c>
      <c r="B8">
        <v>7</v>
      </c>
      <c r="C8" t="s">
        <v>2645</v>
      </c>
      <c r="D8" t="s">
        <v>40</v>
      </c>
      <c r="E8" t="s">
        <v>41</v>
      </c>
      <c r="F8">
        <v>95.08</v>
      </c>
      <c r="G8" t="s">
        <v>42</v>
      </c>
      <c r="H8" t="s">
        <v>20</v>
      </c>
      <c r="I8">
        <v>356</v>
      </c>
      <c r="J8">
        <v>1300</v>
      </c>
      <c r="K8" t="s">
        <v>44</v>
      </c>
      <c r="L8">
        <f>VLOOKUP(P8,[4]Sheet2!$A$2:$I$73,9,FALSE)</f>
        <v>1</v>
      </c>
      <c r="M8" t="s">
        <v>2427</v>
      </c>
      <c r="P8" t="s">
        <v>2862</v>
      </c>
      <c r="Q8" t="s">
        <v>2733</v>
      </c>
      <c r="R8" t="s">
        <v>2831</v>
      </c>
      <c r="S8" t="s">
        <v>2799</v>
      </c>
      <c r="T8">
        <v>167.8</v>
      </c>
      <c r="U8">
        <v>55</v>
      </c>
      <c r="V8">
        <v>105391</v>
      </c>
      <c r="W8">
        <f t="shared" si="0"/>
        <v>105.39100000000001</v>
      </c>
    </row>
    <row r="9" spans="1:23" x14ac:dyDescent="0.2">
      <c r="A9" t="s">
        <v>10</v>
      </c>
      <c r="B9">
        <v>8</v>
      </c>
      <c r="C9" t="s">
        <v>2645</v>
      </c>
      <c r="D9" t="s">
        <v>45</v>
      </c>
      <c r="E9" t="s">
        <v>46</v>
      </c>
      <c r="F9">
        <v>87.4</v>
      </c>
      <c r="G9" t="s">
        <v>13</v>
      </c>
      <c r="I9">
        <v>41</v>
      </c>
      <c r="J9">
        <v>1300</v>
      </c>
      <c r="K9" t="s">
        <v>44</v>
      </c>
      <c r="L9">
        <f>VLOOKUP(P9,[4]Sheet2!$A$2:$I$73,9,FALSE)</f>
        <v>56</v>
      </c>
      <c r="M9" t="s">
        <v>2453</v>
      </c>
      <c r="P9" t="s">
        <v>2863</v>
      </c>
      <c r="Q9" t="s">
        <v>2830</v>
      </c>
      <c r="R9">
        <v>0</v>
      </c>
      <c r="S9">
        <v>0</v>
      </c>
      <c r="T9" t="e">
        <v>#N/A</v>
      </c>
      <c r="U9" t="e">
        <v>#N/A</v>
      </c>
      <c r="V9" t="e">
        <v>#N/A</v>
      </c>
      <c r="W9" t="e">
        <f t="shared" si="0"/>
        <v>#N/A</v>
      </c>
    </row>
    <row r="10" spans="1:23" x14ac:dyDescent="0.2">
      <c r="A10" t="s">
        <v>10</v>
      </c>
      <c r="B10">
        <v>9</v>
      </c>
      <c r="C10" t="s">
        <v>2645</v>
      </c>
      <c r="D10" t="s">
        <v>48</v>
      </c>
      <c r="E10" t="s">
        <v>49</v>
      </c>
      <c r="F10">
        <v>99.01</v>
      </c>
      <c r="G10" t="s">
        <v>13</v>
      </c>
      <c r="H10" t="s">
        <v>14</v>
      </c>
      <c r="I10">
        <v>331</v>
      </c>
      <c r="J10">
        <v>1200</v>
      </c>
      <c r="K10" t="s">
        <v>51</v>
      </c>
      <c r="L10">
        <v>7</v>
      </c>
      <c r="M10" t="s">
        <v>1988</v>
      </c>
      <c r="P10" t="s">
        <v>2864</v>
      </c>
      <c r="Q10">
        <v>0</v>
      </c>
      <c r="R10" t="s">
        <v>2670</v>
      </c>
      <c r="S10" t="s">
        <v>2671</v>
      </c>
      <c r="T10">
        <v>90.6</v>
      </c>
      <c r="U10">
        <v>55</v>
      </c>
      <c r="V10">
        <v>49077</v>
      </c>
      <c r="W10">
        <f t="shared" si="0"/>
        <v>49.076999999999998</v>
      </c>
    </row>
    <row r="11" spans="1:23" x14ac:dyDescent="0.2">
      <c r="A11" t="s">
        <v>10</v>
      </c>
      <c r="B11">
        <v>10</v>
      </c>
      <c r="C11" t="s">
        <v>2645</v>
      </c>
      <c r="D11" t="s">
        <v>52</v>
      </c>
      <c r="E11" t="s">
        <v>53</v>
      </c>
      <c r="F11">
        <v>85</v>
      </c>
      <c r="G11" t="s">
        <v>13</v>
      </c>
      <c r="I11">
        <v>117</v>
      </c>
      <c r="J11">
        <v>1200</v>
      </c>
      <c r="K11" t="s">
        <v>51</v>
      </c>
      <c r="L11">
        <f>VLOOKUP(P11,[4]Sheet2!$A$2:$I$73,9,FALSE)</f>
        <v>3</v>
      </c>
      <c r="M11" t="s">
        <v>2452</v>
      </c>
      <c r="P11" t="s">
        <v>2865</v>
      </c>
      <c r="Q11" t="s">
        <v>2669</v>
      </c>
      <c r="R11" t="s">
        <v>2706</v>
      </c>
      <c r="S11" t="s">
        <v>2688</v>
      </c>
      <c r="T11">
        <v>129.4</v>
      </c>
      <c r="U11" t="e">
        <v>#N/A</v>
      </c>
      <c r="V11" t="e">
        <v>#N/A</v>
      </c>
      <c r="W11" t="e">
        <f t="shared" si="0"/>
        <v>#N/A</v>
      </c>
    </row>
    <row r="12" spans="1:23" x14ac:dyDescent="0.2">
      <c r="A12" t="s">
        <v>10</v>
      </c>
      <c r="B12">
        <v>11</v>
      </c>
      <c r="C12" t="s">
        <v>2645</v>
      </c>
      <c r="D12" t="s">
        <v>55</v>
      </c>
      <c r="E12" t="s">
        <v>56</v>
      </c>
      <c r="F12">
        <v>95.76</v>
      </c>
      <c r="G12" t="s">
        <v>42</v>
      </c>
      <c r="H12" t="s">
        <v>20</v>
      </c>
      <c r="I12">
        <v>151</v>
      </c>
      <c r="J12">
        <v>1100</v>
      </c>
      <c r="K12" t="s">
        <v>58</v>
      </c>
      <c r="L12">
        <f>VLOOKUP(P12,[4]Sheet2!$A$2:$I$73,9,FALSE)</f>
        <v>18</v>
      </c>
      <c r="M12" t="s">
        <v>1987</v>
      </c>
      <c r="P12" t="s">
        <v>2854</v>
      </c>
      <c r="Q12" t="s">
        <v>2855</v>
      </c>
      <c r="R12" t="s">
        <v>2866</v>
      </c>
      <c r="S12" t="s">
        <v>2704</v>
      </c>
      <c r="T12">
        <v>75</v>
      </c>
      <c r="U12">
        <v>18</v>
      </c>
      <c r="V12">
        <v>46002</v>
      </c>
      <c r="W12">
        <f t="shared" si="0"/>
        <v>46.002000000000002</v>
      </c>
    </row>
    <row r="13" spans="1:23" x14ac:dyDescent="0.2">
      <c r="A13" t="s">
        <v>10</v>
      </c>
      <c r="B13">
        <v>12</v>
      </c>
      <c r="C13" t="s">
        <v>2645</v>
      </c>
      <c r="D13" t="s">
        <v>59</v>
      </c>
      <c r="E13" t="s">
        <v>60</v>
      </c>
      <c r="F13">
        <v>85.63</v>
      </c>
      <c r="G13" t="s">
        <v>13</v>
      </c>
      <c r="I13">
        <v>118</v>
      </c>
      <c r="J13">
        <v>1100</v>
      </c>
      <c r="K13" t="s">
        <v>58</v>
      </c>
      <c r="L13">
        <f>VLOOKUP(P13,[4]Sheet2!$A$2:$I$73,9,FALSE)</f>
        <v>4</v>
      </c>
      <c r="M13" t="s">
        <v>2437</v>
      </c>
      <c r="P13" t="s">
        <v>2867</v>
      </c>
      <c r="Q13" t="s">
        <v>2729</v>
      </c>
      <c r="R13" t="s">
        <v>2786</v>
      </c>
      <c r="S13" t="s">
        <v>2787</v>
      </c>
      <c r="T13">
        <v>110.7</v>
      </c>
      <c r="U13" t="e">
        <v>#N/A</v>
      </c>
      <c r="V13" t="e">
        <v>#N/A</v>
      </c>
      <c r="W13" t="e">
        <f t="shared" si="0"/>
        <v>#N/A</v>
      </c>
    </row>
    <row r="14" spans="1:23" x14ac:dyDescent="0.2">
      <c r="A14" t="s">
        <v>10</v>
      </c>
      <c r="B14">
        <v>13</v>
      </c>
      <c r="C14" t="s">
        <v>2645</v>
      </c>
      <c r="D14" t="s">
        <v>62</v>
      </c>
      <c r="E14" t="s">
        <v>63</v>
      </c>
      <c r="F14">
        <v>93.42</v>
      </c>
      <c r="G14" t="s">
        <v>64</v>
      </c>
      <c r="H14" t="s">
        <v>38</v>
      </c>
      <c r="I14">
        <v>176</v>
      </c>
      <c r="J14">
        <v>1100</v>
      </c>
      <c r="K14" t="s">
        <v>58</v>
      </c>
      <c r="L14">
        <f>VLOOKUP(P14,[4]Sheet2!$A$2:$I$73,9,FALSE)</f>
        <v>7</v>
      </c>
      <c r="M14" t="s">
        <v>2428</v>
      </c>
      <c r="P14" t="s">
        <v>2868</v>
      </c>
      <c r="Q14" t="s">
        <v>2869</v>
      </c>
      <c r="R14" t="e">
        <v>#N/A</v>
      </c>
      <c r="S14" t="e">
        <v>#N/A</v>
      </c>
      <c r="T14" t="e">
        <v>#N/A</v>
      </c>
      <c r="U14" t="e">
        <v>#N/A</v>
      </c>
      <c r="V14" t="e">
        <v>#N/A</v>
      </c>
      <c r="W14" t="e">
        <f t="shared" si="0"/>
        <v>#N/A</v>
      </c>
    </row>
    <row r="15" spans="1:23" x14ac:dyDescent="0.2">
      <c r="A15" t="s">
        <v>10</v>
      </c>
      <c r="B15">
        <v>14</v>
      </c>
      <c r="C15" t="s">
        <v>2645</v>
      </c>
      <c r="D15" t="s">
        <v>66</v>
      </c>
      <c r="E15" t="s">
        <v>67</v>
      </c>
      <c r="F15">
        <v>97.85</v>
      </c>
      <c r="G15" t="s">
        <v>13</v>
      </c>
      <c r="I15">
        <v>592</v>
      </c>
      <c r="J15">
        <v>956</v>
      </c>
      <c r="K15" t="s">
        <v>69</v>
      </c>
      <c r="L15" t="e">
        <f>VLOOKUP(P15,[4]Sheet2!$A$2:$I$73,9,FALSE)</f>
        <v>#N/A</v>
      </c>
      <c r="M15" t="s">
        <v>2505</v>
      </c>
      <c r="P15" t="e">
        <v>#N/A</v>
      </c>
      <c r="Q15" t="e">
        <v>#N/A</v>
      </c>
      <c r="R15" t="s">
        <v>2734</v>
      </c>
      <c r="S15" t="s">
        <v>1117</v>
      </c>
      <c r="T15">
        <v>86.4</v>
      </c>
      <c r="U15">
        <v>49</v>
      </c>
      <c r="V15">
        <v>58575</v>
      </c>
      <c r="W15">
        <f t="shared" si="0"/>
        <v>58.575000000000003</v>
      </c>
    </row>
    <row r="16" spans="1:23" x14ac:dyDescent="0.2">
      <c r="A16" t="s">
        <v>10</v>
      </c>
      <c r="B16">
        <v>15</v>
      </c>
      <c r="C16" t="s">
        <v>2645</v>
      </c>
      <c r="D16" t="s">
        <v>70</v>
      </c>
      <c r="E16" t="s">
        <v>71</v>
      </c>
      <c r="F16">
        <v>97.86</v>
      </c>
      <c r="G16" t="s">
        <v>42</v>
      </c>
      <c r="H16" t="s">
        <v>20</v>
      </c>
      <c r="I16">
        <v>86</v>
      </c>
      <c r="J16">
        <v>946</v>
      </c>
      <c r="K16" t="s">
        <v>73</v>
      </c>
      <c r="L16">
        <f>VLOOKUP(P16,[4]Sheet2!$A$2:$I$73,9,FALSE)</f>
        <v>1</v>
      </c>
      <c r="M16" t="s">
        <v>2427</v>
      </c>
      <c r="P16" t="s">
        <v>2862</v>
      </c>
      <c r="Q16" t="s">
        <v>2733</v>
      </c>
      <c r="R16" t="s">
        <v>2679</v>
      </c>
      <c r="S16" t="s">
        <v>2680</v>
      </c>
      <c r="T16">
        <v>82.7</v>
      </c>
      <c r="U16">
        <v>151</v>
      </c>
      <c r="V16">
        <v>84957</v>
      </c>
      <c r="W16">
        <f t="shared" si="0"/>
        <v>84.956999999999994</v>
      </c>
    </row>
    <row r="17" spans="1:23" x14ac:dyDescent="0.2">
      <c r="A17" t="s">
        <v>10</v>
      </c>
      <c r="B17">
        <v>16</v>
      </c>
      <c r="C17" t="s">
        <v>2645</v>
      </c>
      <c r="D17" t="s">
        <v>74</v>
      </c>
      <c r="E17" t="s">
        <v>75</v>
      </c>
      <c r="F17">
        <v>88.28</v>
      </c>
      <c r="G17" t="s">
        <v>64</v>
      </c>
      <c r="H17" t="s">
        <v>26</v>
      </c>
      <c r="I17">
        <v>108</v>
      </c>
      <c r="J17">
        <v>911</v>
      </c>
      <c r="K17" t="s">
        <v>77</v>
      </c>
      <c r="L17">
        <f>VLOOKUP(P17,[4]Sheet2!$A$2:$I$73,9,FALSE)</f>
        <v>8</v>
      </c>
      <c r="M17" t="s">
        <v>2474</v>
      </c>
      <c r="P17" t="s">
        <v>2870</v>
      </c>
      <c r="Q17" t="s">
        <v>2678</v>
      </c>
      <c r="R17" t="s">
        <v>2711</v>
      </c>
      <c r="S17" t="s">
        <v>2697</v>
      </c>
      <c r="T17">
        <v>176.2</v>
      </c>
      <c r="U17">
        <v>25</v>
      </c>
      <c r="V17">
        <v>69778</v>
      </c>
      <c r="W17">
        <f t="shared" si="0"/>
        <v>69.778000000000006</v>
      </c>
    </row>
    <row r="18" spans="1:23" x14ac:dyDescent="0.2">
      <c r="A18" t="s">
        <v>10</v>
      </c>
      <c r="B18">
        <v>17</v>
      </c>
      <c r="C18" t="s">
        <v>2645</v>
      </c>
      <c r="D18" t="s">
        <v>78</v>
      </c>
      <c r="E18" t="s">
        <v>79</v>
      </c>
      <c r="F18">
        <v>98.8</v>
      </c>
      <c r="G18" t="s">
        <v>13</v>
      </c>
      <c r="H18" t="s">
        <v>14</v>
      </c>
      <c r="I18">
        <v>162</v>
      </c>
      <c r="J18">
        <v>885</v>
      </c>
      <c r="K18" t="s">
        <v>81</v>
      </c>
      <c r="L18">
        <f>VLOOKUP(P18,[4]Sheet2!$A$2:$I$73,9,FALSE)</f>
        <v>2</v>
      </c>
      <c r="M18" t="s">
        <v>1989</v>
      </c>
      <c r="P18" t="s">
        <v>2856</v>
      </c>
      <c r="Q18" t="s">
        <v>2754</v>
      </c>
      <c r="R18" t="s">
        <v>2871</v>
      </c>
      <c r="S18" t="s">
        <v>2688</v>
      </c>
      <c r="T18">
        <v>88.5</v>
      </c>
      <c r="U18" t="e">
        <v>#N/A</v>
      </c>
      <c r="V18" t="e">
        <v>#N/A</v>
      </c>
      <c r="W18" t="e">
        <f t="shared" si="0"/>
        <v>#N/A</v>
      </c>
    </row>
    <row r="19" spans="1:23" x14ac:dyDescent="0.2">
      <c r="A19" t="s">
        <v>10</v>
      </c>
      <c r="B19">
        <v>18</v>
      </c>
      <c r="C19" t="s">
        <v>2645</v>
      </c>
      <c r="D19" t="s">
        <v>82</v>
      </c>
      <c r="E19" t="s">
        <v>83</v>
      </c>
      <c r="F19">
        <v>98.43</v>
      </c>
      <c r="G19" t="s">
        <v>42</v>
      </c>
      <c r="H19" t="s">
        <v>26</v>
      </c>
      <c r="I19">
        <v>2400</v>
      </c>
      <c r="J19">
        <v>871</v>
      </c>
      <c r="K19" t="s">
        <v>85</v>
      </c>
      <c r="L19">
        <f>VLOOKUP(P19,[4]Sheet2!$A$2:$I$73,9,FALSE)</f>
        <v>13</v>
      </c>
      <c r="M19" t="s">
        <v>2454</v>
      </c>
      <c r="P19" t="s">
        <v>2872</v>
      </c>
      <c r="Q19" t="s">
        <v>2873</v>
      </c>
      <c r="R19" t="s">
        <v>2711</v>
      </c>
      <c r="S19" t="s">
        <v>2697</v>
      </c>
      <c r="T19">
        <v>176.2</v>
      </c>
      <c r="U19" t="e">
        <v>#N/A</v>
      </c>
      <c r="V19" t="e">
        <v>#N/A</v>
      </c>
      <c r="W19" t="e">
        <f t="shared" si="0"/>
        <v>#N/A</v>
      </c>
    </row>
    <row r="20" spans="1:23" x14ac:dyDescent="0.2">
      <c r="A20" t="s">
        <v>10</v>
      </c>
      <c r="B20">
        <v>19</v>
      </c>
      <c r="C20" t="s">
        <v>2645</v>
      </c>
      <c r="D20" t="s">
        <v>86</v>
      </c>
      <c r="E20" t="s">
        <v>87</v>
      </c>
      <c r="F20">
        <v>99.22</v>
      </c>
      <c r="G20" t="s">
        <v>13</v>
      </c>
      <c r="H20" t="s">
        <v>14</v>
      </c>
      <c r="I20">
        <v>62</v>
      </c>
      <c r="J20">
        <v>869</v>
      </c>
      <c r="K20" t="s">
        <v>89</v>
      </c>
      <c r="L20">
        <f>VLOOKUP(P20,[4]Sheet2!$A$2:$I$73,9,FALSE)</f>
        <v>12</v>
      </c>
      <c r="M20" t="s">
        <v>1990</v>
      </c>
      <c r="P20" t="s">
        <v>2874</v>
      </c>
      <c r="Q20" t="s">
        <v>2875</v>
      </c>
      <c r="R20" t="s">
        <v>2876</v>
      </c>
      <c r="S20" t="s">
        <v>2709</v>
      </c>
      <c r="T20">
        <v>100.4</v>
      </c>
      <c r="U20">
        <v>77</v>
      </c>
      <c r="V20">
        <v>43015</v>
      </c>
      <c r="W20">
        <f t="shared" si="0"/>
        <v>43.015000000000001</v>
      </c>
    </row>
    <row r="21" spans="1:23" x14ac:dyDescent="0.2">
      <c r="A21" t="s">
        <v>10</v>
      </c>
      <c r="B21">
        <v>20</v>
      </c>
      <c r="C21" t="s">
        <v>2645</v>
      </c>
      <c r="D21" t="s">
        <v>90</v>
      </c>
      <c r="E21" t="s">
        <v>91</v>
      </c>
      <c r="F21">
        <v>97.17</v>
      </c>
      <c r="G21" t="s">
        <v>64</v>
      </c>
      <c r="H21" t="s">
        <v>26</v>
      </c>
      <c r="I21">
        <v>46</v>
      </c>
      <c r="J21">
        <v>864</v>
      </c>
      <c r="K21" t="s">
        <v>93</v>
      </c>
      <c r="L21">
        <f>VLOOKUP(P21,[4]Sheet2!$A$2:$I$73,9,FALSE)</f>
        <v>11</v>
      </c>
      <c r="M21" t="s">
        <v>2433</v>
      </c>
      <c r="P21" t="s">
        <v>2877</v>
      </c>
      <c r="Q21" t="s">
        <v>2707</v>
      </c>
      <c r="R21" t="s">
        <v>2657</v>
      </c>
      <c r="S21" t="s">
        <v>2633</v>
      </c>
      <c r="T21">
        <v>91.7</v>
      </c>
      <c r="U21" t="e">
        <v>#N/A</v>
      </c>
      <c r="V21" t="e">
        <v>#N/A</v>
      </c>
      <c r="W21" t="e">
        <f t="shared" si="0"/>
        <v>#N/A</v>
      </c>
    </row>
    <row r="22" spans="1:23" x14ac:dyDescent="0.2">
      <c r="A22" t="s">
        <v>10</v>
      </c>
      <c r="B22">
        <v>21</v>
      </c>
      <c r="C22" t="s">
        <v>2645</v>
      </c>
      <c r="D22" t="s">
        <v>94</v>
      </c>
      <c r="E22" t="s">
        <v>95</v>
      </c>
      <c r="F22">
        <v>95.6</v>
      </c>
      <c r="G22" t="s">
        <v>13</v>
      </c>
      <c r="H22" t="s">
        <v>38</v>
      </c>
      <c r="I22">
        <v>95</v>
      </c>
      <c r="J22">
        <v>853</v>
      </c>
      <c r="K22" t="s">
        <v>97</v>
      </c>
      <c r="L22">
        <f>VLOOKUP(P22,[4]Sheet2!$A$2:$I$73,9,FALSE)</f>
        <v>10</v>
      </c>
      <c r="M22" t="s">
        <v>2431</v>
      </c>
      <c r="P22" t="s">
        <v>2878</v>
      </c>
      <c r="Q22" t="s">
        <v>2879</v>
      </c>
      <c r="R22" t="s">
        <v>2670</v>
      </c>
      <c r="S22" t="s">
        <v>2671</v>
      </c>
      <c r="T22">
        <v>90.6</v>
      </c>
      <c r="U22">
        <v>55</v>
      </c>
      <c r="V22">
        <v>49077</v>
      </c>
      <c r="W22">
        <f t="shared" si="0"/>
        <v>49.076999999999998</v>
      </c>
    </row>
    <row r="23" spans="1:23" x14ac:dyDescent="0.2">
      <c r="A23" t="s">
        <v>10</v>
      </c>
      <c r="B23">
        <v>22</v>
      </c>
      <c r="C23" t="s">
        <v>2645</v>
      </c>
      <c r="D23" t="s">
        <v>98</v>
      </c>
      <c r="E23" t="s">
        <v>99</v>
      </c>
      <c r="F23" t="s">
        <v>17</v>
      </c>
      <c r="G23" t="s">
        <v>100</v>
      </c>
      <c r="I23">
        <v>42</v>
      </c>
      <c r="J23">
        <v>843</v>
      </c>
      <c r="K23" t="s">
        <v>102</v>
      </c>
      <c r="L23">
        <f>VLOOKUP(P23,[4]Sheet2!$A$2:$I$73,9,FALSE)</f>
        <v>3</v>
      </c>
      <c r="M23" t="s">
        <v>2452</v>
      </c>
      <c r="P23" t="s">
        <v>2865</v>
      </c>
      <c r="Q23" t="s">
        <v>2669</v>
      </c>
      <c r="R23" t="s">
        <v>2786</v>
      </c>
      <c r="S23" t="s">
        <v>2787</v>
      </c>
      <c r="T23">
        <v>110.7</v>
      </c>
      <c r="U23" t="e">
        <v>#N/A</v>
      </c>
      <c r="V23" t="e">
        <v>#N/A</v>
      </c>
      <c r="W23" t="e">
        <f t="shared" si="0"/>
        <v>#N/A</v>
      </c>
    </row>
    <row r="24" spans="1:23" x14ac:dyDescent="0.2">
      <c r="A24" t="s">
        <v>10</v>
      </c>
      <c r="B24">
        <v>23</v>
      </c>
      <c r="C24" t="s">
        <v>2645</v>
      </c>
      <c r="D24" t="s">
        <v>103</v>
      </c>
      <c r="E24" t="s">
        <v>104</v>
      </c>
      <c r="F24">
        <v>96.08</v>
      </c>
      <c r="G24" t="s">
        <v>13</v>
      </c>
      <c r="H24" t="s">
        <v>20</v>
      </c>
      <c r="I24">
        <v>263</v>
      </c>
      <c r="J24">
        <v>837</v>
      </c>
      <c r="K24" t="s">
        <v>106</v>
      </c>
      <c r="L24">
        <f>VLOOKUP(P24,[4]Sheet2!$A$2:$I$73,9,FALSE)</f>
        <v>7</v>
      </c>
      <c r="M24" t="s">
        <v>2428</v>
      </c>
      <c r="P24" t="s">
        <v>2868</v>
      </c>
      <c r="Q24" t="s">
        <v>2869</v>
      </c>
      <c r="R24" t="s">
        <v>2711</v>
      </c>
      <c r="S24" t="s">
        <v>2697</v>
      </c>
      <c r="T24">
        <v>176.2</v>
      </c>
      <c r="U24" t="e">
        <v>#N/A</v>
      </c>
      <c r="V24" t="e">
        <v>#N/A</v>
      </c>
      <c r="W24" t="e">
        <f t="shared" si="0"/>
        <v>#N/A</v>
      </c>
    </row>
    <row r="25" spans="1:23" x14ac:dyDescent="0.2">
      <c r="A25" t="s">
        <v>10</v>
      </c>
      <c r="B25">
        <v>24</v>
      </c>
      <c r="C25" t="s">
        <v>2645</v>
      </c>
      <c r="D25" t="s">
        <v>107</v>
      </c>
      <c r="E25" t="s">
        <v>108</v>
      </c>
      <c r="F25">
        <v>93.63</v>
      </c>
      <c r="G25" t="s">
        <v>100</v>
      </c>
      <c r="I25">
        <v>4.9000000000000004</v>
      </c>
      <c r="J25">
        <v>826</v>
      </c>
      <c r="K25" t="s">
        <v>110</v>
      </c>
      <c r="L25">
        <f>VLOOKUP(P25,[4]Sheet2!$A$2:$I$73,9,FALSE)</f>
        <v>12</v>
      </c>
      <c r="M25" t="s">
        <v>1990</v>
      </c>
      <c r="P25" t="s">
        <v>2874</v>
      </c>
      <c r="Q25" t="s">
        <v>2875</v>
      </c>
      <c r="R25" t="e">
        <v>#N/A</v>
      </c>
      <c r="S25" t="e">
        <v>#N/A</v>
      </c>
      <c r="T25" t="e">
        <v>#N/A</v>
      </c>
      <c r="U25" t="e">
        <v>#N/A</v>
      </c>
      <c r="V25" t="e">
        <v>#N/A</v>
      </c>
      <c r="W25" t="e">
        <f t="shared" si="0"/>
        <v>#N/A</v>
      </c>
    </row>
    <row r="26" spans="1:23" x14ac:dyDescent="0.2">
      <c r="A26" t="s">
        <v>10</v>
      </c>
      <c r="B26">
        <v>25</v>
      </c>
      <c r="C26" t="s">
        <v>2645</v>
      </c>
      <c r="D26" t="s">
        <v>111</v>
      </c>
      <c r="E26" t="s">
        <v>112</v>
      </c>
      <c r="F26">
        <v>90.68</v>
      </c>
      <c r="G26" t="s">
        <v>13</v>
      </c>
      <c r="H26" t="s">
        <v>17</v>
      </c>
      <c r="I26">
        <v>36</v>
      </c>
      <c r="J26">
        <v>805</v>
      </c>
      <c r="K26" t="s">
        <v>114</v>
      </c>
      <c r="L26" t="e">
        <f>VLOOKUP(P26,[4]Sheet2!$A$2:$I$73,9,FALSE)</f>
        <v>#N/A</v>
      </c>
      <c r="N26" t="s">
        <v>1994</v>
      </c>
      <c r="P26" t="e">
        <v>#N/A</v>
      </c>
      <c r="Q26" t="e">
        <v>#N/A</v>
      </c>
      <c r="R26" t="s">
        <v>2831</v>
      </c>
      <c r="S26" t="s">
        <v>2799</v>
      </c>
      <c r="T26">
        <v>167.8</v>
      </c>
      <c r="U26">
        <v>55</v>
      </c>
      <c r="V26">
        <v>105391</v>
      </c>
      <c r="W26">
        <f t="shared" si="0"/>
        <v>105.39100000000001</v>
      </c>
    </row>
    <row r="27" spans="1:23" x14ac:dyDescent="0.2">
      <c r="A27" t="s">
        <v>10</v>
      </c>
      <c r="B27">
        <v>26</v>
      </c>
      <c r="C27" t="s">
        <v>2645</v>
      </c>
      <c r="D27" t="s">
        <v>115</v>
      </c>
      <c r="E27" t="s">
        <v>116</v>
      </c>
      <c r="F27">
        <v>88.4</v>
      </c>
      <c r="G27" t="s">
        <v>100</v>
      </c>
      <c r="I27">
        <v>3.3</v>
      </c>
      <c r="J27">
        <v>775</v>
      </c>
      <c r="K27" t="s">
        <v>118</v>
      </c>
      <c r="L27">
        <f>VLOOKUP(P27,[4]Sheet2!$A$2:$I$73,9,FALSE)</f>
        <v>56</v>
      </c>
      <c r="M27" t="s">
        <v>2453</v>
      </c>
      <c r="P27" t="s">
        <v>2863</v>
      </c>
      <c r="Q27" t="s">
        <v>2830</v>
      </c>
      <c r="R27" t="s">
        <v>2662</v>
      </c>
      <c r="S27" t="s">
        <v>2663</v>
      </c>
      <c r="T27">
        <v>87</v>
      </c>
      <c r="U27">
        <v>127</v>
      </c>
      <c r="V27">
        <v>59866</v>
      </c>
      <c r="W27">
        <f t="shared" si="0"/>
        <v>59.866</v>
      </c>
    </row>
    <row r="28" spans="1:23" x14ac:dyDescent="0.2">
      <c r="A28" t="s">
        <v>10</v>
      </c>
      <c r="B28">
        <v>27</v>
      </c>
      <c r="C28" t="s">
        <v>2645</v>
      </c>
      <c r="D28" t="s">
        <v>119</v>
      </c>
      <c r="E28" t="s">
        <v>120</v>
      </c>
      <c r="F28">
        <v>98.94</v>
      </c>
      <c r="G28" t="s">
        <v>13</v>
      </c>
      <c r="H28" t="s">
        <v>14</v>
      </c>
      <c r="I28">
        <v>51</v>
      </c>
      <c r="J28">
        <v>771</v>
      </c>
      <c r="K28" t="s">
        <v>122</v>
      </c>
      <c r="L28">
        <f>VLOOKUP(P28,[4]Sheet2!$A$2:$I$73,9,FALSE)</f>
        <v>24</v>
      </c>
      <c r="M28" t="s">
        <v>1991</v>
      </c>
      <c r="P28" t="s">
        <v>2880</v>
      </c>
      <c r="Q28" t="s">
        <v>2661</v>
      </c>
      <c r="R28" t="s">
        <v>2734</v>
      </c>
      <c r="S28" t="s">
        <v>1117</v>
      </c>
      <c r="T28">
        <v>86.4</v>
      </c>
      <c r="U28">
        <v>49</v>
      </c>
      <c r="V28">
        <v>58575</v>
      </c>
      <c r="W28">
        <f t="shared" si="0"/>
        <v>58.575000000000003</v>
      </c>
    </row>
    <row r="29" spans="1:23" x14ac:dyDescent="0.2">
      <c r="A29" t="s">
        <v>10</v>
      </c>
      <c r="B29">
        <v>28</v>
      </c>
      <c r="C29" t="s">
        <v>2645</v>
      </c>
      <c r="D29" t="s">
        <v>123</v>
      </c>
      <c r="E29" t="s">
        <v>124</v>
      </c>
      <c r="F29">
        <v>99.06</v>
      </c>
      <c r="G29" t="s">
        <v>100</v>
      </c>
      <c r="H29" t="s">
        <v>20</v>
      </c>
      <c r="I29">
        <v>54</v>
      </c>
      <c r="J29">
        <v>767</v>
      </c>
      <c r="K29" t="s">
        <v>126</v>
      </c>
      <c r="L29">
        <f>VLOOKUP(P29,[4]Sheet2!$A$2:$I$73,9,FALSE)</f>
        <v>1</v>
      </c>
      <c r="M29" t="s">
        <v>2427</v>
      </c>
      <c r="P29" t="s">
        <v>2862</v>
      </c>
      <c r="Q29" t="s">
        <v>2733</v>
      </c>
      <c r="R29" t="s">
        <v>2734</v>
      </c>
      <c r="S29" t="s">
        <v>1117</v>
      </c>
      <c r="T29">
        <v>86.4</v>
      </c>
      <c r="U29">
        <v>49</v>
      </c>
      <c r="V29">
        <v>58575</v>
      </c>
      <c r="W29">
        <f t="shared" si="0"/>
        <v>58.575000000000003</v>
      </c>
    </row>
    <row r="30" spans="1:23" x14ac:dyDescent="0.2">
      <c r="A30" t="s">
        <v>10</v>
      </c>
      <c r="B30">
        <v>29</v>
      </c>
      <c r="C30" t="s">
        <v>2645</v>
      </c>
      <c r="D30" t="s">
        <v>127</v>
      </c>
      <c r="E30" t="s">
        <v>128</v>
      </c>
      <c r="F30">
        <v>97.5</v>
      </c>
      <c r="G30" t="s">
        <v>64</v>
      </c>
      <c r="H30" t="s">
        <v>20</v>
      </c>
      <c r="I30">
        <v>127</v>
      </c>
      <c r="J30">
        <v>759</v>
      </c>
      <c r="K30" t="s">
        <v>130</v>
      </c>
      <c r="L30">
        <f>VLOOKUP(P30,[4]Sheet2!$A$2:$I$73,9,FALSE)</f>
        <v>1</v>
      </c>
      <c r="M30" t="s">
        <v>2427</v>
      </c>
      <c r="P30" t="s">
        <v>2862</v>
      </c>
      <c r="Q30" t="s">
        <v>2733</v>
      </c>
      <c r="R30" t="s">
        <v>2721</v>
      </c>
      <c r="S30" t="s">
        <v>2722</v>
      </c>
      <c r="T30">
        <v>87.5</v>
      </c>
      <c r="U30">
        <v>137</v>
      </c>
      <c r="V30">
        <v>44880</v>
      </c>
      <c r="W30">
        <f t="shared" si="0"/>
        <v>44.88</v>
      </c>
    </row>
    <row r="31" spans="1:23" x14ac:dyDescent="0.2">
      <c r="A31" t="s">
        <v>10</v>
      </c>
      <c r="B31">
        <v>30</v>
      </c>
      <c r="C31" t="s">
        <v>2645</v>
      </c>
      <c r="D31" t="s">
        <v>131</v>
      </c>
      <c r="E31" t="s">
        <v>132</v>
      </c>
      <c r="F31">
        <v>97.83</v>
      </c>
      <c r="G31" t="s">
        <v>25</v>
      </c>
      <c r="H31" t="s">
        <v>20</v>
      </c>
      <c r="I31">
        <v>162</v>
      </c>
      <c r="J31">
        <v>741</v>
      </c>
      <c r="K31" t="s">
        <v>133</v>
      </c>
      <c r="L31">
        <f>VLOOKUP(P31,[4]Sheet2!$A$2:$I$73,9,FALSE)</f>
        <v>32</v>
      </c>
      <c r="M31" t="s">
        <v>1992</v>
      </c>
      <c r="P31" t="s">
        <v>2881</v>
      </c>
      <c r="Q31" t="s">
        <v>2720</v>
      </c>
      <c r="R31" t="s">
        <v>2831</v>
      </c>
      <c r="S31" t="s">
        <v>2799</v>
      </c>
      <c r="T31">
        <v>167.8</v>
      </c>
      <c r="U31">
        <v>55</v>
      </c>
      <c r="V31">
        <v>105391</v>
      </c>
      <c r="W31">
        <f t="shared" si="0"/>
        <v>105.39100000000001</v>
      </c>
    </row>
    <row r="32" spans="1:23" x14ac:dyDescent="0.2">
      <c r="A32" t="s">
        <v>10</v>
      </c>
      <c r="B32">
        <v>31</v>
      </c>
      <c r="C32" t="s">
        <v>2645</v>
      </c>
      <c r="D32" t="s">
        <v>134</v>
      </c>
      <c r="E32" t="s">
        <v>135</v>
      </c>
      <c r="F32">
        <v>91.96</v>
      </c>
      <c r="G32" t="s">
        <v>42</v>
      </c>
      <c r="H32" t="s">
        <v>20</v>
      </c>
      <c r="I32">
        <v>11.5</v>
      </c>
      <c r="J32">
        <v>735</v>
      </c>
      <c r="K32" t="s">
        <v>137</v>
      </c>
      <c r="L32">
        <f>VLOOKUP(P32,[4]Sheet2!$A$2:$I$73,9,FALSE)</f>
        <v>56</v>
      </c>
      <c r="M32" t="s">
        <v>2453</v>
      </c>
      <c r="P32" t="s">
        <v>2863</v>
      </c>
      <c r="Q32" t="s">
        <v>2830</v>
      </c>
      <c r="R32" t="s">
        <v>2667</v>
      </c>
      <c r="S32" t="s">
        <v>2668</v>
      </c>
      <c r="T32">
        <v>91.8</v>
      </c>
      <c r="U32">
        <v>176</v>
      </c>
      <c r="V32">
        <v>52111</v>
      </c>
      <c r="W32">
        <f t="shared" si="0"/>
        <v>52.110999999999997</v>
      </c>
    </row>
    <row r="33" spans="1:23" x14ac:dyDescent="0.2">
      <c r="A33" t="s">
        <v>10</v>
      </c>
      <c r="B33">
        <v>32</v>
      </c>
      <c r="C33" t="s">
        <v>2645</v>
      </c>
      <c r="D33" t="s">
        <v>138</v>
      </c>
      <c r="E33" t="s">
        <v>139</v>
      </c>
      <c r="F33">
        <v>90.24</v>
      </c>
      <c r="G33" t="s">
        <v>64</v>
      </c>
      <c r="H33" t="s">
        <v>20</v>
      </c>
      <c r="I33">
        <v>32</v>
      </c>
      <c r="J33">
        <v>722</v>
      </c>
      <c r="K33" t="s">
        <v>141</v>
      </c>
      <c r="L33">
        <f>VLOOKUP(P33,[4]Sheet2!$A$2:$I$73,9,FALSE)</f>
        <v>15</v>
      </c>
      <c r="M33" t="s">
        <v>2429</v>
      </c>
      <c r="P33" t="s">
        <v>2882</v>
      </c>
      <c r="Q33" t="s">
        <v>2666</v>
      </c>
      <c r="R33" t="s">
        <v>2777</v>
      </c>
      <c r="S33" t="s">
        <v>2722</v>
      </c>
      <c r="T33">
        <v>97.6</v>
      </c>
      <c r="U33">
        <v>97</v>
      </c>
      <c r="V33">
        <v>54700</v>
      </c>
      <c r="W33">
        <f t="shared" si="0"/>
        <v>54.7</v>
      </c>
    </row>
    <row r="34" spans="1:23" x14ac:dyDescent="0.2">
      <c r="A34" t="s">
        <v>10</v>
      </c>
      <c r="B34">
        <v>33</v>
      </c>
      <c r="C34" t="s">
        <v>2645</v>
      </c>
      <c r="D34" t="s">
        <v>142</v>
      </c>
      <c r="E34" t="s">
        <v>143</v>
      </c>
      <c r="F34">
        <v>85.93</v>
      </c>
      <c r="G34" t="s">
        <v>64</v>
      </c>
      <c r="H34" t="s">
        <v>20</v>
      </c>
      <c r="I34">
        <v>39</v>
      </c>
      <c r="J34">
        <v>717</v>
      </c>
      <c r="K34" t="s">
        <v>145</v>
      </c>
      <c r="L34">
        <f>VLOOKUP(P34,[4]Sheet2!$A$2:$I$73,9,FALSE)</f>
        <v>17</v>
      </c>
      <c r="M34" t="s">
        <v>2430</v>
      </c>
      <c r="P34" t="s">
        <v>2883</v>
      </c>
      <c r="Q34" t="s">
        <v>2776</v>
      </c>
      <c r="R34" t="s">
        <v>2734</v>
      </c>
      <c r="S34" t="s">
        <v>1117</v>
      </c>
      <c r="T34">
        <v>86.4</v>
      </c>
      <c r="U34">
        <v>49</v>
      </c>
      <c r="V34">
        <v>58575</v>
      </c>
      <c r="W34">
        <f t="shared" si="0"/>
        <v>58.575000000000003</v>
      </c>
    </row>
    <row r="35" spans="1:23" x14ac:dyDescent="0.2">
      <c r="A35" t="s">
        <v>10</v>
      </c>
      <c r="B35">
        <v>34</v>
      </c>
      <c r="C35" t="s">
        <v>2645</v>
      </c>
      <c r="D35" t="s">
        <v>146</v>
      </c>
      <c r="E35" t="s">
        <v>147</v>
      </c>
      <c r="F35">
        <v>86.3</v>
      </c>
      <c r="G35" t="s">
        <v>64</v>
      </c>
      <c r="H35" t="s">
        <v>38</v>
      </c>
      <c r="I35">
        <v>63</v>
      </c>
      <c r="J35">
        <v>717</v>
      </c>
      <c r="K35" t="s">
        <v>145</v>
      </c>
      <c r="L35">
        <f>VLOOKUP(P35,[4]Sheet2!$A$2:$I$73,9,FALSE)</f>
        <v>1</v>
      </c>
      <c r="M35" t="s">
        <v>2427</v>
      </c>
      <c r="P35" t="s">
        <v>2862</v>
      </c>
      <c r="Q35" t="s">
        <v>2733</v>
      </c>
      <c r="R35" t="s">
        <v>2657</v>
      </c>
      <c r="S35" t="s">
        <v>2633</v>
      </c>
      <c r="T35">
        <v>91.7</v>
      </c>
      <c r="U35" t="e">
        <v>#N/A</v>
      </c>
      <c r="V35" t="e">
        <v>#N/A</v>
      </c>
      <c r="W35" t="e">
        <f t="shared" si="0"/>
        <v>#N/A</v>
      </c>
    </row>
    <row r="36" spans="1:23" x14ac:dyDescent="0.2">
      <c r="A36" t="s">
        <v>10</v>
      </c>
      <c r="B36">
        <v>35</v>
      </c>
      <c r="C36" t="s">
        <v>2645</v>
      </c>
      <c r="D36" t="s">
        <v>148</v>
      </c>
      <c r="E36" t="s">
        <v>149</v>
      </c>
      <c r="F36">
        <v>91.73</v>
      </c>
      <c r="G36" t="s">
        <v>42</v>
      </c>
      <c r="H36" t="s">
        <v>20</v>
      </c>
      <c r="I36">
        <v>23</v>
      </c>
      <c r="J36">
        <v>691</v>
      </c>
      <c r="K36" t="s">
        <v>151</v>
      </c>
      <c r="L36">
        <f>VLOOKUP(P36,[4]Sheet2!$A$2:$I$73,9,FALSE)</f>
        <v>10</v>
      </c>
      <c r="M36" t="s">
        <v>2431</v>
      </c>
      <c r="P36" t="s">
        <v>2878</v>
      </c>
      <c r="Q36" t="s">
        <v>2879</v>
      </c>
      <c r="R36" t="s">
        <v>2833</v>
      </c>
      <c r="S36" t="s">
        <v>2750</v>
      </c>
      <c r="T36">
        <v>88.1</v>
      </c>
      <c r="U36">
        <v>49</v>
      </c>
      <c r="V36">
        <v>43466</v>
      </c>
      <c r="W36">
        <f t="shared" si="0"/>
        <v>43.466000000000001</v>
      </c>
    </row>
    <row r="37" spans="1:23" x14ac:dyDescent="0.2">
      <c r="A37" t="s">
        <v>10</v>
      </c>
      <c r="B37">
        <v>36</v>
      </c>
      <c r="C37" t="s">
        <v>2645</v>
      </c>
      <c r="D37" t="s">
        <v>152</v>
      </c>
      <c r="E37" t="s">
        <v>153</v>
      </c>
      <c r="F37">
        <v>95.28</v>
      </c>
      <c r="G37" t="s">
        <v>154</v>
      </c>
      <c r="H37" t="s">
        <v>20</v>
      </c>
      <c r="I37">
        <v>100</v>
      </c>
      <c r="J37">
        <v>689</v>
      </c>
      <c r="K37" t="s">
        <v>156</v>
      </c>
      <c r="L37">
        <f>VLOOKUP(P37,[4]Sheet2!$A$2:$I$73,9,FALSE)</f>
        <v>16</v>
      </c>
      <c r="M37" t="s">
        <v>2432</v>
      </c>
      <c r="P37" t="s">
        <v>2884</v>
      </c>
      <c r="Q37" t="s">
        <v>2832</v>
      </c>
      <c r="R37" t="s">
        <v>2711</v>
      </c>
      <c r="S37" t="s">
        <v>2697</v>
      </c>
      <c r="T37">
        <v>176.2</v>
      </c>
      <c r="U37">
        <v>25</v>
      </c>
      <c r="V37">
        <v>69778</v>
      </c>
      <c r="W37">
        <f t="shared" si="0"/>
        <v>69.778000000000006</v>
      </c>
    </row>
    <row r="38" spans="1:23" x14ac:dyDescent="0.2">
      <c r="A38" t="s">
        <v>10</v>
      </c>
      <c r="B38">
        <v>37</v>
      </c>
      <c r="C38" t="s">
        <v>2645</v>
      </c>
      <c r="D38" t="s">
        <v>157</v>
      </c>
      <c r="E38" t="s">
        <v>135</v>
      </c>
      <c r="F38">
        <v>99.16</v>
      </c>
      <c r="G38" t="s">
        <v>42</v>
      </c>
      <c r="H38" t="s">
        <v>14</v>
      </c>
      <c r="I38">
        <v>180</v>
      </c>
      <c r="J38">
        <v>683</v>
      </c>
      <c r="K38" t="s">
        <v>159</v>
      </c>
      <c r="L38">
        <f>VLOOKUP(P38,[4]Sheet2!$A$2:$I$73,9,FALSE)</f>
        <v>2</v>
      </c>
      <c r="M38" t="s">
        <v>1989</v>
      </c>
      <c r="P38" t="s">
        <v>2856</v>
      </c>
      <c r="Q38" t="s">
        <v>2754</v>
      </c>
      <c r="R38" t="s">
        <v>2876</v>
      </c>
      <c r="S38" t="s">
        <v>2709</v>
      </c>
      <c r="T38">
        <v>100.4</v>
      </c>
      <c r="U38">
        <v>77</v>
      </c>
      <c r="V38">
        <v>43015</v>
      </c>
      <c r="W38">
        <f t="shared" si="0"/>
        <v>43.015000000000001</v>
      </c>
    </row>
    <row r="39" spans="1:23" x14ac:dyDescent="0.2">
      <c r="A39" t="s">
        <v>10</v>
      </c>
      <c r="B39">
        <v>38</v>
      </c>
      <c r="C39" t="s">
        <v>2645</v>
      </c>
      <c r="D39" t="s">
        <v>160</v>
      </c>
      <c r="E39" t="s">
        <v>161</v>
      </c>
      <c r="F39">
        <v>95.55</v>
      </c>
      <c r="G39" t="s">
        <v>100</v>
      </c>
      <c r="H39" t="s">
        <v>20</v>
      </c>
      <c r="I39">
        <v>14</v>
      </c>
      <c r="J39">
        <v>671</v>
      </c>
      <c r="K39" t="s">
        <v>163</v>
      </c>
      <c r="L39">
        <f>VLOOKUP(P39,[4]Sheet2!$A$2:$I$73,9,FALSE)</f>
        <v>11</v>
      </c>
      <c r="M39" t="s">
        <v>2433</v>
      </c>
      <c r="P39" t="s">
        <v>2877</v>
      </c>
      <c r="Q39" t="s">
        <v>2707</v>
      </c>
      <c r="R39" t="s">
        <v>2738</v>
      </c>
      <c r="S39" t="s">
        <v>2739</v>
      </c>
      <c r="T39">
        <v>107.3</v>
      </c>
      <c r="U39">
        <v>105</v>
      </c>
      <c r="V39">
        <v>55776</v>
      </c>
      <c r="W39">
        <f t="shared" si="0"/>
        <v>55.776000000000003</v>
      </c>
    </row>
    <row r="40" spans="1:23" x14ac:dyDescent="0.2">
      <c r="A40" t="s">
        <v>10</v>
      </c>
      <c r="B40">
        <v>39</v>
      </c>
      <c r="C40" t="s">
        <v>2645</v>
      </c>
      <c r="D40" t="s">
        <v>164</v>
      </c>
      <c r="E40" t="s">
        <v>165</v>
      </c>
      <c r="F40">
        <v>89.9</v>
      </c>
      <c r="G40" t="s">
        <v>64</v>
      </c>
      <c r="H40" t="s">
        <v>20</v>
      </c>
      <c r="I40">
        <v>156</v>
      </c>
      <c r="J40">
        <v>650</v>
      </c>
      <c r="K40" t="s">
        <v>167</v>
      </c>
      <c r="L40">
        <f>VLOOKUP(P40,[4]Sheet2!$A$2:$I$73,9,FALSE)</f>
        <v>5</v>
      </c>
      <c r="M40" t="s">
        <v>2434</v>
      </c>
      <c r="P40" t="s">
        <v>2861</v>
      </c>
      <c r="Q40" t="s">
        <v>2737</v>
      </c>
      <c r="R40" t="s">
        <v>2871</v>
      </c>
      <c r="S40" t="s">
        <v>2688</v>
      </c>
      <c r="T40">
        <v>88.5</v>
      </c>
      <c r="U40" t="e">
        <v>#N/A</v>
      </c>
      <c r="V40" t="e">
        <v>#N/A</v>
      </c>
      <c r="W40" t="e">
        <f t="shared" si="0"/>
        <v>#N/A</v>
      </c>
    </row>
    <row r="41" spans="1:23" x14ac:dyDescent="0.2">
      <c r="A41" t="s">
        <v>10</v>
      </c>
      <c r="B41">
        <v>40</v>
      </c>
      <c r="C41" t="s">
        <v>2645</v>
      </c>
      <c r="D41" t="s">
        <v>168</v>
      </c>
      <c r="E41" t="s">
        <v>169</v>
      </c>
      <c r="F41">
        <v>85.93</v>
      </c>
      <c r="G41" t="s">
        <v>42</v>
      </c>
      <c r="H41" t="s">
        <v>38</v>
      </c>
      <c r="I41">
        <v>27</v>
      </c>
      <c r="J41">
        <v>642</v>
      </c>
      <c r="K41" t="s">
        <v>171</v>
      </c>
      <c r="L41">
        <f>VLOOKUP(P41,[4]Sheet2!$A$2:$I$73,9,FALSE)</f>
        <v>13</v>
      </c>
      <c r="M41" t="s">
        <v>2454</v>
      </c>
      <c r="P41" t="s">
        <v>2872</v>
      </c>
      <c r="Q41" t="s">
        <v>2873</v>
      </c>
      <c r="R41" t="s">
        <v>2721</v>
      </c>
      <c r="S41" t="s">
        <v>2722</v>
      </c>
      <c r="T41">
        <v>87.5</v>
      </c>
      <c r="U41">
        <v>137</v>
      </c>
      <c r="V41">
        <v>44880</v>
      </c>
      <c r="W41">
        <f t="shared" si="0"/>
        <v>44.88</v>
      </c>
    </row>
    <row r="42" spans="1:23" x14ac:dyDescent="0.2">
      <c r="A42" t="s">
        <v>10</v>
      </c>
      <c r="B42">
        <v>41</v>
      </c>
      <c r="C42" t="s">
        <v>2645</v>
      </c>
      <c r="D42" t="s">
        <v>172</v>
      </c>
      <c r="E42" t="s">
        <v>173</v>
      </c>
      <c r="F42">
        <v>99.06</v>
      </c>
      <c r="G42" t="s">
        <v>174</v>
      </c>
      <c r="H42" t="s">
        <v>14</v>
      </c>
      <c r="I42">
        <v>93</v>
      </c>
      <c r="J42">
        <v>634</v>
      </c>
      <c r="K42" t="s">
        <v>176</v>
      </c>
      <c r="L42">
        <f>VLOOKUP(P42,[4]Sheet2!$A$2:$I$73,9,FALSE)</f>
        <v>32</v>
      </c>
      <c r="M42" t="s">
        <v>1992</v>
      </c>
      <c r="P42" t="s">
        <v>2881</v>
      </c>
      <c r="Q42" t="s">
        <v>2720</v>
      </c>
      <c r="R42" t="s">
        <v>2752</v>
      </c>
      <c r="S42" t="s">
        <v>2753</v>
      </c>
      <c r="T42">
        <v>101.4</v>
      </c>
      <c r="U42">
        <v>250</v>
      </c>
      <c r="V42">
        <v>49928</v>
      </c>
      <c r="W42">
        <f t="shared" si="0"/>
        <v>49.927999999999997</v>
      </c>
    </row>
    <row r="43" spans="1:23" x14ac:dyDescent="0.2">
      <c r="A43" t="s">
        <v>10</v>
      </c>
      <c r="B43">
        <v>42</v>
      </c>
      <c r="C43" t="s">
        <v>2645</v>
      </c>
      <c r="D43" t="s">
        <v>177</v>
      </c>
      <c r="E43" t="s">
        <v>178</v>
      </c>
      <c r="F43">
        <v>92.78</v>
      </c>
      <c r="G43" t="s">
        <v>64</v>
      </c>
      <c r="H43" t="s">
        <v>20</v>
      </c>
      <c r="I43">
        <v>134</v>
      </c>
      <c r="J43">
        <v>633</v>
      </c>
      <c r="K43" t="s">
        <v>180</v>
      </c>
      <c r="L43">
        <f>VLOOKUP(P43,[4]Sheet2!$A$2:$I$73,9,FALSE)</f>
        <v>27</v>
      </c>
      <c r="M43" t="s">
        <v>2435</v>
      </c>
      <c r="P43" t="s">
        <v>2885</v>
      </c>
      <c r="Q43" t="s">
        <v>2751</v>
      </c>
      <c r="R43" t="s">
        <v>2667</v>
      </c>
      <c r="S43" t="s">
        <v>2668</v>
      </c>
      <c r="T43">
        <v>91.8</v>
      </c>
      <c r="U43">
        <v>176</v>
      </c>
      <c r="V43">
        <v>52111</v>
      </c>
      <c r="W43">
        <f t="shared" si="0"/>
        <v>52.110999999999997</v>
      </c>
    </row>
    <row r="44" spans="1:23" x14ac:dyDescent="0.2">
      <c r="A44" t="s">
        <v>10</v>
      </c>
      <c r="B44">
        <v>43</v>
      </c>
      <c r="C44" t="s">
        <v>2645</v>
      </c>
      <c r="D44" t="s">
        <v>181</v>
      </c>
      <c r="E44" t="s">
        <v>182</v>
      </c>
      <c r="F44">
        <v>90.27</v>
      </c>
      <c r="G44" t="s">
        <v>13</v>
      </c>
      <c r="I44">
        <v>47</v>
      </c>
      <c r="J44">
        <v>628</v>
      </c>
      <c r="K44" t="s">
        <v>184</v>
      </c>
      <c r="L44">
        <f>VLOOKUP(P44,[4]Sheet2!$A$2:$I$73,9,FALSE)</f>
        <v>15</v>
      </c>
      <c r="M44" t="s">
        <v>2429</v>
      </c>
      <c r="P44" t="s">
        <v>2882</v>
      </c>
      <c r="Q44" t="s">
        <v>2666</v>
      </c>
      <c r="R44" t="s">
        <v>2706</v>
      </c>
      <c r="S44" t="s">
        <v>2688</v>
      </c>
      <c r="T44">
        <v>129.4</v>
      </c>
      <c r="U44" t="e">
        <v>#N/A</v>
      </c>
      <c r="V44" t="e">
        <v>#N/A</v>
      </c>
      <c r="W44" t="e">
        <f t="shared" si="0"/>
        <v>#N/A</v>
      </c>
    </row>
    <row r="45" spans="1:23" x14ac:dyDescent="0.2">
      <c r="A45" t="s">
        <v>10</v>
      </c>
      <c r="B45">
        <v>44</v>
      </c>
      <c r="C45" t="s">
        <v>2645</v>
      </c>
      <c r="D45" t="s">
        <v>185</v>
      </c>
      <c r="E45" t="s">
        <v>186</v>
      </c>
      <c r="F45">
        <v>99.24</v>
      </c>
      <c r="G45" t="s">
        <v>13</v>
      </c>
      <c r="I45">
        <v>208</v>
      </c>
      <c r="J45">
        <v>621</v>
      </c>
      <c r="K45" t="s">
        <v>188</v>
      </c>
      <c r="L45">
        <f>VLOOKUP(P45,[4]Sheet2!$A$2:$I$73,9,FALSE)</f>
        <v>18</v>
      </c>
      <c r="M45" t="s">
        <v>1987</v>
      </c>
      <c r="P45" t="s">
        <v>2854</v>
      </c>
      <c r="Q45" t="s">
        <v>2855</v>
      </c>
      <c r="R45" t="s">
        <v>2886</v>
      </c>
      <c r="S45" t="s">
        <v>2805</v>
      </c>
      <c r="T45">
        <v>207.9</v>
      </c>
      <c r="U45">
        <v>36</v>
      </c>
      <c r="V45">
        <v>51026</v>
      </c>
      <c r="W45">
        <f t="shared" si="0"/>
        <v>51.026000000000003</v>
      </c>
    </row>
    <row r="46" spans="1:23" x14ac:dyDescent="0.2">
      <c r="A46" t="s">
        <v>10</v>
      </c>
      <c r="B46">
        <v>45</v>
      </c>
      <c r="C46" t="s">
        <v>2645</v>
      </c>
      <c r="D46" t="s">
        <v>189</v>
      </c>
      <c r="E46" t="s">
        <v>190</v>
      </c>
      <c r="F46">
        <v>83.7</v>
      </c>
      <c r="G46" t="s">
        <v>100</v>
      </c>
      <c r="H46" t="s">
        <v>20</v>
      </c>
      <c r="I46">
        <v>5.3</v>
      </c>
      <c r="J46">
        <v>618</v>
      </c>
      <c r="K46" t="s">
        <v>192</v>
      </c>
      <c r="L46">
        <f>VLOOKUP(P46,[4]Sheet2!$A$2:$I$73,9,FALSE)</f>
        <v>49</v>
      </c>
      <c r="M46" t="s">
        <v>2436</v>
      </c>
      <c r="P46" t="s">
        <v>2887</v>
      </c>
      <c r="Q46" t="s">
        <v>2803</v>
      </c>
      <c r="R46" t="e">
        <v>#N/A</v>
      </c>
      <c r="S46" t="e">
        <v>#N/A</v>
      </c>
      <c r="T46" t="e">
        <v>#N/A</v>
      </c>
      <c r="U46" t="e">
        <v>#N/A</v>
      </c>
      <c r="V46" t="e">
        <v>#N/A</v>
      </c>
      <c r="W46" t="e">
        <f t="shared" si="0"/>
        <v>#N/A</v>
      </c>
    </row>
    <row r="47" spans="1:23" x14ac:dyDescent="0.2">
      <c r="A47" t="s">
        <v>10</v>
      </c>
      <c r="B47">
        <v>46</v>
      </c>
      <c r="C47" t="s">
        <v>2645</v>
      </c>
      <c r="D47" t="s">
        <v>193</v>
      </c>
      <c r="E47" t="s">
        <v>30</v>
      </c>
      <c r="F47">
        <v>87.54</v>
      </c>
      <c r="G47" t="s">
        <v>174</v>
      </c>
      <c r="H47" t="s">
        <v>17</v>
      </c>
      <c r="I47">
        <v>818</v>
      </c>
      <c r="J47">
        <v>605</v>
      </c>
      <c r="K47" t="s">
        <v>195</v>
      </c>
      <c r="L47" t="e">
        <f>VLOOKUP(P47,[4]Sheet2!$A$2:$I$73,9,FALSE)</f>
        <v>#N/A</v>
      </c>
      <c r="N47" t="s">
        <v>1995</v>
      </c>
      <c r="P47" t="e">
        <v>#N/A</v>
      </c>
      <c r="Q47" t="e">
        <v>#N/A</v>
      </c>
      <c r="R47" t="s">
        <v>2670</v>
      </c>
      <c r="S47" t="s">
        <v>2671</v>
      </c>
      <c r="T47">
        <v>90.6</v>
      </c>
      <c r="U47">
        <v>55</v>
      </c>
      <c r="V47">
        <v>49077</v>
      </c>
      <c r="W47">
        <f t="shared" si="0"/>
        <v>49.076999999999998</v>
      </c>
    </row>
    <row r="48" spans="1:23" x14ac:dyDescent="0.2">
      <c r="A48" t="s">
        <v>10</v>
      </c>
      <c r="B48">
        <v>47</v>
      </c>
      <c r="C48" t="s">
        <v>2645</v>
      </c>
      <c r="D48" t="s">
        <v>196</v>
      </c>
      <c r="E48" t="s">
        <v>197</v>
      </c>
      <c r="F48">
        <v>89.37</v>
      </c>
      <c r="G48" t="s">
        <v>64</v>
      </c>
      <c r="I48">
        <v>30</v>
      </c>
      <c r="J48">
        <v>571</v>
      </c>
      <c r="K48" t="s">
        <v>199</v>
      </c>
      <c r="L48">
        <f>VLOOKUP(P48,[4]Sheet2!$A$2:$I$73,9,FALSE)</f>
        <v>3</v>
      </c>
      <c r="M48" t="s">
        <v>2452</v>
      </c>
      <c r="P48" t="s">
        <v>2865</v>
      </c>
      <c r="Q48" t="s">
        <v>2669</v>
      </c>
      <c r="R48" t="s">
        <v>2786</v>
      </c>
      <c r="S48" t="s">
        <v>2787</v>
      </c>
      <c r="T48">
        <v>110.7</v>
      </c>
      <c r="U48" t="e">
        <v>#N/A</v>
      </c>
      <c r="V48" t="e">
        <v>#N/A</v>
      </c>
      <c r="W48" t="e">
        <f t="shared" si="0"/>
        <v>#N/A</v>
      </c>
    </row>
    <row r="49" spans="1:23" x14ac:dyDescent="0.2">
      <c r="A49" t="s">
        <v>10</v>
      </c>
      <c r="B49">
        <v>48</v>
      </c>
      <c r="C49" t="s">
        <v>2645</v>
      </c>
      <c r="D49" t="s">
        <v>200</v>
      </c>
      <c r="E49" t="s">
        <v>201</v>
      </c>
      <c r="F49">
        <v>96.61</v>
      </c>
      <c r="G49" t="s">
        <v>64</v>
      </c>
      <c r="H49" t="s">
        <v>20</v>
      </c>
      <c r="I49">
        <v>56</v>
      </c>
      <c r="J49">
        <v>554</v>
      </c>
      <c r="K49" t="s">
        <v>203</v>
      </c>
      <c r="L49">
        <f>VLOOKUP(P49,[4]Sheet2!$A$2:$I$73,9,FALSE)</f>
        <v>7</v>
      </c>
      <c r="M49" t="s">
        <v>2428</v>
      </c>
      <c r="P49" t="s">
        <v>2868</v>
      </c>
      <c r="Q49" t="s">
        <v>2869</v>
      </c>
      <c r="R49" t="e">
        <v>#N/A</v>
      </c>
      <c r="S49" t="e">
        <v>#N/A</v>
      </c>
      <c r="T49" t="e">
        <v>#N/A</v>
      </c>
      <c r="U49" t="e">
        <v>#N/A</v>
      </c>
      <c r="V49" t="e">
        <v>#N/A</v>
      </c>
      <c r="W49" t="e">
        <f t="shared" si="0"/>
        <v>#N/A</v>
      </c>
    </row>
    <row r="50" spans="1:23" x14ac:dyDescent="0.2">
      <c r="A50" t="s">
        <v>10</v>
      </c>
      <c r="B50">
        <v>49</v>
      </c>
      <c r="C50" t="s">
        <v>2645</v>
      </c>
      <c r="D50" t="s">
        <v>204</v>
      </c>
      <c r="E50" t="s">
        <v>205</v>
      </c>
      <c r="F50">
        <v>76.319999999999993</v>
      </c>
      <c r="G50" t="s">
        <v>42</v>
      </c>
      <c r="H50" t="s">
        <v>38</v>
      </c>
      <c r="I50">
        <v>7.7</v>
      </c>
      <c r="J50">
        <v>554</v>
      </c>
      <c r="K50" t="s">
        <v>203</v>
      </c>
      <c r="L50" t="e">
        <f>VLOOKUP(P50,[4]Sheet2!$A$2:$I$73,9,FALSE)</f>
        <v>#N/A</v>
      </c>
      <c r="M50" t="s">
        <v>2506</v>
      </c>
      <c r="P50" t="e">
        <v>#N/A</v>
      </c>
      <c r="Q50" t="e">
        <v>#N/A</v>
      </c>
      <c r="R50" t="s">
        <v>2657</v>
      </c>
      <c r="S50" t="s">
        <v>2633</v>
      </c>
      <c r="T50">
        <v>91.7</v>
      </c>
      <c r="U50" t="e">
        <v>#N/A</v>
      </c>
      <c r="V50" t="e">
        <v>#N/A</v>
      </c>
      <c r="W50" t="e">
        <f t="shared" si="0"/>
        <v>#N/A</v>
      </c>
    </row>
    <row r="51" spans="1:23" x14ac:dyDescent="0.2">
      <c r="A51" t="s">
        <v>10</v>
      </c>
      <c r="B51">
        <v>50</v>
      </c>
      <c r="C51" t="s">
        <v>2645</v>
      </c>
      <c r="D51" t="s">
        <v>207</v>
      </c>
      <c r="E51" t="s">
        <v>208</v>
      </c>
      <c r="F51">
        <v>98.41</v>
      </c>
      <c r="G51" t="s">
        <v>209</v>
      </c>
      <c r="H51" t="s">
        <v>26</v>
      </c>
      <c r="I51">
        <v>58</v>
      </c>
      <c r="J51">
        <v>553</v>
      </c>
      <c r="K51" t="s">
        <v>211</v>
      </c>
      <c r="L51">
        <f>VLOOKUP(P51,[4]Sheet2!$A$2:$I$73,9,FALSE)</f>
        <v>10</v>
      </c>
      <c r="M51" t="s">
        <v>2431</v>
      </c>
      <c r="P51" t="s">
        <v>2878</v>
      </c>
      <c r="Q51" t="s">
        <v>2879</v>
      </c>
      <c r="R51" t="s">
        <v>2876</v>
      </c>
      <c r="S51" t="s">
        <v>2709</v>
      </c>
      <c r="T51">
        <v>100.4</v>
      </c>
      <c r="U51">
        <v>77</v>
      </c>
      <c r="V51">
        <v>43015</v>
      </c>
      <c r="W51">
        <f t="shared" si="0"/>
        <v>43.015000000000001</v>
      </c>
    </row>
    <row r="52" spans="1:23" x14ac:dyDescent="0.2">
      <c r="A52" t="s">
        <v>10</v>
      </c>
      <c r="B52">
        <v>51</v>
      </c>
      <c r="C52" t="s">
        <v>2645</v>
      </c>
      <c r="D52" t="s">
        <v>212</v>
      </c>
      <c r="E52" t="s">
        <v>19</v>
      </c>
      <c r="F52">
        <v>88.7</v>
      </c>
      <c r="G52" t="s">
        <v>213</v>
      </c>
      <c r="H52" t="s">
        <v>20</v>
      </c>
      <c r="I52">
        <v>7.4</v>
      </c>
      <c r="J52">
        <v>522</v>
      </c>
      <c r="K52" t="s">
        <v>215</v>
      </c>
      <c r="L52">
        <f>VLOOKUP(P52,[4]Sheet2!$A$2:$I$73,9,FALSE)</f>
        <v>11</v>
      </c>
      <c r="M52" t="s">
        <v>2433</v>
      </c>
      <c r="P52" t="s">
        <v>2877</v>
      </c>
      <c r="Q52" t="s">
        <v>2707</v>
      </c>
      <c r="R52" t="s">
        <v>2670</v>
      </c>
      <c r="S52" t="s">
        <v>2671</v>
      </c>
      <c r="T52">
        <v>90.6</v>
      </c>
      <c r="U52">
        <v>55</v>
      </c>
      <c r="V52">
        <v>49077</v>
      </c>
      <c r="W52">
        <f t="shared" si="0"/>
        <v>49.076999999999998</v>
      </c>
    </row>
    <row r="53" spans="1:23" x14ac:dyDescent="0.2">
      <c r="A53" t="s">
        <v>10</v>
      </c>
      <c r="B53">
        <v>52</v>
      </c>
      <c r="C53" t="s">
        <v>2645</v>
      </c>
      <c r="D53" t="s">
        <v>216</v>
      </c>
      <c r="E53" t="s">
        <v>217</v>
      </c>
      <c r="F53">
        <v>90.28</v>
      </c>
      <c r="G53" t="s">
        <v>42</v>
      </c>
      <c r="I53">
        <v>43</v>
      </c>
      <c r="J53">
        <v>513</v>
      </c>
      <c r="K53" t="s">
        <v>219</v>
      </c>
      <c r="L53">
        <f>VLOOKUP(P53,[4]Sheet2!$A$2:$I$73,9,FALSE)</f>
        <v>3</v>
      </c>
      <c r="M53" t="s">
        <v>2452</v>
      </c>
      <c r="P53" t="s">
        <v>2865</v>
      </c>
      <c r="Q53" t="s">
        <v>2669</v>
      </c>
      <c r="R53" t="s">
        <v>2706</v>
      </c>
      <c r="S53" t="s">
        <v>2688</v>
      </c>
      <c r="T53">
        <v>129.4</v>
      </c>
      <c r="U53" t="e">
        <v>#N/A</v>
      </c>
      <c r="V53" t="e">
        <v>#N/A</v>
      </c>
      <c r="W53" t="e">
        <f t="shared" si="0"/>
        <v>#N/A</v>
      </c>
    </row>
    <row r="54" spans="1:23" x14ac:dyDescent="0.2">
      <c r="A54" t="s">
        <v>10</v>
      </c>
      <c r="B54">
        <v>53</v>
      </c>
      <c r="C54" t="s">
        <v>2645</v>
      </c>
      <c r="D54" t="s">
        <v>220</v>
      </c>
      <c r="E54" t="s">
        <v>221</v>
      </c>
      <c r="F54">
        <v>97.87</v>
      </c>
      <c r="G54" t="s">
        <v>209</v>
      </c>
      <c r="H54" t="s">
        <v>14</v>
      </c>
      <c r="I54">
        <v>34</v>
      </c>
      <c r="J54">
        <v>506</v>
      </c>
      <c r="K54" t="s">
        <v>223</v>
      </c>
      <c r="L54">
        <f>VLOOKUP(P54,[4]Sheet2!$A$2:$I$73,9,FALSE)</f>
        <v>18</v>
      </c>
      <c r="M54" t="s">
        <v>1987</v>
      </c>
      <c r="P54" t="s">
        <v>2854</v>
      </c>
      <c r="Q54" t="s">
        <v>2855</v>
      </c>
      <c r="R54" t="s">
        <v>2786</v>
      </c>
      <c r="S54" t="s">
        <v>2787</v>
      </c>
      <c r="T54">
        <v>110.7</v>
      </c>
      <c r="U54" t="e">
        <v>#N/A</v>
      </c>
      <c r="V54" t="e">
        <v>#N/A</v>
      </c>
      <c r="W54" t="e">
        <f t="shared" si="0"/>
        <v>#N/A</v>
      </c>
    </row>
    <row r="55" spans="1:23" x14ac:dyDescent="0.2">
      <c r="A55" t="s">
        <v>10</v>
      </c>
      <c r="B55">
        <v>54</v>
      </c>
      <c r="C55" t="s">
        <v>2645</v>
      </c>
      <c r="D55" t="s">
        <v>224</v>
      </c>
      <c r="E55" t="s">
        <v>225</v>
      </c>
      <c r="F55">
        <v>97.83</v>
      </c>
      <c r="G55" t="s">
        <v>25</v>
      </c>
      <c r="H55" t="s">
        <v>26</v>
      </c>
      <c r="I55">
        <v>51</v>
      </c>
      <c r="J55">
        <v>497</v>
      </c>
      <c r="K55" t="s">
        <v>226</v>
      </c>
      <c r="L55">
        <f>VLOOKUP(P55,[4]Sheet2!$A$2:$I$73,9,FALSE)</f>
        <v>7</v>
      </c>
      <c r="M55" t="s">
        <v>2428</v>
      </c>
      <c r="P55" t="s">
        <v>2868</v>
      </c>
      <c r="Q55" t="s">
        <v>2869</v>
      </c>
      <c r="R55" t="s">
        <v>2732</v>
      </c>
      <c r="S55" t="s">
        <v>2592</v>
      </c>
      <c r="T55">
        <v>90.5</v>
      </c>
      <c r="U55">
        <v>137</v>
      </c>
      <c r="V55">
        <v>61526</v>
      </c>
      <c r="W55">
        <f t="shared" si="0"/>
        <v>61.526000000000003</v>
      </c>
    </row>
    <row r="56" spans="1:23" x14ac:dyDescent="0.2">
      <c r="A56" t="s">
        <v>10</v>
      </c>
      <c r="B56">
        <v>55</v>
      </c>
      <c r="C56" t="s">
        <v>2645</v>
      </c>
      <c r="D56" t="s">
        <v>227</v>
      </c>
      <c r="E56" t="s">
        <v>228</v>
      </c>
      <c r="F56">
        <v>89.62</v>
      </c>
      <c r="G56" t="s">
        <v>13</v>
      </c>
      <c r="I56">
        <v>37</v>
      </c>
      <c r="J56">
        <v>494</v>
      </c>
      <c r="K56" t="s">
        <v>230</v>
      </c>
      <c r="L56">
        <f>VLOOKUP(P56,[4]Sheet2!$A$2:$I$73,9,FALSE)</f>
        <v>27</v>
      </c>
      <c r="M56" t="s">
        <v>2485</v>
      </c>
      <c r="P56" t="s">
        <v>2888</v>
      </c>
      <c r="Q56" t="s">
        <v>2731</v>
      </c>
      <c r="R56" t="s">
        <v>2866</v>
      </c>
      <c r="S56" t="s">
        <v>2704</v>
      </c>
      <c r="T56">
        <v>75</v>
      </c>
      <c r="U56">
        <v>18</v>
      </c>
      <c r="V56">
        <v>46002</v>
      </c>
      <c r="W56">
        <f t="shared" si="0"/>
        <v>46.002000000000002</v>
      </c>
    </row>
    <row r="57" spans="1:23" x14ac:dyDescent="0.2">
      <c r="A57" t="s">
        <v>10</v>
      </c>
      <c r="B57">
        <v>56</v>
      </c>
      <c r="C57" t="s">
        <v>2645</v>
      </c>
      <c r="D57" t="s">
        <v>231</v>
      </c>
      <c r="E57" t="s">
        <v>232</v>
      </c>
      <c r="F57">
        <v>89.7</v>
      </c>
      <c r="G57" t="s">
        <v>213</v>
      </c>
      <c r="H57" t="s">
        <v>20</v>
      </c>
      <c r="I57">
        <v>3.1</v>
      </c>
      <c r="J57">
        <v>485</v>
      </c>
      <c r="K57" t="s">
        <v>234</v>
      </c>
      <c r="L57">
        <f>VLOOKUP(P57,[4]Sheet2!$A$2:$I$73,9,FALSE)</f>
        <v>4</v>
      </c>
      <c r="M57" t="s">
        <v>2437</v>
      </c>
      <c r="P57" t="s">
        <v>2867</v>
      </c>
      <c r="Q57" t="s">
        <v>2729</v>
      </c>
      <c r="R57" t="s">
        <v>2781</v>
      </c>
      <c r="S57" t="s">
        <v>2782</v>
      </c>
      <c r="T57">
        <v>122</v>
      </c>
      <c r="U57" t="e">
        <v>#N/A</v>
      </c>
      <c r="V57" t="e">
        <v>#N/A</v>
      </c>
      <c r="W57" t="e">
        <f t="shared" si="0"/>
        <v>#N/A</v>
      </c>
    </row>
    <row r="58" spans="1:23" x14ac:dyDescent="0.2">
      <c r="A58" t="s">
        <v>10</v>
      </c>
      <c r="B58">
        <v>57</v>
      </c>
      <c r="C58" t="s">
        <v>2645</v>
      </c>
      <c r="D58" t="s">
        <v>235</v>
      </c>
      <c r="E58" t="s">
        <v>236</v>
      </c>
      <c r="F58">
        <v>83.75</v>
      </c>
      <c r="G58" t="s">
        <v>154</v>
      </c>
      <c r="H58" t="s">
        <v>38</v>
      </c>
      <c r="I58">
        <v>12.9</v>
      </c>
      <c r="J58">
        <v>484</v>
      </c>
      <c r="K58" t="s">
        <v>238</v>
      </c>
      <c r="L58">
        <f>VLOOKUP(P58,[4]Sheet2!$A$2:$I$73,9,FALSE)</f>
        <v>64</v>
      </c>
      <c r="M58" t="s">
        <v>2486</v>
      </c>
      <c r="P58" t="s">
        <v>2889</v>
      </c>
      <c r="Q58" t="s">
        <v>2890</v>
      </c>
      <c r="R58" t="s">
        <v>2667</v>
      </c>
      <c r="S58" t="s">
        <v>2668</v>
      </c>
      <c r="T58">
        <v>91.8</v>
      </c>
      <c r="U58">
        <v>176</v>
      </c>
      <c r="V58">
        <v>52111</v>
      </c>
      <c r="W58">
        <f t="shared" si="0"/>
        <v>52.110999999999997</v>
      </c>
    </row>
    <row r="59" spans="1:23" x14ac:dyDescent="0.2">
      <c r="A59" t="s">
        <v>10</v>
      </c>
      <c r="B59">
        <v>58</v>
      </c>
      <c r="C59" t="s">
        <v>2645</v>
      </c>
      <c r="D59" t="s">
        <v>239</v>
      </c>
      <c r="E59" t="s">
        <v>240</v>
      </c>
      <c r="F59">
        <v>90.37</v>
      </c>
      <c r="G59" t="s">
        <v>25</v>
      </c>
      <c r="H59" t="s">
        <v>38</v>
      </c>
      <c r="I59">
        <v>31</v>
      </c>
      <c r="J59">
        <v>483</v>
      </c>
      <c r="K59" t="s">
        <v>242</v>
      </c>
      <c r="L59">
        <f>VLOOKUP(P59,[4]Sheet2!$A$2:$I$73,9,FALSE)</f>
        <v>15</v>
      </c>
      <c r="M59" t="s">
        <v>2429</v>
      </c>
      <c r="P59" t="s">
        <v>2882</v>
      </c>
      <c r="Q59" t="s">
        <v>2666</v>
      </c>
      <c r="R59" t="s">
        <v>2662</v>
      </c>
      <c r="S59" t="s">
        <v>2663</v>
      </c>
      <c r="T59">
        <v>87</v>
      </c>
      <c r="U59">
        <v>127</v>
      </c>
      <c r="V59">
        <v>59866</v>
      </c>
      <c r="W59">
        <f t="shared" si="0"/>
        <v>59.866</v>
      </c>
    </row>
    <row r="60" spans="1:23" x14ac:dyDescent="0.2">
      <c r="A60" t="s">
        <v>10</v>
      </c>
      <c r="B60">
        <v>59</v>
      </c>
      <c r="C60" t="s">
        <v>2645</v>
      </c>
      <c r="D60" t="s">
        <v>243</v>
      </c>
      <c r="E60" t="s">
        <v>244</v>
      </c>
      <c r="F60">
        <v>86.8</v>
      </c>
      <c r="G60" t="s">
        <v>13</v>
      </c>
      <c r="I60">
        <v>101</v>
      </c>
      <c r="J60">
        <v>478</v>
      </c>
      <c r="K60" t="s">
        <v>246</v>
      </c>
      <c r="L60">
        <f>VLOOKUP(P60,[4]Sheet2!$A$2:$I$73,9,FALSE)</f>
        <v>24</v>
      </c>
      <c r="M60" t="s">
        <v>1991</v>
      </c>
      <c r="P60" t="s">
        <v>2880</v>
      </c>
      <c r="Q60" t="s">
        <v>2661</v>
      </c>
      <c r="R60" t="s">
        <v>2721</v>
      </c>
      <c r="S60" t="s">
        <v>2722</v>
      </c>
      <c r="T60">
        <v>87.5</v>
      </c>
      <c r="U60">
        <v>137</v>
      </c>
      <c r="V60">
        <v>44880</v>
      </c>
      <c r="W60">
        <f t="shared" si="0"/>
        <v>44.88</v>
      </c>
    </row>
    <row r="61" spans="1:23" x14ac:dyDescent="0.2">
      <c r="A61" t="s">
        <v>10</v>
      </c>
      <c r="B61">
        <v>60</v>
      </c>
      <c r="C61" t="s">
        <v>2645</v>
      </c>
      <c r="D61" t="s">
        <v>247</v>
      </c>
      <c r="E61" t="s">
        <v>248</v>
      </c>
      <c r="F61">
        <v>98.83</v>
      </c>
      <c r="G61" t="s">
        <v>213</v>
      </c>
      <c r="H61" t="s">
        <v>14</v>
      </c>
      <c r="I61">
        <v>47</v>
      </c>
      <c r="J61">
        <v>477</v>
      </c>
      <c r="K61" t="s">
        <v>249</v>
      </c>
      <c r="L61">
        <f>VLOOKUP(P61,[4]Sheet2!$A$2:$I$73,9,FALSE)</f>
        <v>32</v>
      </c>
      <c r="M61" t="s">
        <v>1992</v>
      </c>
      <c r="P61" t="s">
        <v>2881</v>
      </c>
      <c r="Q61" t="s">
        <v>2720</v>
      </c>
      <c r="R61" t="s">
        <v>2749</v>
      </c>
      <c r="S61" t="s">
        <v>2750</v>
      </c>
      <c r="T61">
        <v>109.4</v>
      </c>
      <c r="U61" t="e">
        <v>#N/A</v>
      </c>
      <c r="V61" t="e">
        <v>#N/A</v>
      </c>
      <c r="W61" t="e">
        <f t="shared" si="0"/>
        <v>#N/A</v>
      </c>
    </row>
    <row r="62" spans="1:23" x14ac:dyDescent="0.2">
      <c r="A62" t="s">
        <v>10</v>
      </c>
      <c r="B62">
        <v>61</v>
      </c>
      <c r="C62" t="s">
        <v>2645</v>
      </c>
      <c r="D62" t="s">
        <v>250</v>
      </c>
      <c r="E62" t="s">
        <v>251</v>
      </c>
      <c r="F62">
        <v>83.8</v>
      </c>
      <c r="G62" t="s">
        <v>100</v>
      </c>
      <c r="H62" t="s">
        <v>38</v>
      </c>
      <c r="I62">
        <v>3</v>
      </c>
      <c r="J62">
        <v>473</v>
      </c>
      <c r="K62" t="s">
        <v>253</v>
      </c>
      <c r="L62">
        <f>VLOOKUP(P62,[4]Sheet2!$A$2:$I$73,9,FALSE)</f>
        <v>23</v>
      </c>
      <c r="M62" t="s">
        <v>2455</v>
      </c>
      <c r="P62" t="s">
        <v>2891</v>
      </c>
      <c r="Q62" t="s">
        <v>2892</v>
      </c>
      <c r="R62" t="s">
        <v>2866</v>
      </c>
      <c r="S62" t="s">
        <v>2704</v>
      </c>
      <c r="T62">
        <v>75</v>
      </c>
      <c r="U62">
        <v>18</v>
      </c>
      <c r="V62">
        <v>46002</v>
      </c>
      <c r="W62">
        <f t="shared" si="0"/>
        <v>46.002000000000002</v>
      </c>
    </row>
    <row r="63" spans="1:23" x14ac:dyDescent="0.2">
      <c r="A63" t="s">
        <v>10</v>
      </c>
      <c r="B63">
        <v>62</v>
      </c>
      <c r="C63" t="s">
        <v>2645</v>
      </c>
      <c r="D63" t="s">
        <v>254</v>
      </c>
      <c r="E63" t="s">
        <v>255</v>
      </c>
      <c r="F63">
        <v>89.75</v>
      </c>
      <c r="G63" t="s">
        <v>25</v>
      </c>
      <c r="H63" t="s">
        <v>26</v>
      </c>
      <c r="I63">
        <v>8.6</v>
      </c>
      <c r="J63">
        <v>471</v>
      </c>
      <c r="K63" t="s">
        <v>257</v>
      </c>
      <c r="L63">
        <f>VLOOKUP(P63,[4]Sheet2!$A$2:$I$73,9,FALSE)</f>
        <v>4</v>
      </c>
      <c r="M63" t="s">
        <v>2437</v>
      </c>
      <c r="P63" t="s">
        <v>2867</v>
      </c>
      <c r="Q63" t="s">
        <v>2729</v>
      </c>
      <c r="R63" t="s">
        <v>2876</v>
      </c>
      <c r="S63" t="s">
        <v>2709</v>
      </c>
      <c r="T63">
        <v>100.4</v>
      </c>
      <c r="U63">
        <v>77</v>
      </c>
      <c r="V63">
        <v>43015</v>
      </c>
      <c r="W63">
        <f t="shared" si="0"/>
        <v>43.015000000000001</v>
      </c>
    </row>
    <row r="64" spans="1:23" x14ac:dyDescent="0.2">
      <c r="A64" t="s">
        <v>10</v>
      </c>
      <c r="B64">
        <v>63</v>
      </c>
      <c r="C64" t="s">
        <v>2645</v>
      </c>
      <c r="D64" t="s">
        <v>258</v>
      </c>
      <c r="E64" t="s">
        <v>259</v>
      </c>
      <c r="F64">
        <v>91.35</v>
      </c>
      <c r="G64" t="s">
        <v>209</v>
      </c>
      <c r="H64" t="s">
        <v>26</v>
      </c>
      <c r="I64">
        <v>13.8</v>
      </c>
      <c r="J64">
        <v>468</v>
      </c>
      <c r="K64" t="s">
        <v>261</v>
      </c>
      <c r="L64">
        <f>VLOOKUP(P64,[4]Sheet2!$A$2:$I$73,9,FALSE)</f>
        <v>11</v>
      </c>
      <c r="M64" t="s">
        <v>2433</v>
      </c>
      <c r="P64" t="s">
        <v>2877</v>
      </c>
      <c r="Q64" t="s">
        <v>2707</v>
      </c>
      <c r="R64" t="s">
        <v>2809</v>
      </c>
      <c r="S64" t="s">
        <v>2685</v>
      </c>
      <c r="T64">
        <v>97.5</v>
      </c>
      <c r="U64">
        <v>10</v>
      </c>
      <c r="V64">
        <v>107000</v>
      </c>
      <c r="W64">
        <f t="shared" si="0"/>
        <v>107</v>
      </c>
    </row>
    <row r="65" spans="1:23" x14ac:dyDescent="0.2">
      <c r="A65" t="s">
        <v>10</v>
      </c>
      <c r="B65">
        <v>64</v>
      </c>
      <c r="C65" t="s">
        <v>2645</v>
      </c>
      <c r="D65" t="s">
        <v>262</v>
      </c>
      <c r="E65" t="s">
        <v>263</v>
      </c>
      <c r="F65">
        <v>88.37</v>
      </c>
      <c r="G65" t="s">
        <v>264</v>
      </c>
      <c r="I65">
        <v>8</v>
      </c>
      <c r="J65">
        <v>464</v>
      </c>
      <c r="K65" t="s">
        <v>266</v>
      </c>
      <c r="L65">
        <f>VLOOKUP(P65,[4]Sheet2!$A$2:$I$73,9,FALSE)</f>
        <v>22</v>
      </c>
      <c r="M65" t="s">
        <v>2456</v>
      </c>
      <c r="P65" t="s">
        <v>2893</v>
      </c>
      <c r="Q65" t="s">
        <v>2808</v>
      </c>
      <c r="R65" t="s">
        <v>2833</v>
      </c>
      <c r="S65" t="s">
        <v>2750</v>
      </c>
      <c r="T65">
        <v>88.1</v>
      </c>
      <c r="U65">
        <v>49</v>
      </c>
      <c r="V65">
        <v>43466</v>
      </c>
      <c r="W65">
        <f t="shared" si="0"/>
        <v>43.466000000000001</v>
      </c>
    </row>
    <row r="66" spans="1:23" x14ac:dyDescent="0.2">
      <c r="A66" t="s">
        <v>10</v>
      </c>
      <c r="B66">
        <v>65</v>
      </c>
      <c r="C66" t="s">
        <v>2645</v>
      </c>
      <c r="D66" t="s">
        <v>267</v>
      </c>
      <c r="E66" t="s">
        <v>268</v>
      </c>
      <c r="F66">
        <v>98.38</v>
      </c>
      <c r="G66" t="s">
        <v>174</v>
      </c>
      <c r="H66" t="s">
        <v>26</v>
      </c>
      <c r="I66">
        <v>24</v>
      </c>
      <c r="J66">
        <v>461</v>
      </c>
      <c r="K66" t="s">
        <v>270</v>
      </c>
      <c r="L66">
        <f>VLOOKUP(P66,[4]Sheet2!$A$2:$I$73,9,FALSE)</f>
        <v>16</v>
      </c>
      <c r="M66" t="s">
        <v>2432</v>
      </c>
      <c r="P66" t="s">
        <v>2884</v>
      </c>
      <c r="Q66" t="s">
        <v>2832</v>
      </c>
      <c r="R66" t="s">
        <v>2809</v>
      </c>
      <c r="S66" t="s">
        <v>2685</v>
      </c>
      <c r="T66">
        <v>97.5</v>
      </c>
      <c r="U66">
        <v>10</v>
      </c>
      <c r="V66">
        <v>107000</v>
      </c>
      <c r="W66">
        <f t="shared" si="0"/>
        <v>107</v>
      </c>
    </row>
    <row r="67" spans="1:23" x14ac:dyDescent="0.2">
      <c r="A67" t="s">
        <v>10</v>
      </c>
      <c r="B67">
        <v>66</v>
      </c>
      <c r="C67" t="s">
        <v>2645</v>
      </c>
      <c r="D67" t="s">
        <v>271</v>
      </c>
      <c r="E67" t="s">
        <v>272</v>
      </c>
      <c r="F67">
        <v>86</v>
      </c>
      <c r="G67" t="s">
        <v>213</v>
      </c>
      <c r="H67" t="s">
        <v>38</v>
      </c>
      <c r="I67">
        <v>2.8</v>
      </c>
      <c r="J67">
        <v>460</v>
      </c>
      <c r="K67" t="s">
        <v>274</v>
      </c>
      <c r="L67">
        <f>VLOOKUP(P67,[4]Sheet2!$A$2:$I$73,9,FALSE)</f>
        <v>22</v>
      </c>
      <c r="M67" t="s">
        <v>2456</v>
      </c>
      <c r="P67" t="s">
        <v>2893</v>
      </c>
      <c r="Q67" t="s">
        <v>2808</v>
      </c>
      <c r="R67" t="s">
        <v>2721</v>
      </c>
      <c r="S67" t="s">
        <v>2722</v>
      </c>
      <c r="T67">
        <v>87.5</v>
      </c>
      <c r="U67">
        <v>137</v>
      </c>
      <c r="V67">
        <v>44880</v>
      </c>
      <c r="W67">
        <f t="shared" ref="W67:W130" si="1">V67/1000</f>
        <v>44.88</v>
      </c>
    </row>
    <row r="68" spans="1:23" x14ac:dyDescent="0.2">
      <c r="A68" t="s">
        <v>10</v>
      </c>
      <c r="B68">
        <v>67</v>
      </c>
      <c r="C68" t="s">
        <v>2645</v>
      </c>
      <c r="D68" t="s">
        <v>275</v>
      </c>
      <c r="E68" t="s">
        <v>276</v>
      </c>
      <c r="F68">
        <v>99.37</v>
      </c>
      <c r="G68" t="s">
        <v>213</v>
      </c>
      <c r="H68" t="s">
        <v>20</v>
      </c>
      <c r="I68">
        <v>17.600000000000001</v>
      </c>
      <c r="J68">
        <v>457</v>
      </c>
      <c r="K68" t="s">
        <v>278</v>
      </c>
      <c r="L68">
        <f>VLOOKUP(P68,[4]Sheet2!$A$2:$I$73,9,FALSE)</f>
        <v>32</v>
      </c>
      <c r="M68" t="s">
        <v>1992</v>
      </c>
      <c r="P68" t="s">
        <v>2881</v>
      </c>
      <c r="Q68" t="s">
        <v>2720</v>
      </c>
      <c r="R68" t="s">
        <v>2675</v>
      </c>
      <c r="S68" t="s">
        <v>2655</v>
      </c>
      <c r="T68">
        <v>89.6</v>
      </c>
      <c r="U68">
        <v>115</v>
      </c>
      <c r="V68">
        <v>44308</v>
      </c>
      <c r="W68">
        <f t="shared" si="1"/>
        <v>44.308</v>
      </c>
    </row>
    <row r="69" spans="1:23" x14ac:dyDescent="0.2">
      <c r="A69" t="s">
        <v>10</v>
      </c>
      <c r="B69">
        <v>68</v>
      </c>
      <c r="C69" t="s">
        <v>2645</v>
      </c>
      <c r="D69" t="s">
        <v>279</v>
      </c>
      <c r="E69" t="s">
        <v>280</v>
      </c>
      <c r="F69">
        <v>90.9</v>
      </c>
      <c r="G69" t="s">
        <v>13</v>
      </c>
      <c r="I69">
        <v>87</v>
      </c>
      <c r="J69">
        <v>453</v>
      </c>
      <c r="K69" t="s">
        <v>282</v>
      </c>
      <c r="L69">
        <f>VLOOKUP(P69,[4]Sheet2!$A$2:$I$73,9,FALSE)</f>
        <v>21</v>
      </c>
      <c r="M69" t="s">
        <v>2487</v>
      </c>
      <c r="P69" t="s">
        <v>2894</v>
      </c>
      <c r="Q69" t="s">
        <v>2674</v>
      </c>
      <c r="R69" t="s">
        <v>2734</v>
      </c>
      <c r="S69" t="s">
        <v>1117</v>
      </c>
      <c r="T69">
        <v>86.4</v>
      </c>
      <c r="U69">
        <v>49</v>
      </c>
      <c r="V69">
        <v>58575</v>
      </c>
      <c r="W69">
        <f t="shared" si="1"/>
        <v>58.575000000000003</v>
      </c>
    </row>
    <row r="70" spans="1:23" x14ac:dyDescent="0.2">
      <c r="A70" t="s">
        <v>10</v>
      </c>
      <c r="B70">
        <v>69</v>
      </c>
      <c r="C70" t="s">
        <v>2645</v>
      </c>
      <c r="D70" t="s">
        <v>283</v>
      </c>
      <c r="E70" t="s">
        <v>284</v>
      </c>
      <c r="F70">
        <v>89.41</v>
      </c>
      <c r="G70" t="s">
        <v>209</v>
      </c>
      <c r="H70" t="s">
        <v>38</v>
      </c>
      <c r="I70">
        <v>16.3</v>
      </c>
      <c r="J70">
        <v>451</v>
      </c>
      <c r="K70" t="s">
        <v>286</v>
      </c>
      <c r="L70">
        <f>VLOOKUP(P70,[4]Sheet2!$A$2:$I$73,9,FALSE)</f>
        <v>1</v>
      </c>
      <c r="M70" t="s">
        <v>2427</v>
      </c>
      <c r="P70" t="s">
        <v>2862</v>
      </c>
      <c r="Q70" t="s">
        <v>2733</v>
      </c>
      <c r="R70">
        <v>0</v>
      </c>
      <c r="S70">
        <v>0</v>
      </c>
      <c r="T70" t="e">
        <v>#N/A</v>
      </c>
      <c r="U70" t="e">
        <v>#N/A</v>
      </c>
      <c r="V70" t="e">
        <v>#N/A</v>
      </c>
      <c r="W70" t="e">
        <f t="shared" si="1"/>
        <v>#N/A</v>
      </c>
    </row>
    <row r="71" spans="1:23" x14ac:dyDescent="0.2">
      <c r="A71" t="s">
        <v>10</v>
      </c>
      <c r="B71">
        <v>70</v>
      </c>
      <c r="C71" t="s">
        <v>2645</v>
      </c>
      <c r="D71" t="s">
        <v>287</v>
      </c>
      <c r="E71" t="s">
        <v>288</v>
      </c>
      <c r="F71">
        <v>97.26</v>
      </c>
      <c r="G71" t="s">
        <v>64</v>
      </c>
      <c r="H71" t="s">
        <v>14</v>
      </c>
      <c r="I71">
        <v>31</v>
      </c>
      <c r="J71">
        <v>451</v>
      </c>
      <c r="K71" t="s">
        <v>286</v>
      </c>
      <c r="L71">
        <f>VLOOKUP(P71,[4]Sheet2!$A$2:$I$73,9,FALSE)</f>
        <v>0</v>
      </c>
      <c r="M71" t="s">
        <v>1988</v>
      </c>
      <c r="P71" t="s">
        <v>2864</v>
      </c>
      <c r="Q71">
        <v>0</v>
      </c>
      <c r="R71" t="s">
        <v>2895</v>
      </c>
      <c r="S71" t="s">
        <v>2812</v>
      </c>
      <c r="T71">
        <v>73.7</v>
      </c>
      <c r="U71" t="e">
        <v>#N/A</v>
      </c>
      <c r="V71" t="e">
        <v>#N/A</v>
      </c>
      <c r="W71" t="e">
        <f t="shared" si="1"/>
        <v>#N/A</v>
      </c>
    </row>
    <row r="72" spans="1:23" x14ac:dyDescent="0.2">
      <c r="A72" t="s">
        <v>10</v>
      </c>
      <c r="B72">
        <v>71</v>
      </c>
      <c r="C72" t="s">
        <v>2645</v>
      </c>
      <c r="D72" t="s">
        <v>289</v>
      </c>
      <c r="E72" t="s">
        <v>290</v>
      </c>
      <c r="F72">
        <v>83.8</v>
      </c>
      <c r="G72" t="s">
        <v>264</v>
      </c>
      <c r="I72">
        <v>6.4</v>
      </c>
      <c r="J72">
        <v>443</v>
      </c>
      <c r="K72" t="s">
        <v>292</v>
      </c>
      <c r="L72">
        <f>VLOOKUP(P72,[4]Sheet2!$A$2:$I$73,9,FALSE)</f>
        <v>31</v>
      </c>
      <c r="M72" t="s">
        <v>2493</v>
      </c>
      <c r="P72" t="s">
        <v>2896</v>
      </c>
      <c r="Q72" t="s">
        <v>2897</v>
      </c>
      <c r="R72" t="s">
        <v>2779</v>
      </c>
      <c r="S72" t="s">
        <v>2739</v>
      </c>
      <c r="T72">
        <v>109.1</v>
      </c>
      <c r="U72">
        <v>151</v>
      </c>
      <c r="V72">
        <v>58315</v>
      </c>
      <c r="W72">
        <f t="shared" si="1"/>
        <v>58.314999999999998</v>
      </c>
    </row>
    <row r="73" spans="1:23" x14ac:dyDescent="0.2">
      <c r="A73" t="s">
        <v>10</v>
      </c>
      <c r="B73">
        <v>72</v>
      </c>
      <c r="C73" t="s">
        <v>2645</v>
      </c>
      <c r="D73" t="s">
        <v>293</v>
      </c>
      <c r="E73" t="s">
        <v>294</v>
      </c>
      <c r="F73">
        <v>98.32</v>
      </c>
      <c r="G73" t="s">
        <v>13</v>
      </c>
      <c r="H73" t="s">
        <v>20</v>
      </c>
      <c r="I73">
        <v>199</v>
      </c>
      <c r="J73">
        <v>431</v>
      </c>
      <c r="K73" t="s">
        <v>296</v>
      </c>
      <c r="L73">
        <f>VLOOKUP(P73,[4]Sheet2!$A$2:$I$73,9,FALSE)</f>
        <v>24</v>
      </c>
      <c r="M73" t="s">
        <v>2494</v>
      </c>
      <c r="P73" t="s">
        <v>2898</v>
      </c>
      <c r="Q73" t="s">
        <v>2778</v>
      </c>
      <c r="R73" t="s">
        <v>2899</v>
      </c>
      <c r="S73" t="s">
        <v>2782</v>
      </c>
      <c r="T73">
        <v>108.7</v>
      </c>
      <c r="U73" t="e">
        <v>#N/A</v>
      </c>
      <c r="V73" t="e">
        <v>#N/A</v>
      </c>
      <c r="W73" t="e">
        <f t="shared" si="1"/>
        <v>#N/A</v>
      </c>
    </row>
    <row r="74" spans="1:23" x14ac:dyDescent="0.2">
      <c r="A74" t="s">
        <v>10</v>
      </c>
      <c r="B74">
        <v>73</v>
      </c>
      <c r="C74" t="s">
        <v>2645</v>
      </c>
      <c r="D74" t="s">
        <v>297</v>
      </c>
      <c r="E74" t="s">
        <v>298</v>
      </c>
      <c r="F74">
        <v>97.4</v>
      </c>
      <c r="G74" t="s">
        <v>213</v>
      </c>
      <c r="I74">
        <v>29</v>
      </c>
      <c r="J74">
        <v>426</v>
      </c>
      <c r="K74" t="s">
        <v>300</v>
      </c>
      <c r="L74">
        <f>VLOOKUP(P74,[4]Sheet2!$A$2:$I$73,9,FALSE)</f>
        <v>21</v>
      </c>
      <c r="M74" t="s">
        <v>2438</v>
      </c>
      <c r="P74" t="s">
        <v>2900</v>
      </c>
      <c r="Q74" t="s">
        <v>2901</v>
      </c>
      <c r="R74" t="s">
        <v>2786</v>
      </c>
      <c r="S74" t="s">
        <v>2787</v>
      </c>
      <c r="T74">
        <v>110.7</v>
      </c>
      <c r="U74" t="e">
        <v>#N/A</v>
      </c>
      <c r="V74" t="e">
        <v>#N/A</v>
      </c>
      <c r="W74" t="e">
        <f t="shared" si="1"/>
        <v>#N/A</v>
      </c>
    </row>
    <row r="75" spans="1:23" x14ac:dyDescent="0.2">
      <c r="A75" t="s">
        <v>10</v>
      </c>
      <c r="B75">
        <v>74</v>
      </c>
      <c r="C75" t="s">
        <v>2645</v>
      </c>
      <c r="D75" t="s">
        <v>301</v>
      </c>
      <c r="E75" t="s">
        <v>302</v>
      </c>
      <c r="F75">
        <v>88.07</v>
      </c>
      <c r="G75" t="s">
        <v>264</v>
      </c>
      <c r="H75" t="s">
        <v>38</v>
      </c>
      <c r="I75">
        <v>9.9</v>
      </c>
      <c r="J75">
        <v>425</v>
      </c>
      <c r="K75" t="s">
        <v>304</v>
      </c>
      <c r="L75">
        <f>VLOOKUP(P75,[4]Sheet2!$A$2:$I$73,9,FALSE)</f>
        <v>7</v>
      </c>
      <c r="M75" t="s">
        <v>2428</v>
      </c>
      <c r="P75" t="s">
        <v>2868</v>
      </c>
      <c r="Q75" t="s">
        <v>2869</v>
      </c>
      <c r="R75" t="e">
        <v>#N/A</v>
      </c>
      <c r="S75" t="e">
        <v>#N/A</v>
      </c>
      <c r="T75" t="e">
        <v>#N/A</v>
      </c>
      <c r="U75" t="e">
        <v>#N/A</v>
      </c>
      <c r="V75" t="e">
        <v>#N/A</v>
      </c>
      <c r="W75" t="e">
        <f t="shared" si="1"/>
        <v>#N/A</v>
      </c>
    </row>
    <row r="76" spans="1:23" x14ac:dyDescent="0.2">
      <c r="A76" t="s">
        <v>10</v>
      </c>
      <c r="B76">
        <v>75</v>
      </c>
      <c r="C76" t="s">
        <v>2645</v>
      </c>
      <c r="D76" t="s">
        <v>305</v>
      </c>
      <c r="E76" t="s">
        <v>306</v>
      </c>
      <c r="F76">
        <v>95.06</v>
      </c>
      <c r="G76" t="s">
        <v>13</v>
      </c>
      <c r="H76" t="s">
        <v>14</v>
      </c>
      <c r="I76">
        <v>42</v>
      </c>
      <c r="J76">
        <v>422</v>
      </c>
      <c r="K76" t="s">
        <v>307</v>
      </c>
      <c r="L76" t="e">
        <f>VLOOKUP(P76,[4]Sheet2!$A$2:$I$73,9,FALSE)</f>
        <v>#N/A</v>
      </c>
      <c r="M76" t="s">
        <v>2507</v>
      </c>
      <c r="P76" t="e">
        <v>#N/A</v>
      </c>
      <c r="Q76" t="e">
        <v>#N/A</v>
      </c>
      <c r="R76" t="e">
        <v>#N/A</v>
      </c>
      <c r="S76" t="e">
        <v>#N/A</v>
      </c>
      <c r="T76" t="e">
        <v>#N/A</v>
      </c>
      <c r="U76" t="e">
        <v>#N/A</v>
      </c>
      <c r="V76" t="e">
        <v>#N/A</v>
      </c>
      <c r="W76" t="e">
        <f t="shared" si="1"/>
        <v>#N/A</v>
      </c>
    </row>
    <row r="77" spans="1:23" x14ac:dyDescent="0.2">
      <c r="A77" t="s">
        <v>10</v>
      </c>
      <c r="B77">
        <v>76</v>
      </c>
      <c r="C77" t="s">
        <v>2645</v>
      </c>
      <c r="D77" t="s">
        <v>308</v>
      </c>
      <c r="E77" t="s">
        <v>309</v>
      </c>
      <c r="F77" t="s">
        <v>17</v>
      </c>
      <c r="G77" t="s">
        <v>100</v>
      </c>
      <c r="H77" t="s">
        <v>17</v>
      </c>
      <c r="I77">
        <v>1100</v>
      </c>
      <c r="J77">
        <v>418</v>
      </c>
      <c r="K77" t="s">
        <v>311</v>
      </c>
      <c r="L77" t="e">
        <f>VLOOKUP(P77,[4]Sheet2!$A$2:$I$73,9,FALSE)</f>
        <v>#N/A</v>
      </c>
      <c r="N77" t="s">
        <v>1996</v>
      </c>
      <c r="P77" t="e">
        <v>#N/A</v>
      </c>
      <c r="Q77" t="e">
        <v>#N/A</v>
      </c>
      <c r="R77" t="s">
        <v>2682</v>
      </c>
      <c r="S77" t="s">
        <v>2671</v>
      </c>
      <c r="T77">
        <v>173.6</v>
      </c>
      <c r="U77">
        <v>55</v>
      </c>
      <c r="V77">
        <v>113623</v>
      </c>
      <c r="W77">
        <f t="shared" si="1"/>
        <v>113.623</v>
      </c>
    </row>
    <row r="78" spans="1:23" x14ac:dyDescent="0.2">
      <c r="A78" t="s">
        <v>10</v>
      </c>
      <c r="B78">
        <v>77</v>
      </c>
      <c r="C78" t="s">
        <v>2645</v>
      </c>
      <c r="D78" t="s">
        <v>312</v>
      </c>
      <c r="E78" t="s">
        <v>313</v>
      </c>
      <c r="F78">
        <v>89.9</v>
      </c>
      <c r="G78" t="s">
        <v>174</v>
      </c>
      <c r="H78" t="s">
        <v>20</v>
      </c>
      <c r="I78">
        <v>25</v>
      </c>
      <c r="J78">
        <v>417</v>
      </c>
      <c r="K78" t="s">
        <v>315</v>
      </c>
      <c r="L78">
        <f>VLOOKUP(P78,[4]Sheet2!$A$2:$I$73,9,FALSE)</f>
        <v>26</v>
      </c>
      <c r="M78" t="s">
        <v>2439</v>
      </c>
      <c r="P78" t="s">
        <v>2902</v>
      </c>
      <c r="Q78" t="s">
        <v>2681</v>
      </c>
      <c r="R78" t="s">
        <v>2772</v>
      </c>
      <c r="S78" t="s">
        <v>2762</v>
      </c>
      <c r="T78">
        <v>85.3</v>
      </c>
      <c r="U78">
        <v>166</v>
      </c>
      <c r="V78">
        <v>52747</v>
      </c>
      <c r="W78">
        <f t="shared" si="1"/>
        <v>52.747</v>
      </c>
    </row>
    <row r="79" spans="1:23" x14ac:dyDescent="0.2">
      <c r="A79" t="s">
        <v>10</v>
      </c>
      <c r="B79">
        <v>78</v>
      </c>
      <c r="C79" t="s">
        <v>2645</v>
      </c>
      <c r="D79" t="s">
        <v>316</v>
      </c>
      <c r="E79" t="s">
        <v>317</v>
      </c>
      <c r="F79">
        <v>82.65</v>
      </c>
      <c r="G79" t="s">
        <v>318</v>
      </c>
      <c r="H79" t="s">
        <v>38</v>
      </c>
      <c r="I79">
        <v>3.6</v>
      </c>
      <c r="J79">
        <v>414</v>
      </c>
      <c r="K79" t="s">
        <v>320</v>
      </c>
      <c r="L79">
        <f>VLOOKUP(P79,[4]Sheet2!$A$2:$I$73,9,FALSE)</f>
        <v>17</v>
      </c>
      <c r="M79" t="s">
        <v>2457</v>
      </c>
      <c r="P79" t="s">
        <v>2903</v>
      </c>
      <c r="Q79" t="s">
        <v>2771</v>
      </c>
      <c r="R79">
        <v>0</v>
      </c>
      <c r="S79">
        <v>0</v>
      </c>
      <c r="T79" t="e">
        <v>#N/A</v>
      </c>
      <c r="U79" t="e">
        <v>#N/A</v>
      </c>
      <c r="V79" t="e">
        <v>#N/A</v>
      </c>
      <c r="W79" t="e">
        <f t="shared" si="1"/>
        <v>#N/A</v>
      </c>
    </row>
    <row r="80" spans="1:23" x14ac:dyDescent="0.2">
      <c r="A80" t="s">
        <v>10</v>
      </c>
      <c r="B80">
        <v>79</v>
      </c>
      <c r="C80" t="s">
        <v>2645</v>
      </c>
      <c r="D80" t="s">
        <v>321</v>
      </c>
      <c r="E80" t="s">
        <v>322</v>
      </c>
      <c r="F80">
        <v>84.63</v>
      </c>
      <c r="G80" t="s">
        <v>154</v>
      </c>
      <c r="H80" t="s">
        <v>20</v>
      </c>
      <c r="I80">
        <v>2.6</v>
      </c>
      <c r="J80">
        <v>414</v>
      </c>
      <c r="K80" t="s">
        <v>320</v>
      </c>
      <c r="L80">
        <f>VLOOKUP(P80,[4]Sheet2!$A$2:$I$73,9,FALSE)</f>
        <v>0</v>
      </c>
      <c r="M80" t="s">
        <v>1988</v>
      </c>
      <c r="P80" t="s">
        <v>2864</v>
      </c>
      <c r="Q80">
        <v>0</v>
      </c>
      <c r="R80" t="s">
        <v>2706</v>
      </c>
      <c r="S80" t="s">
        <v>2688</v>
      </c>
      <c r="T80">
        <v>129.4</v>
      </c>
      <c r="U80" t="e">
        <v>#N/A</v>
      </c>
      <c r="V80" t="e">
        <v>#N/A</v>
      </c>
      <c r="W80" t="e">
        <f t="shared" si="1"/>
        <v>#N/A</v>
      </c>
    </row>
    <row r="81" spans="1:23" x14ac:dyDescent="0.2">
      <c r="A81" t="s">
        <v>10</v>
      </c>
      <c r="B81">
        <v>80</v>
      </c>
      <c r="C81" t="s">
        <v>2645</v>
      </c>
      <c r="D81" t="s">
        <v>324</v>
      </c>
      <c r="E81" t="s">
        <v>221</v>
      </c>
      <c r="F81">
        <v>97.98</v>
      </c>
      <c r="G81" t="s">
        <v>154</v>
      </c>
      <c r="H81" t="s">
        <v>20</v>
      </c>
      <c r="I81">
        <v>27</v>
      </c>
      <c r="J81">
        <v>412</v>
      </c>
      <c r="K81" t="s">
        <v>325</v>
      </c>
      <c r="L81">
        <f>VLOOKUP(P81,[4]Sheet2!$A$2:$I$73,9,FALSE)</f>
        <v>18</v>
      </c>
      <c r="M81" t="s">
        <v>1987</v>
      </c>
      <c r="P81" t="s">
        <v>2854</v>
      </c>
      <c r="Q81" t="s">
        <v>2855</v>
      </c>
      <c r="R81" t="s">
        <v>2673</v>
      </c>
      <c r="S81" t="s">
        <v>2660</v>
      </c>
      <c r="T81">
        <v>93.9</v>
      </c>
      <c r="U81">
        <v>77</v>
      </c>
      <c r="V81">
        <v>48335</v>
      </c>
      <c r="W81">
        <f t="shared" si="1"/>
        <v>48.335000000000001</v>
      </c>
    </row>
    <row r="82" spans="1:23" x14ac:dyDescent="0.2">
      <c r="A82" t="s">
        <v>10</v>
      </c>
      <c r="B82">
        <v>81</v>
      </c>
      <c r="C82" t="s">
        <v>2645</v>
      </c>
      <c r="D82" t="s">
        <v>326</v>
      </c>
      <c r="E82" t="s">
        <v>327</v>
      </c>
      <c r="F82">
        <v>96.77</v>
      </c>
      <c r="G82" t="s">
        <v>209</v>
      </c>
      <c r="H82" t="s">
        <v>20</v>
      </c>
      <c r="I82">
        <v>11.5</v>
      </c>
      <c r="J82">
        <v>412</v>
      </c>
      <c r="K82" t="s">
        <v>325</v>
      </c>
      <c r="L82">
        <f>VLOOKUP(P82,[4]Sheet2!$A$2:$I$73,9,FALSE)</f>
        <v>18</v>
      </c>
      <c r="M82" t="s">
        <v>1993</v>
      </c>
      <c r="P82" t="s">
        <v>2904</v>
      </c>
      <c r="Q82" t="s">
        <v>2672</v>
      </c>
      <c r="R82" t="s">
        <v>2905</v>
      </c>
      <c r="S82" t="s">
        <v>2680</v>
      </c>
      <c r="T82">
        <v>78.3</v>
      </c>
      <c r="U82" t="e">
        <v>#N/A</v>
      </c>
      <c r="V82" t="e">
        <v>#N/A</v>
      </c>
      <c r="W82" t="e">
        <f t="shared" si="1"/>
        <v>#N/A</v>
      </c>
    </row>
    <row r="83" spans="1:23" x14ac:dyDescent="0.2">
      <c r="A83" t="s">
        <v>10</v>
      </c>
      <c r="B83">
        <v>82</v>
      </c>
      <c r="C83" t="s">
        <v>2645</v>
      </c>
      <c r="D83" t="s">
        <v>328</v>
      </c>
      <c r="E83" t="s">
        <v>329</v>
      </c>
      <c r="F83">
        <v>82.9</v>
      </c>
      <c r="G83" t="s">
        <v>64</v>
      </c>
      <c r="H83" t="s">
        <v>20</v>
      </c>
      <c r="I83">
        <v>38</v>
      </c>
      <c r="J83">
        <v>410</v>
      </c>
      <c r="K83" t="s">
        <v>331</v>
      </c>
      <c r="L83">
        <f>VLOOKUP(P83,[4]Sheet2!$A$2:$I$73,9,FALSE)</f>
        <v>31</v>
      </c>
      <c r="M83" t="s">
        <v>2495</v>
      </c>
      <c r="P83" t="s">
        <v>2906</v>
      </c>
      <c r="Q83" t="s">
        <v>2907</v>
      </c>
      <c r="R83" t="s">
        <v>2721</v>
      </c>
      <c r="S83" t="s">
        <v>2722</v>
      </c>
      <c r="T83">
        <v>87.5</v>
      </c>
      <c r="U83">
        <v>137</v>
      </c>
      <c r="V83">
        <v>44880</v>
      </c>
      <c r="W83">
        <f t="shared" si="1"/>
        <v>44.88</v>
      </c>
    </row>
    <row r="84" spans="1:23" x14ac:dyDescent="0.2">
      <c r="A84" t="s">
        <v>10</v>
      </c>
      <c r="B84">
        <v>83</v>
      </c>
      <c r="C84" t="s">
        <v>2645</v>
      </c>
      <c r="D84" t="s">
        <v>332</v>
      </c>
      <c r="E84" t="s">
        <v>333</v>
      </c>
      <c r="F84">
        <v>97.69</v>
      </c>
      <c r="G84" t="s">
        <v>25</v>
      </c>
      <c r="H84" t="s">
        <v>14</v>
      </c>
      <c r="I84">
        <v>32</v>
      </c>
      <c r="J84">
        <v>409</v>
      </c>
      <c r="K84" t="s">
        <v>334</v>
      </c>
      <c r="L84">
        <f>VLOOKUP(P84,[4]Sheet2!$A$2:$I$73,9,FALSE)</f>
        <v>32</v>
      </c>
      <c r="M84" t="s">
        <v>1992</v>
      </c>
      <c r="P84" t="s">
        <v>2881</v>
      </c>
      <c r="Q84" t="s">
        <v>2720</v>
      </c>
      <c r="R84" t="s">
        <v>2908</v>
      </c>
      <c r="S84" t="s">
        <v>2840</v>
      </c>
      <c r="T84">
        <v>121.1</v>
      </c>
      <c r="U84" t="e">
        <v>#N/A</v>
      </c>
      <c r="V84" t="e">
        <v>#N/A</v>
      </c>
      <c r="W84" t="e">
        <f t="shared" si="1"/>
        <v>#N/A</v>
      </c>
    </row>
    <row r="85" spans="1:23" x14ac:dyDescent="0.2">
      <c r="A85" t="s">
        <v>10</v>
      </c>
      <c r="B85">
        <v>84</v>
      </c>
      <c r="C85" t="s">
        <v>2645</v>
      </c>
      <c r="D85" t="s">
        <v>335</v>
      </c>
      <c r="E85" t="s">
        <v>336</v>
      </c>
      <c r="F85">
        <v>91.89</v>
      </c>
      <c r="G85" t="s">
        <v>13</v>
      </c>
      <c r="I85">
        <v>155</v>
      </c>
      <c r="J85">
        <v>405</v>
      </c>
      <c r="K85" t="s">
        <v>338</v>
      </c>
      <c r="L85">
        <f>VLOOKUP(P85,[4]Sheet2!$A$2:$I$73,9,FALSE)</f>
        <v>55</v>
      </c>
      <c r="M85" t="s">
        <v>2458</v>
      </c>
      <c r="P85" t="s">
        <v>2909</v>
      </c>
      <c r="Q85" t="s">
        <v>2910</v>
      </c>
      <c r="R85" t="s">
        <v>2682</v>
      </c>
      <c r="S85" t="s">
        <v>2671</v>
      </c>
      <c r="T85">
        <v>173.6</v>
      </c>
      <c r="U85">
        <v>55</v>
      </c>
      <c r="V85">
        <v>113623</v>
      </c>
      <c r="W85">
        <f t="shared" si="1"/>
        <v>113.623</v>
      </c>
    </row>
    <row r="86" spans="1:23" x14ac:dyDescent="0.2">
      <c r="A86" t="s">
        <v>10</v>
      </c>
      <c r="B86">
        <v>85</v>
      </c>
      <c r="C86" t="s">
        <v>2645</v>
      </c>
      <c r="D86" t="s">
        <v>339</v>
      </c>
      <c r="E86" t="s">
        <v>340</v>
      </c>
      <c r="F86">
        <v>98.68</v>
      </c>
      <c r="G86" t="s">
        <v>264</v>
      </c>
      <c r="H86" t="s">
        <v>20</v>
      </c>
      <c r="I86">
        <v>27</v>
      </c>
      <c r="J86">
        <v>403</v>
      </c>
      <c r="K86" t="s">
        <v>341</v>
      </c>
      <c r="L86">
        <f>VLOOKUP(P86,[4]Sheet2!$A$2:$I$73,9,FALSE)</f>
        <v>26</v>
      </c>
      <c r="M86" t="s">
        <v>2439</v>
      </c>
      <c r="P86" t="s">
        <v>2902</v>
      </c>
      <c r="Q86" t="s">
        <v>2681</v>
      </c>
      <c r="R86" t="s">
        <v>2721</v>
      </c>
      <c r="S86" t="s">
        <v>2722</v>
      </c>
      <c r="T86">
        <v>87.5</v>
      </c>
      <c r="U86">
        <v>137</v>
      </c>
      <c r="V86">
        <v>44880</v>
      </c>
      <c r="W86">
        <f t="shared" si="1"/>
        <v>44.88</v>
      </c>
    </row>
    <row r="87" spans="1:23" x14ac:dyDescent="0.2">
      <c r="A87" t="s">
        <v>10</v>
      </c>
      <c r="B87">
        <v>86</v>
      </c>
      <c r="C87" t="s">
        <v>2645</v>
      </c>
      <c r="D87" t="s">
        <v>342</v>
      </c>
      <c r="E87" t="s">
        <v>343</v>
      </c>
      <c r="F87">
        <v>98.09</v>
      </c>
      <c r="G87" t="s">
        <v>100</v>
      </c>
      <c r="H87" t="s">
        <v>38</v>
      </c>
      <c r="I87">
        <v>14.9</v>
      </c>
      <c r="J87">
        <v>395</v>
      </c>
      <c r="K87" t="s">
        <v>345</v>
      </c>
      <c r="L87">
        <f>VLOOKUP(P87,[4]Sheet2!$A$2:$I$73,9,FALSE)</f>
        <v>32</v>
      </c>
      <c r="M87" t="s">
        <v>1992</v>
      </c>
      <c r="P87" t="s">
        <v>2881</v>
      </c>
      <c r="Q87" t="s">
        <v>2720</v>
      </c>
      <c r="R87" t="s">
        <v>2786</v>
      </c>
      <c r="S87" t="s">
        <v>2787</v>
      </c>
      <c r="T87">
        <v>110.7</v>
      </c>
      <c r="U87" t="e">
        <v>#N/A</v>
      </c>
      <c r="V87" t="e">
        <v>#N/A</v>
      </c>
      <c r="W87" t="e">
        <f t="shared" si="1"/>
        <v>#N/A</v>
      </c>
    </row>
    <row r="88" spans="1:23" x14ac:dyDescent="0.2">
      <c r="A88" t="s">
        <v>10</v>
      </c>
      <c r="B88">
        <v>87</v>
      </c>
      <c r="C88" t="s">
        <v>2645</v>
      </c>
      <c r="D88" t="s">
        <v>346</v>
      </c>
      <c r="E88" t="s">
        <v>347</v>
      </c>
      <c r="F88">
        <v>90.13</v>
      </c>
      <c r="G88" t="s">
        <v>318</v>
      </c>
      <c r="H88" t="s">
        <v>38</v>
      </c>
      <c r="I88">
        <v>25</v>
      </c>
      <c r="J88">
        <v>387</v>
      </c>
      <c r="K88" t="s">
        <v>348</v>
      </c>
      <c r="L88">
        <f>VLOOKUP(P88,[4]Sheet2!$A$2:$I$73,9,FALSE)</f>
        <v>7</v>
      </c>
      <c r="M88" t="s">
        <v>2428</v>
      </c>
      <c r="P88" t="s">
        <v>2868</v>
      </c>
      <c r="Q88" t="s">
        <v>2869</v>
      </c>
      <c r="R88" t="s">
        <v>2711</v>
      </c>
      <c r="S88" t="s">
        <v>2697</v>
      </c>
      <c r="T88">
        <v>176.2</v>
      </c>
      <c r="U88">
        <v>25</v>
      </c>
      <c r="V88">
        <v>69778</v>
      </c>
      <c r="W88">
        <f t="shared" si="1"/>
        <v>69.778000000000006</v>
      </c>
    </row>
    <row r="89" spans="1:23" x14ac:dyDescent="0.2">
      <c r="A89" t="s">
        <v>10</v>
      </c>
      <c r="B89">
        <v>88</v>
      </c>
      <c r="C89" t="s">
        <v>2645</v>
      </c>
      <c r="D89" t="s">
        <v>349</v>
      </c>
      <c r="E89" t="s">
        <v>350</v>
      </c>
      <c r="F89">
        <v>93.92</v>
      </c>
      <c r="G89" t="s">
        <v>318</v>
      </c>
      <c r="I89">
        <v>4.7</v>
      </c>
      <c r="J89">
        <v>386</v>
      </c>
      <c r="K89" t="s">
        <v>352</v>
      </c>
      <c r="L89">
        <f>VLOOKUP(P89,[4]Sheet2!$A$2:$I$73,9,FALSE)</f>
        <v>2</v>
      </c>
      <c r="M89" t="s">
        <v>1989</v>
      </c>
      <c r="P89" t="s">
        <v>2856</v>
      </c>
      <c r="Q89" t="s">
        <v>2754</v>
      </c>
      <c r="R89" t="s">
        <v>2784</v>
      </c>
      <c r="S89" t="s">
        <v>2671</v>
      </c>
      <c r="T89">
        <v>90</v>
      </c>
      <c r="U89">
        <v>29</v>
      </c>
      <c r="V89">
        <v>40937</v>
      </c>
      <c r="W89">
        <f t="shared" si="1"/>
        <v>40.936999999999998</v>
      </c>
    </row>
    <row r="90" spans="1:23" x14ac:dyDescent="0.2">
      <c r="A90" t="s">
        <v>10</v>
      </c>
      <c r="B90">
        <v>89</v>
      </c>
      <c r="C90" t="s">
        <v>2645</v>
      </c>
      <c r="D90" t="s">
        <v>353</v>
      </c>
      <c r="E90" t="s">
        <v>354</v>
      </c>
      <c r="F90">
        <v>90.36</v>
      </c>
      <c r="G90" t="s">
        <v>64</v>
      </c>
      <c r="H90" t="s">
        <v>26</v>
      </c>
      <c r="I90">
        <v>66</v>
      </c>
      <c r="J90">
        <v>386</v>
      </c>
      <c r="K90" t="s">
        <v>352</v>
      </c>
      <c r="L90">
        <f>VLOOKUP(P90,[4]Sheet2!$A$2:$I$73,9,FALSE)</f>
        <v>53</v>
      </c>
      <c r="M90" t="s">
        <v>2475</v>
      </c>
      <c r="P90" t="s">
        <v>2911</v>
      </c>
      <c r="Q90" t="s">
        <v>2783</v>
      </c>
      <c r="R90" t="s">
        <v>2721</v>
      </c>
      <c r="S90" t="s">
        <v>2722</v>
      </c>
      <c r="T90">
        <v>87.5</v>
      </c>
      <c r="U90">
        <v>137</v>
      </c>
      <c r="V90">
        <v>44880</v>
      </c>
      <c r="W90">
        <f t="shared" si="1"/>
        <v>44.88</v>
      </c>
    </row>
    <row r="91" spans="1:23" x14ac:dyDescent="0.2">
      <c r="A91" t="s">
        <v>10</v>
      </c>
      <c r="B91">
        <v>90</v>
      </c>
      <c r="C91" t="s">
        <v>2645</v>
      </c>
      <c r="D91" t="s">
        <v>356</v>
      </c>
      <c r="E91" t="s">
        <v>357</v>
      </c>
      <c r="F91">
        <v>94.65</v>
      </c>
      <c r="G91" t="s">
        <v>13</v>
      </c>
      <c r="H91" t="s">
        <v>14</v>
      </c>
      <c r="I91">
        <v>11.2</v>
      </c>
      <c r="J91">
        <v>384</v>
      </c>
      <c r="K91" t="s">
        <v>359</v>
      </c>
      <c r="L91">
        <f>VLOOKUP(P91,[4]Sheet2!$A$2:$I$73,9,FALSE)</f>
        <v>32</v>
      </c>
      <c r="M91" t="s">
        <v>1992</v>
      </c>
      <c r="P91" t="s">
        <v>2881</v>
      </c>
      <c r="Q91" t="s">
        <v>2720</v>
      </c>
      <c r="R91" t="s">
        <v>2662</v>
      </c>
      <c r="S91" t="s">
        <v>2663</v>
      </c>
      <c r="T91">
        <v>87</v>
      </c>
      <c r="U91">
        <v>127</v>
      </c>
      <c r="V91">
        <v>59866</v>
      </c>
      <c r="W91">
        <f t="shared" si="1"/>
        <v>59.866</v>
      </c>
    </row>
    <row r="92" spans="1:23" x14ac:dyDescent="0.2">
      <c r="A92" t="s">
        <v>10</v>
      </c>
      <c r="B92">
        <v>91</v>
      </c>
      <c r="C92" t="s">
        <v>2645</v>
      </c>
      <c r="D92" t="s">
        <v>360</v>
      </c>
      <c r="E92" t="s">
        <v>361</v>
      </c>
      <c r="F92">
        <v>98.81</v>
      </c>
      <c r="G92" t="s">
        <v>100</v>
      </c>
      <c r="H92" t="s">
        <v>14</v>
      </c>
      <c r="I92">
        <v>10.199999999999999</v>
      </c>
      <c r="J92">
        <v>384</v>
      </c>
      <c r="K92" t="s">
        <v>359</v>
      </c>
      <c r="L92">
        <f>VLOOKUP(P92,[4]Sheet2!$A$2:$I$73,9,FALSE)</f>
        <v>24</v>
      </c>
      <c r="M92" t="s">
        <v>1991</v>
      </c>
      <c r="P92" t="s">
        <v>2880</v>
      </c>
      <c r="Q92" t="s">
        <v>2661</v>
      </c>
      <c r="R92" t="s">
        <v>2659</v>
      </c>
      <c r="S92" t="s">
        <v>2789</v>
      </c>
      <c r="T92">
        <v>89.8</v>
      </c>
      <c r="U92">
        <v>121</v>
      </c>
      <c r="V92">
        <v>56860</v>
      </c>
      <c r="W92">
        <f t="shared" si="1"/>
        <v>56.86</v>
      </c>
    </row>
    <row r="93" spans="1:23" x14ac:dyDescent="0.2">
      <c r="A93" t="s">
        <v>10</v>
      </c>
      <c r="B93">
        <v>92</v>
      </c>
      <c r="C93" t="s">
        <v>2645</v>
      </c>
      <c r="D93" t="s">
        <v>363</v>
      </c>
      <c r="E93" t="s">
        <v>364</v>
      </c>
      <c r="F93">
        <v>94.91</v>
      </c>
      <c r="G93" t="s">
        <v>209</v>
      </c>
      <c r="I93">
        <v>13.3</v>
      </c>
      <c r="J93">
        <v>384</v>
      </c>
      <c r="K93" t="s">
        <v>359</v>
      </c>
      <c r="L93">
        <f>VLOOKUP(P93,[4]Sheet2!$A$2:$I$73,9,FALSE)</f>
        <v>52</v>
      </c>
      <c r="M93" t="s">
        <v>2459</v>
      </c>
      <c r="P93" t="s">
        <v>2912</v>
      </c>
      <c r="Q93" t="s">
        <v>2788</v>
      </c>
      <c r="R93" t="s">
        <v>2670</v>
      </c>
      <c r="S93" t="s">
        <v>2671</v>
      </c>
      <c r="T93">
        <v>90.6</v>
      </c>
      <c r="U93">
        <v>55</v>
      </c>
      <c r="V93">
        <v>49077</v>
      </c>
      <c r="W93">
        <f t="shared" si="1"/>
        <v>49.076999999999998</v>
      </c>
    </row>
    <row r="94" spans="1:23" x14ac:dyDescent="0.2">
      <c r="A94" t="s">
        <v>10</v>
      </c>
      <c r="B94">
        <v>93</v>
      </c>
      <c r="C94" t="s">
        <v>2645</v>
      </c>
      <c r="D94" t="s">
        <v>366</v>
      </c>
      <c r="E94" t="s">
        <v>367</v>
      </c>
      <c r="F94">
        <v>89.67</v>
      </c>
      <c r="G94" t="s">
        <v>154</v>
      </c>
      <c r="I94">
        <v>46</v>
      </c>
      <c r="J94">
        <v>379</v>
      </c>
      <c r="K94" t="s">
        <v>368</v>
      </c>
      <c r="L94">
        <f>VLOOKUP(P94,[4]Sheet2!$A$2:$I$73,9,FALSE)</f>
        <v>3</v>
      </c>
      <c r="M94" t="s">
        <v>2452</v>
      </c>
      <c r="P94" t="s">
        <v>2865</v>
      </c>
      <c r="Q94" t="s">
        <v>2669</v>
      </c>
      <c r="R94" t="s">
        <v>2758</v>
      </c>
      <c r="S94" t="s">
        <v>2759</v>
      </c>
      <c r="T94">
        <v>105</v>
      </c>
      <c r="U94">
        <v>62</v>
      </c>
      <c r="V94">
        <v>70099</v>
      </c>
      <c r="W94">
        <f t="shared" si="1"/>
        <v>70.099000000000004</v>
      </c>
    </row>
    <row r="95" spans="1:23" x14ac:dyDescent="0.2">
      <c r="A95" t="s">
        <v>10</v>
      </c>
      <c r="B95">
        <v>94</v>
      </c>
      <c r="C95" t="s">
        <v>2645</v>
      </c>
      <c r="D95" t="s">
        <v>369</v>
      </c>
      <c r="E95" t="s">
        <v>370</v>
      </c>
      <c r="F95">
        <v>88.77</v>
      </c>
      <c r="G95" t="s">
        <v>174</v>
      </c>
      <c r="H95" t="s">
        <v>38</v>
      </c>
      <c r="I95">
        <v>10.8</v>
      </c>
      <c r="J95">
        <v>378</v>
      </c>
      <c r="K95" t="s">
        <v>372</v>
      </c>
      <c r="L95">
        <f>VLOOKUP(P95,[4]Sheet2!$A$2:$I$73,9,FALSE)</f>
        <v>54</v>
      </c>
      <c r="M95" t="s">
        <v>2460</v>
      </c>
      <c r="P95" t="s">
        <v>2913</v>
      </c>
      <c r="Q95" t="s">
        <v>2757</v>
      </c>
      <c r="R95" t="s">
        <v>2876</v>
      </c>
      <c r="S95" t="s">
        <v>2709</v>
      </c>
      <c r="T95">
        <v>100.4</v>
      </c>
      <c r="U95">
        <v>77</v>
      </c>
      <c r="V95">
        <v>43015</v>
      </c>
      <c r="W95">
        <f t="shared" si="1"/>
        <v>43.015000000000001</v>
      </c>
    </row>
    <row r="96" spans="1:23" x14ac:dyDescent="0.2">
      <c r="A96" t="s">
        <v>10</v>
      </c>
      <c r="B96">
        <v>95</v>
      </c>
      <c r="C96" t="s">
        <v>2645</v>
      </c>
      <c r="D96" t="s">
        <v>373</v>
      </c>
      <c r="E96" t="s">
        <v>374</v>
      </c>
      <c r="F96">
        <v>92.3</v>
      </c>
      <c r="G96" t="s">
        <v>25</v>
      </c>
      <c r="H96" t="s">
        <v>20</v>
      </c>
      <c r="I96">
        <v>22</v>
      </c>
      <c r="J96">
        <v>377</v>
      </c>
      <c r="K96" t="s">
        <v>376</v>
      </c>
      <c r="L96">
        <f>VLOOKUP(P96,[4]Sheet2!$A$2:$I$73,9,FALSE)</f>
        <v>11</v>
      </c>
      <c r="M96" t="s">
        <v>2433</v>
      </c>
      <c r="P96" t="s">
        <v>2877</v>
      </c>
      <c r="Q96" t="s">
        <v>2707</v>
      </c>
      <c r="R96" t="s">
        <v>2706</v>
      </c>
      <c r="S96" t="s">
        <v>2688</v>
      </c>
      <c r="T96">
        <v>129.4</v>
      </c>
      <c r="U96" t="e">
        <v>#N/A</v>
      </c>
      <c r="V96" t="e">
        <v>#N/A</v>
      </c>
      <c r="W96" t="e">
        <f t="shared" si="1"/>
        <v>#N/A</v>
      </c>
    </row>
    <row r="97" spans="1:23" x14ac:dyDescent="0.2">
      <c r="A97" t="s">
        <v>10</v>
      </c>
      <c r="B97">
        <v>96</v>
      </c>
      <c r="C97" t="s">
        <v>2645</v>
      </c>
      <c r="D97" t="s">
        <v>377</v>
      </c>
      <c r="E97" t="s">
        <v>378</v>
      </c>
      <c r="F97">
        <v>97.23</v>
      </c>
      <c r="G97" t="s">
        <v>42</v>
      </c>
      <c r="H97" t="s">
        <v>14</v>
      </c>
      <c r="I97">
        <v>210</v>
      </c>
      <c r="J97">
        <v>375</v>
      </c>
      <c r="K97" t="s">
        <v>380</v>
      </c>
      <c r="L97">
        <f>VLOOKUP(P97,[4]Sheet2!$A$2:$I$73,9,FALSE)</f>
        <v>18</v>
      </c>
      <c r="M97" t="s">
        <v>1987</v>
      </c>
      <c r="P97" t="s">
        <v>2854</v>
      </c>
      <c r="Q97" t="s">
        <v>2855</v>
      </c>
      <c r="R97" t="s">
        <v>2673</v>
      </c>
      <c r="S97" t="s">
        <v>2660</v>
      </c>
      <c r="T97">
        <v>93.9</v>
      </c>
      <c r="U97">
        <v>77</v>
      </c>
      <c r="V97">
        <v>48335</v>
      </c>
      <c r="W97">
        <f t="shared" si="1"/>
        <v>48.335000000000001</v>
      </c>
    </row>
    <row r="98" spans="1:23" x14ac:dyDescent="0.2">
      <c r="A98" t="s">
        <v>10</v>
      </c>
      <c r="B98">
        <v>97</v>
      </c>
      <c r="C98" t="s">
        <v>2645</v>
      </c>
      <c r="D98" t="s">
        <v>381</v>
      </c>
      <c r="E98" t="s">
        <v>382</v>
      </c>
      <c r="F98">
        <v>94.59</v>
      </c>
      <c r="G98" t="s">
        <v>13</v>
      </c>
      <c r="H98" t="s">
        <v>14</v>
      </c>
      <c r="I98">
        <v>30</v>
      </c>
      <c r="J98">
        <v>372</v>
      </c>
      <c r="K98" t="s">
        <v>383</v>
      </c>
      <c r="L98">
        <f>VLOOKUP(P98,[4]Sheet2!$A$2:$I$73,9,FALSE)</f>
        <v>18</v>
      </c>
      <c r="M98" t="s">
        <v>1993</v>
      </c>
      <c r="P98" t="s">
        <v>2904</v>
      </c>
      <c r="Q98" t="s">
        <v>2672</v>
      </c>
      <c r="R98" t="s">
        <v>2833</v>
      </c>
      <c r="S98" t="s">
        <v>2750</v>
      </c>
      <c r="T98">
        <v>88.1</v>
      </c>
      <c r="U98">
        <v>49</v>
      </c>
      <c r="V98">
        <v>43466</v>
      </c>
      <c r="W98">
        <f t="shared" si="1"/>
        <v>43.466000000000001</v>
      </c>
    </row>
    <row r="99" spans="1:23" x14ac:dyDescent="0.2">
      <c r="A99" t="s">
        <v>10</v>
      </c>
      <c r="B99">
        <v>98</v>
      </c>
      <c r="C99" t="s">
        <v>2645</v>
      </c>
      <c r="D99" t="s">
        <v>384</v>
      </c>
      <c r="E99" t="s">
        <v>385</v>
      </c>
      <c r="F99">
        <v>98.57</v>
      </c>
      <c r="G99" t="s">
        <v>100</v>
      </c>
      <c r="H99" t="s">
        <v>26</v>
      </c>
      <c r="I99">
        <v>36</v>
      </c>
      <c r="J99">
        <v>370</v>
      </c>
      <c r="K99" t="s">
        <v>386</v>
      </c>
      <c r="L99">
        <f>VLOOKUP(P99,[4]Sheet2!$A$2:$I$73,9,FALSE)</f>
        <v>16</v>
      </c>
      <c r="M99" t="s">
        <v>2432</v>
      </c>
      <c r="P99" t="s">
        <v>2884</v>
      </c>
      <c r="Q99" t="s">
        <v>2832</v>
      </c>
      <c r="R99" t="s">
        <v>2721</v>
      </c>
      <c r="S99" t="s">
        <v>2722</v>
      </c>
      <c r="T99">
        <v>87.5</v>
      </c>
      <c r="U99">
        <v>137</v>
      </c>
      <c r="V99">
        <v>44880</v>
      </c>
      <c r="W99">
        <f t="shared" si="1"/>
        <v>44.88</v>
      </c>
    </row>
    <row r="100" spans="1:23" x14ac:dyDescent="0.2">
      <c r="A100" t="s">
        <v>10</v>
      </c>
      <c r="B100">
        <v>99</v>
      </c>
      <c r="C100" t="s">
        <v>2645</v>
      </c>
      <c r="D100" t="s">
        <v>387</v>
      </c>
      <c r="E100" t="s">
        <v>388</v>
      </c>
      <c r="F100">
        <v>97.14</v>
      </c>
      <c r="G100" t="s">
        <v>64</v>
      </c>
      <c r="H100" t="s">
        <v>14</v>
      </c>
      <c r="I100">
        <v>66</v>
      </c>
      <c r="J100">
        <v>367</v>
      </c>
      <c r="K100" t="s">
        <v>389</v>
      </c>
      <c r="L100">
        <f>VLOOKUP(P100,[4]Sheet2!$A$2:$I$73,9,FALSE)</f>
        <v>32</v>
      </c>
      <c r="M100" t="s">
        <v>1992</v>
      </c>
      <c r="P100" t="s">
        <v>2881</v>
      </c>
      <c r="Q100" t="s">
        <v>2720</v>
      </c>
      <c r="R100" t="e">
        <v>#N/A</v>
      </c>
      <c r="S100" t="e">
        <v>#N/A</v>
      </c>
      <c r="T100" t="e">
        <v>#N/A</v>
      </c>
      <c r="U100" t="e">
        <v>#N/A</v>
      </c>
      <c r="V100" t="e">
        <v>#N/A</v>
      </c>
      <c r="W100" t="e">
        <f t="shared" si="1"/>
        <v>#N/A</v>
      </c>
    </row>
    <row r="101" spans="1:23" x14ac:dyDescent="0.2">
      <c r="A101" t="s">
        <v>10</v>
      </c>
      <c r="B101">
        <v>100</v>
      </c>
      <c r="C101" t="s">
        <v>2645</v>
      </c>
      <c r="D101" t="s">
        <v>390</v>
      </c>
      <c r="E101" t="s">
        <v>391</v>
      </c>
      <c r="F101">
        <v>83.28</v>
      </c>
      <c r="G101" t="s">
        <v>264</v>
      </c>
      <c r="H101" t="s">
        <v>20</v>
      </c>
      <c r="I101">
        <v>4.0999999999999996</v>
      </c>
      <c r="J101">
        <v>367</v>
      </c>
      <c r="K101" t="s">
        <v>389</v>
      </c>
      <c r="L101" t="e">
        <f>VLOOKUP(P101,[4]Sheet2!$A$2:$I$73,9,FALSE)</f>
        <v>#N/A</v>
      </c>
      <c r="M101" t="s">
        <v>2508</v>
      </c>
      <c r="P101" t="e">
        <v>#N/A</v>
      </c>
      <c r="Q101" t="e">
        <v>#N/A</v>
      </c>
      <c r="R101" t="e">
        <v>#N/A</v>
      </c>
      <c r="S101" t="e">
        <v>#N/A</v>
      </c>
      <c r="T101" t="e">
        <v>#N/A</v>
      </c>
      <c r="U101" t="e">
        <v>#N/A</v>
      </c>
      <c r="V101" t="e">
        <v>#N/A</v>
      </c>
      <c r="W101" t="e">
        <f t="shared" si="1"/>
        <v>#N/A</v>
      </c>
    </row>
    <row r="102" spans="1:23" x14ac:dyDescent="0.2">
      <c r="A102" t="s">
        <v>393</v>
      </c>
      <c r="B102">
        <v>1</v>
      </c>
      <c r="C102" t="s">
        <v>2645</v>
      </c>
      <c r="D102" t="s">
        <v>394</v>
      </c>
      <c r="E102" t="s">
        <v>395</v>
      </c>
      <c r="F102">
        <v>86</v>
      </c>
      <c r="G102" t="s">
        <v>396</v>
      </c>
      <c r="H102" t="s">
        <v>17</v>
      </c>
      <c r="I102">
        <v>4300</v>
      </c>
      <c r="J102">
        <v>1400</v>
      </c>
      <c r="K102" t="s">
        <v>398</v>
      </c>
      <c r="L102" t="e">
        <f>VLOOKUP(P102,[4]Sheet2!$A$2:$I$73,9,FALSE)</f>
        <v>#N/A</v>
      </c>
      <c r="N102" t="s">
        <v>1997</v>
      </c>
      <c r="P102" t="e">
        <v>#N/A</v>
      </c>
      <c r="Q102" t="e">
        <v>#N/A</v>
      </c>
      <c r="R102" t="s">
        <v>2770</v>
      </c>
      <c r="S102" t="s">
        <v>2688</v>
      </c>
      <c r="T102">
        <v>95.5</v>
      </c>
      <c r="U102" t="e">
        <v>#N/A</v>
      </c>
      <c r="V102" t="e">
        <v>#N/A</v>
      </c>
      <c r="W102" t="e">
        <f t="shared" si="1"/>
        <v>#N/A</v>
      </c>
    </row>
    <row r="103" spans="1:23" x14ac:dyDescent="0.2">
      <c r="A103" t="s">
        <v>393</v>
      </c>
      <c r="B103">
        <v>2</v>
      </c>
      <c r="C103" t="s">
        <v>2645</v>
      </c>
      <c r="D103" t="s">
        <v>399</v>
      </c>
      <c r="E103" t="s">
        <v>400</v>
      </c>
      <c r="F103" t="s">
        <v>17</v>
      </c>
      <c r="G103" t="s">
        <v>401</v>
      </c>
      <c r="H103" t="s">
        <v>14</v>
      </c>
      <c r="I103">
        <v>4500</v>
      </c>
      <c r="J103">
        <v>1000</v>
      </c>
      <c r="K103" t="s">
        <v>403</v>
      </c>
      <c r="L103">
        <f>VLOOKUP(P103,[4]Sheet2!$A$2:$I$73,9,FALSE)</f>
        <v>62</v>
      </c>
      <c r="M103" t="s">
        <v>2440</v>
      </c>
      <c r="P103" t="s">
        <v>2914</v>
      </c>
      <c r="Q103" t="s">
        <v>2915</v>
      </c>
      <c r="R103" t="s">
        <v>2761</v>
      </c>
      <c r="S103" t="s">
        <v>2762</v>
      </c>
      <c r="T103">
        <v>93.2</v>
      </c>
      <c r="U103" t="e">
        <v>#N/A</v>
      </c>
      <c r="V103" t="e">
        <v>#N/A</v>
      </c>
      <c r="W103" t="e">
        <f t="shared" si="1"/>
        <v>#N/A</v>
      </c>
    </row>
    <row r="104" spans="1:23" x14ac:dyDescent="0.2">
      <c r="A104" t="s">
        <v>393</v>
      </c>
      <c r="B104">
        <v>3</v>
      </c>
      <c r="C104" t="s">
        <v>2645</v>
      </c>
      <c r="D104" t="s">
        <v>404</v>
      </c>
      <c r="E104" t="s">
        <v>120</v>
      </c>
      <c r="F104">
        <v>95.78</v>
      </c>
      <c r="G104" t="s">
        <v>405</v>
      </c>
      <c r="I104">
        <v>221</v>
      </c>
      <c r="J104">
        <v>926</v>
      </c>
      <c r="K104" t="s">
        <v>407</v>
      </c>
      <c r="L104">
        <f>VLOOKUP(P104,[4]Sheet2!$A$2:$I$73,9,FALSE)</f>
        <v>57</v>
      </c>
      <c r="M104" t="s">
        <v>2461</v>
      </c>
      <c r="P104" t="s">
        <v>2916</v>
      </c>
      <c r="Q104" t="s">
        <v>2917</v>
      </c>
      <c r="R104" t="e">
        <v>#N/A</v>
      </c>
      <c r="S104" t="e">
        <v>#N/A</v>
      </c>
      <c r="T104" t="e">
        <v>#N/A</v>
      </c>
      <c r="U104" t="e">
        <v>#N/A</v>
      </c>
      <c r="V104" t="e">
        <v>#N/A</v>
      </c>
      <c r="W104" t="e">
        <f t="shared" si="1"/>
        <v>#N/A</v>
      </c>
    </row>
    <row r="105" spans="1:23" x14ac:dyDescent="0.2">
      <c r="A105" t="s">
        <v>393</v>
      </c>
      <c r="B105">
        <v>4</v>
      </c>
      <c r="C105" t="s">
        <v>2645</v>
      </c>
      <c r="D105" t="s">
        <v>408</v>
      </c>
      <c r="E105" t="s">
        <v>409</v>
      </c>
      <c r="F105">
        <v>97.07</v>
      </c>
      <c r="G105" t="s">
        <v>410</v>
      </c>
      <c r="H105" t="s">
        <v>20</v>
      </c>
      <c r="I105">
        <v>160</v>
      </c>
      <c r="J105">
        <v>897</v>
      </c>
      <c r="K105" t="s">
        <v>412</v>
      </c>
      <c r="L105" t="e">
        <f>VLOOKUP(P105,[4]Sheet2!$A$2:$I$73,9,FALSE)</f>
        <v>#N/A</v>
      </c>
      <c r="M105" t="s">
        <v>2509</v>
      </c>
      <c r="P105" t="e">
        <v>#N/A</v>
      </c>
      <c r="Q105" t="e">
        <v>#N/A</v>
      </c>
      <c r="R105" t="s">
        <v>2721</v>
      </c>
      <c r="S105" t="s">
        <v>2722</v>
      </c>
      <c r="T105">
        <v>87.5</v>
      </c>
      <c r="U105">
        <v>137</v>
      </c>
      <c r="V105">
        <v>44880</v>
      </c>
      <c r="W105">
        <f t="shared" si="1"/>
        <v>44.88</v>
      </c>
    </row>
    <row r="106" spans="1:23" x14ac:dyDescent="0.2">
      <c r="A106" t="s">
        <v>393</v>
      </c>
      <c r="B106">
        <v>5</v>
      </c>
      <c r="C106" t="s">
        <v>2645</v>
      </c>
      <c r="D106" t="s">
        <v>413</v>
      </c>
      <c r="E106" t="s">
        <v>414</v>
      </c>
      <c r="F106">
        <v>98.54</v>
      </c>
      <c r="G106" t="s">
        <v>405</v>
      </c>
      <c r="H106" t="s">
        <v>14</v>
      </c>
      <c r="I106">
        <v>73</v>
      </c>
      <c r="J106">
        <v>870</v>
      </c>
      <c r="K106" t="s">
        <v>416</v>
      </c>
      <c r="L106">
        <f>VLOOKUP(P106,[4]Sheet2!$A$2:$I$73,9,FALSE)</f>
        <v>32</v>
      </c>
      <c r="M106" t="s">
        <v>2476</v>
      </c>
      <c r="P106" t="s">
        <v>2881</v>
      </c>
      <c r="Q106" t="s">
        <v>2720</v>
      </c>
      <c r="R106">
        <v>0</v>
      </c>
      <c r="S106">
        <v>0</v>
      </c>
      <c r="T106" t="e">
        <v>#N/A</v>
      </c>
      <c r="U106" t="e">
        <v>#N/A</v>
      </c>
      <c r="V106" t="e">
        <v>#N/A</v>
      </c>
      <c r="W106" t="e">
        <f t="shared" si="1"/>
        <v>#N/A</v>
      </c>
    </row>
    <row r="107" spans="1:23" x14ac:dyDescent="0.2">
      <c r="A107" t="s">
        <v>393</v>
      </c>
      <c r="B107">
        <v>6</v>
      </c>
      <c r="C107" t="s">
        <v>2645</v>
      </c>
      <c r="D107" t="s">
        <v>417</v>
      </c>
      <c r="E107" t="s">
        <v>276</v>
      </c>
      <c r="F107">
        <v>83.83</v>
      </c>
      <c r="G107" t="s">
        <v>410</v>
      </c>
      <c r="H107" t="s">
        <v>20</v>
      </c>
      <c r="I107">
        <v>53</v>
      </c>
      <c r="J107">
        <v>829</v>
      </c>
      <c r="K107" t="s">
        <v>419</v>
      </c>
      <c r="L107">
        <f>VLOOKUP(P107,[4]Sheet2!$A$2:$I$73,9,FALSE)</f>
        <v>0</v>
      </c>
      <c r="M107" t="s">
        <v>1988</v>
      </c>
      <c r="P107" t="s">
        <v>2864</v>
      </c>
      <c r="Q107">
        <v>0</v>
      </c>
      <c r="R107" t="s">
        <v>2693</v>
      </c>
      <c r="S107" t="s">
        <v>2694</v>
      </c>
      <c r="T107">
        <v>95.8</v>
      </c>
      <c r="U107">
        <v>67</v>
      </c>
      <c r="V107">
        <v>23964</v>
      </c>
      <c r="W107">
        <f t="shared" si="1"/>
        <v>23.963999999999999</v>
      </c>
    </row>
    <row r="108" spans="1:23" x14ac:dyDescent="0.2">
      <c r="A108" t="s">
        <v>393</v>
      </c>
      <c r="B108">
        <v>7</v>
      </c>
      <c r="C108" t="s">
        <v>2645</v>
      </c>
      <c r="D108" t="s">
        <v>420</v>
      </c>
      <c r="E108" t="s">
        <v>421</v>
      </c>
      <c r="F108">
        <v>94.35</v>
      </c>
      <c r="G108" t="s">
        <v>422</v>
      </c>
      <c r="H108" t="s">
        <v>20</v>
      </c>
      <c r="I108">
        <v>10.7</v>
      </c>
      <c r="J108">
        <v>776</v>
      </c>
      <c r="K108" t="s">
        <v>424</v>
      </c>
      <c r="L108">
        <f>VLOOKUP(P108,[4]Sheet2!$A$2:$I$73,9,FALSE)</f>
        <v>5</v>
      </c>
      <c r="M108" t="s">
        <v>2442</v>
      </c>
      <c r="P108" t="s">
        <v>2918</v>
      </c>
      <c r="Q108" t="s">
        <v>2692</v>
      </c>
      <c r="R108" t="s">
        <v>2786</v>
      </c>
      <c r="S108" t="s">
        <v>2787</v>
      </c>
      <c r="T108">
        <v>110.7</v>
      </c>
      <c r="U108" t="e">
        <v>#N/A</v>
      </c>
      <c r="V108" t="e">
        <v>#N/A</v>
      </c>
      <c r="W108" t="e">
        <f t="shared" si="1"/>
        <v>#N/A</v>
      </c>
    </row>
    <row r="109" spans="1:23" x14ac:dyDescent="0.2">
      <c r="A109" t="s">
        <v>393</v>
      </c>
      <c r="B109">
        <v>8</v>
      </c>
      <c r="C109" t="s">
        <v>2645</v>
      </c>
      <c r="D109" t="s">
        <v>425</v>
      </c>
      <c r="E109" t="s">
        <v>426</v>
      </c>
      <c r="F109">
        <v>98.98</v>
      </c>
      <c r="G109" t="s">
        <v>396</v>
      </c>
      <c r="H109" t="s">
        <v>20</v>
      </c>
      <c r="I109">
        <v>425</v>
      </c>
      <c r="J109">
        <v>747</v>
      </c>
      <c r="K109" t="s">
        <v>428</v>
      </c>
      <c r="L109">
        <f>VLOOKUP(P109,[4]Sheet2!$A$2:$I$73,9,FALSE)</f>
        <v>7</v>
      </c>
      <c r="M109" t="s">
        <v>2447</v>
      </c>
      <c r="P109" t="s">
        <v>2868</v>
      </c>
      <c r="Q109" t="s">
        <v>2869</v>
      </c>
      <c r="R109" t="e">
        <v>#N/A</v>
      </c>
      <c r="S109" t="e">
        <v>#N/A</v>
      </c>
      <c r="T109" t="e">
        <v>#N/A</v>
      </c>
      <c r="U109" t="e">
        <v>#N/A</v>
      </c>
      <c r="V109" t="e">
        <v>#N/A</v>
      </c>
      <c r="W109" t="e">
        <f t="shared" si="1"/>
        <v>#N/A</v>
      </c>
    </row>
    <row r="110" spans="1:23" x14ac:dyDescent="0.2">
      <c r="A110" t="s">
        <v>393</v>
      </c>
      <c r="B110">
        <v>9</v>
      </c>
      <c r="C110" t="s">
        <v>2645</v>
      </c>
      <c r="D110" t="s">
        <v>429</v>
      </c>
      <c r="E110" t="s">
        <v>430</v>
      </c>
      <c r="F110">
        <v>97.55</v>
      </c>
      <c r="G110" t="s">
        <v>410</v>
      </c>
      <c r="H110" t="s">
        <v>17</v>
      </c>
      <c r="I110">
        <v>135</v>
      </c>
      <c r="J110">
        <v>643</v>
      </c>
      <c r="K110" t="s">
        <v>432</v>
      </c>
      <c r="L110" t="e">
        <f>VLOOKUP(P110,[4]Sheet2!$A$2:$I$73,9,FALSE)</f>
        <v>#N/A</v>
      </c>
      <c r="N110" t="s">
        <v>1998</v>
      </c>
      <c r="P110" t="e">
        <v>#N/A</v>
      </c>
      <c r="Q110" t="e">
        <v>#N/A</v>
      </c>
      <c r="R110" t="s">
        <v>2919</v>
      </c>
      <c r="S110" t="s">
        <v>2799</v>
      </c>
      <c r="T110">
        <v>98.6</v>
      </c>
      <c r="U110" t="e">
        <v>#N/A</v>
      </c>
      <c r="V110" t="e">
        <v>#N/A</v>
      </c>
      <c r="W110" t="e">
        <f t="shared" si="1"/>
        <v>#N/A</v>
      </c>
    </row>
    <row r="111" spans="1:23" x14ac:dyDescent="0.2">
      <c r="A111" t="s">
        <v>393</v>
      </c>
      <c r="B111">
        <v>10</v>
      </c>
      <c r="C111" t="s">
        <v>2645</v>
      </c>
      <c r="D111" t="s">
        <v>433</v>
      </c>
      <c r="E111" t="s">
        <v>434</v>
      </c>
      <c r="F111">
        <v>96.51</v>
      </c>
      <c r="G111" t="s">
        <v>410</v>
      </c>
      <c r="H111" t="s">
        <v>38</v>
      </c>
      <c r="I111">
        <v>120</v>
      </c>
      <c r="J111">
        <v>637</v>
      </c>
      <c r="K111" t="s">
        <v>436</v>
      </c>
      <c r="L111">
        <f>VLOOKUP(P111,[4]Sheet2!$A$2:$I$73,9,FALSE)</f>
        <v>14</v>
      </c>
      <c r="M111" t="s">
        <v>2446</v>
      </c>
      <c r="P111" t="s">
        <v>2920</v>
      </c>
      <c r="Q111" t="s">
        <v>2921</v>
      </c>
      <c r="R111" t="s">
        <v>2711</v>
      </c>
      <c r="S111" t="s">
        <v>2697</v>
      </c>
      <c r="T111">
        <v>176.2</v>
      </c>
      <c r="U111" t="e">
        <v>#N/A</v>
      </c>
      <c r="V111" t="e">
        <v>#N/A</v>
      </c>
      <c r="W111" t="e">
        <f t="shared" si="1"/>
        <v>#N/A</v>
      </c>
    </row>
    <row r="112" spans="1:23" x14ac:dyDescent="0.2">
      <c r="A112" t="s">
        <v>393</v>
      </c>
      <c r="B112">
        <v>11</v>
      </c>
      <c r="C112" t="s">
        <v>2645</v>
      </c>
      <c r="D112" t="s">
        <v>437</v>
      </c>
      <c r="E112" t="s">
        <v>438</v>
      </c>
      <c r="F112">
        <v>93.69</v>
      </c>
      <c r="G112" t="s">
        <v>405</v>
      </c>
      <c r="H112" t="s">
        <v>38</v>
      </c>
      <c r="I112">
        <v>69</v>
      </c>
      <c r="J112">
        <v>590</v>
      </c>
      <c r="K112" t="s">
        <v>440</v>
      </c>
      <c r="L112">
        <f>VLOOKUP(P112,[4]Sheet2!$A$2:$I$73,9,FALSE)</f>
        <v>12</v>
      </c>
      <c r="M112" t="s">
        <v>2462</v>
      </c>
      <c r="P112" t="s">
        <v>2874</v>
      </c>
      <c r="Q112" t="s">
        <v>2875</v>
      </c>
      <c r="R112" t="e">
        <v>#N/A</v>
      </c>
      <c r="S112" t="e">
        <v>#N/A</v>
      </c>
      <c r="T112" t="e">
        <v>#N/A</v>
      </c>
      <c r="U112" t="e">
        <v>#N/A</v>
      </c>
      <c r="V112" t="e">
        <v>#N/A</v>
      </c>
      <c r="W112" t="e">
        <f t="shared" si="1"/>
        <v>#N/A</v>
      </c>
    </row>
    <row r="113" spans="1:23" x14ac:dyDescent="0.2">
      <c r="A113" t="s">
        <v>393</v>
      </c>
      <c r="B113">
        <v>12</v>
      </c>
      <c r="C113" t="s">
        <v>2645</v>
      </c>
      <c r="D113" t="s">
        <v>441</v>
      </c>
      <c r="E113" t="s">
        <v>276</v>
      </c>
      <c r="F113">
        <v>98.13</v>
      </c>
      <c r="G113" t="s">
        <v>410</v>
      </c>
      <c r="H113" t="s">
        <v>38</v>
      </c>
      <c r="I113">
        <v>251</v>
      </c>
      <c r="J113">
        <v>555</v>
      </c>
      <c r="K113" t="s">
        <v>443</v>
      </c>
      <c r="L113" t="e">
        <f>VLOOKUP(P113,[4]Sheet2!$A$2:$I$73,9,FALSE)</f>
        <v>#N/A</v>
      </c>
      <c r="M113" t="s">
        <v>2510</v>
      </c>
      <c r="P113" t="e">
        <v>#N/A</v>
      </c>
      <c r="Q113" t="e">
        <v>#N/A</v>
      </c>
      <c r="R113" t="s">
        <v>2711</v>
      </c>
      <c r="S113" t="s">
        <v>2697</v>
      </c>
      <c r="T113">
        <v>176.2</v>
      </c>
      <c r="U113" t="e">
        <v>#N/A</v>
      </c>
      <c r="V113" t="e">
        <v>#N/A</v>
      </c>
      <c r="W113" t="e">
        <f t="shared" si="1"/>
        <v>#N/A</v>
      </c>
    </row>
    <row r="114" spans="1:23" x14ac:dyDescent="0.2">
      <c r="A114" t="s">
        <v>393</v>
      </c>
      <c r="B114">
        <v>13</v>
      </c>
      <c r="C114" t="s">
        <v>2645</v>
      </c>
      <c r="D114" t="s">
        <v>444</v>
      </c>
      <c r="E114" t="s">
        <v>445</v>
      </c>
      <c r="F114">
        <v>98.62</v>
      </c>
      <c r="G114" t="s">
        <v>396</v>
      </c>
      <c r="H114" t="s">
        <v>14</v>
      </c>
      <c r="I114">
        <v>566</v>
      </c>
      <c r="J114">
        <v>551</v>
      </c>
      <c r="K114" t="s">
        <v>447</v>
      </c>
      <c r="L114">
        <f>VLOOKUP(P114,[4]Sheet2!$A$2:$I$73,9,FALSE)</f>
        <v>12</v>
      </c>
      <c r="M114" t="s">
        <v>2462</v>
      </c>
      <c r="P114" t="s">
        <v>2874</v>
      </c>
      <c r="Q114" t="s">
        <v>2875</v>
      </c>
      <c r="R114" t="s">
        <v>2770</v>
      </c>
      <c r="S114" t="s">
        <v>2688</v>
      </c>
      <c r="T114">
        <v>95.5</v>
      </c>
      <c r="U114" t="e">
        <v>#N/A</v>
      </c>
      <c r="V114" t="e">
        <v>#N/A</v>
      </c>
      <c r="W114" t="e">
        <f t="shared" si="1"/>
        <v>#N/A</v>
      </c>
    </row>
    <row r="115" spans="1:23" x14ac:dyDescent="0.2">
      <c r="A115" t="s">
        <v>393</v>
      </c>
      <c r="B115">
        <v>14</v>
      </c>
      <c r="C115" t="s">
        <v>2645</v>
      </c>
      <c r="D115" t="s">
        <v>448</v>
      </c>
      <c r="E115" t="s">
        <v>449</v>
      </c>
      <c r="F115" t="s">
        <v>17</v>
      </c>
      <c r="G115" t="s">
        <v>450</v>
      </c>
      <c r="H115" t="s">
        <v>38</v>
      </c>
      <c r="I115">
        <v>32</v>
      </c>
      <c r="J115">
        <v>546</v>
      </c>
      <c r="K115" t="s">
        <v>451</v>
      </c>
      <c r="L115">
        <f>VLOOKUP(P115,[4]Sheet2!$A$2:$I$73,9,FALSE)</f>
        <v>15</v>
      </c>
      <c r="M115" t="s">
        <v>2463</v>
      </c>
      <c r="P115" t="s">
        <v>2922</v>
      </c>
      <c r="Q115" t="s">
        <v>2923</v>
      </c>
      <c r="R115" t="e">
        <v>#N/A</v>
      </c>
      <c r="S115" t="e">
        <v>#N/A</v>
      </c>
      <c r="T115" t="e">
        <v>#N/A</v>
      </c>
      <c r="U115" t="e">
        <v>#N/A</v>
      </c>
      <c r="V115" t="e">
        <v>#N/A</v>
      </c>
      <c r="W115" t="e">
        <f t="shared" si="1"/>
        <v>#N/A</v>
      </c>
    </row>
    <row r="116" spans="1:23" x14ac:dyDescent="0.2">
      <c r="A116" t="s">
        <v>393</v>
      </c>
      <c r="B116">
        <v>15</v>
      </c>
      <c r="C116" t="s">
        <v>2645</v>
      </c>
      <c r="D116" t="s">
        <v>452</v>
      </c>
      <c r="E116" t="s">
        <v>453</v>
      </c>
      <c r="F116" t="s">
        <v>17</v>
      </c>
      <c r="G116" t="s">
        <v>422</v>
      </c>
      <c r="H116" t="s">
        <v>20</v>
      </c>
      <c r="I116">
        <v>45</v>
      </c>
      <c r="J116">
        <v>533</v>
      </c>
      <c r="K116" t="s">
        <v>455</v>
      </c>
      <c r="L116" t="e">
        <f>VLOOKUP(P116,[4]Sheet2!$A$2:$I$73,9,FALSE)</f>
        <v>#N/A</v>
      </c>
      <c r="M116" t="s">
        <v>2511</v>
      </c>
      <c r="P116" t="e">
        <v>#N/A</v>
      </c>
      <c r="Q116" t="e">
        <v>#N/A</v>
      </c>
      <c r="R116" t="s">
        <v>2772</v>
      </c>
      <c r="S116" t="s">
        <v>2762</v>
      </c>
      <c r="T116">
        <v>85.3</v>
      </c>
      <c r="U116">
        <v>166</v>
      </c>
      <c r="V116">
        <v>52747</v>
      </c>
      <c r="W116">
        <f t="shared" si="1"/>
        <v>52.747</v>
      </c>
    </row>
    <row r="117" spans="1:23" x14ac:dyDescent="0.2">
      <c r="A117" t="s">
        <v>393</v>
      </c>
      <c r="B117">
        <v>16</v>
      </c>
      <c r="C117" t="s">
        <v>2645</v>
      </c>
      <c r="D117" t="s">
        <v>456</v>
      </c>
      <c r="E117" t="s">
        <v>457</v>
      </c>
      <c r="F117">
        <v>78.86</v>
      </c>
      <c r="G117" t="s">
        <v>450</v>
      </c>
      <c r="H117" t="s">
        <v>38</v>
      </c>
      <c r="I117">
        <v>142</v>
      </c>
      <c r="J117">
        <v>501</v>
      </c>
      <c r="K117" t="s">
        <v>459</v>
      </c>
      <c r="L117">
        <f>VLOOKUP(P117,[4]Sheet2!$A$2:$I$73,9,FALSE)</f>
        <v>17</v>
      </c>
      <c r="M117" t="s">
        <v>2488</v>
      </c>
      <c r="P117" t="s">
        <v>2903</v>
      </c>
      <c r="Q117" t="s">
        <v>2771</v>
      </c>
      <c r="R117" t="s">
        <v>2924</v>
      </c>
      <c r="S117" t="s">
        <v>2787</v>
      </c>
      <c r="T117">
        <v>95.6</v>
      </c>
      <c r="U117" t="e">
        <v>#N/A</v>
      </c>
      <c r="V117" t="e">
        <v>#N/A</v>
      </c>
      <c r="W117" t="e">
        <f t="shared" si="1"/>
        <v>#N/A</v>
      </c>
    </row>
    <row r="118" spans="1:23" x14ac:dyDescent="0.2">
      <c r="A118" t="s">
        <v>393</v>
      </c>
      <c r="B118">
        <v>17</v>
      </c>
      <c r="C118" t="s">
        <v>2645</v>
      </c>
      <c r="D118" t="s">
        <v>460</v>
      </c>
      <c r="E118" t="s">
        <v>461</v>
      </c>
      <c r="F118">
        <v>99.4</v>
      </c>
      <c r="G118" t="s">
        <v>405</v>
      </c>
      <c r="H118" t="s">
        <v>26</v>
      </c>
      <c r="I118">
        <v>503</v>
      </c>
      <c r="J118">
        <v>468</v>
      </c>
      <c r="K118" t="s">
        <v>261</v>
      </c>
      <c r="L118">
        <f>VLOOKUP(P118,[4]Sheet2!$A$2:$I$73,9,FALSE)</f>
        <v>32</v>
      </c>
      <c r="M118" t="s">
        <v>2441</v>
      </c>
      <c r="P118" t="s">
        <v>2925</v>
      </c>
      <c r="Q118" t="s">
        <v>2926</v>
      </c>
      <c r="R118" t="s">
        <v>2761</v>
      </c>
      <c r="S118" t="s">
        <v>2762</v>
      </c>
      <c r="T118">
        <v>93.2</v>
      </c>
      <c r="U118" t="e">
        <v>#N/A</v>
      </c>
      <c r="V118" t="e">
        <v>#N/A</v>
      </c>
      <c r="W118" t="e">
        <f t="shared" si="1"/>
        <v>#N/A</v>
      </c>
    </row>
    <row r="119" spans="1:23" x14ac:dyDescent="0.2">
      <c r="A119" t="s">
        <v>393</v>
      </c>
      <c r="B119">
        <v>18</v>
      </c>
      <c r="C119" t="s">
        <v>2645</v>
      </c>
      <c r="D119" t="s">
        <v>463</v>
      </c>
      <c r="E119" t="s">
        <v>464</v>
      </c>
      <c r="F119">
        <v>98.34</v>
      </c>
      <c r="G119" t="s">
        <v>405</v>
      </c>
      <c r="H119" t="s">
        <v>14</v>
      </c>
      <c r="I119">
        <v>347</v>
      </c>
      <c r="J119">
        <v>403</v>
      </c>
      <c r="K119" t="s">
        <v>341</v>
      </c>
      <c r="L119">
        <f>VLOOKUP(P119,[4]Sheet2!$A$2:$I$73,9,FALSE)</f>
        <v>57</v>
      </c>
      <c r="M119" t="s">
        <v>2461</v>
      </c>
      <c r="P119" t="s">
        <v>2916</v>
      </c>
      <c r="Q119" t="s">
        <v>2917</v>
      </c>
      <c r="R119" t="s">
        <v>2809</v>
      </c>
      <c r="S119" t="s">
        <v>2685</v>
      </c>
      <c r="T119">
        <v>97.5</v>
      </c>
      <c r="U119">
        <v>10</v>
      </c>
      <c r="V119">
        <v>107000</v>
      </c>
      <c r="W119">
        <f t="shared" si="1"/>
        <v>107</v>
      </c>
    </row>
    <row r="120" spans="1:23" x14ac:dyDescent="0.2">
      <c r="A120" t="s">
        <v>393</v>
      </c>
      <c r="B120">
        <v>19</v>
      </c>
      <c r="C120" t="s">
        <v>2645</v>
      </c>
      <c r="D120" t="s">
        <v>466</v>
      </c>
      <c r="E120" t="s">
        <v>467</v>
      </c>
      <c r="F120">
        <v>99.26</v>
      </c>
      <c r="G120" t="s">
        <v>422</v>
      </c>
      <c r="H120" t="s">
        <v>14</v>
      </c>
      <c r="I120">
        <v>46</v>
      </c>
      <c r="J120">
        <v>400</v>
      </c>
      <c r="K120" t="s">
        <v>468</v>
      </c>
      <c r="L120">
        <f>VLOOKUP(P120,[4]Sheet2!$A$2:$I$73,9,FALSE)</f>
        <v>22</v>
      </c>
      <c r="M120" t="s">
        <v>2477</v>
      </c>
      <c r="P120" t="s">
        <v>2893</v>
      </c>
      <c r="Q120" t="s">
        <v>2808</v>
      </c>
      <c r="R120" t="s">
        <v>2927</v>
      </c>
      <c r="S120" t="s">
        <v>2709</v>
      </c>
      <c r="T120">
        <v>0</v>
      </c>
      <c r="U120" t="e">
        <v>#N/A</v>
      </c>
      <c r="V120" t="e">
        <v>#N/A</v>
      </c>
      <c r="W120" t="e">
        <f t="shared" si="1"/>
        <v>#N/A</v>
      </c>
    </row>
    <row r="121" spans="1:23" x14ac:dyDescent="0.2">
      <c r="A121" t="s">
        <v>393</v>
      </c>
      <c r="B121">
        <v>20</v>
      </c>
      <c r="C121" t="s">
        <v>2645</v>
      </c>
      <c r="D121" t="s">
        <v>469</v>
      </c>
      <c r="E121" t="s">
        <v>470</v>
      </c>
      <c r="F121">
        <v>98.77</v>
      </c>
      <c r="G121" t="s">
        <v>405</v>
      </c>
      <c r="H121" t="s">
        <v>14</v>
      </c>
      <c r="I121">
        <v>42</v>
      </c>
      <c r="J121">
        <v>399</v>
      </c>
      <c r="K121" t="s">
        <v>471</v>
      </c>
      <c r="L121">
        <f>VLOOKUP(P121,[4]Sheet2!$A$2:$I$73,9,FALSE)</f>
        <v>2</v>
      </c>
      <c r="M121" t="s">
        <v>2478</v>
      </c>
      <c r="P121" t="s">
        <v>2928</v>
      </c>
      <c r="Q121" t="s">
        <v>2929</v>
      </c>
      <c r="R121" t="s">
        <v>2930</v>
      </c>
      <c r="S121" t="s">
        <v>2691</v>
      </c>
      <c r="T121">
        <v>87.2</v>
      </c>
      <c r="U121" t="e">
        <v>#N/A</v>
      </c>
      <c r="V121" t="e">
        <v>#N/A</v>
      </c>
      <c r="W121" t="e">
        <f t="shared" si="1"/>
        <v>#N/A</v>
      </c>
    </row>
    <row r="122" spans="1:23" x14ac:dyDescent="0.2">
      <c r="A122" t="s">
        <v>393</v>
      </c>
      <c r="B122">
        <v>21</v>
      </c>
      <c r="C122" t="s">
        <v>2645</v>
      </c>
      <c r="D122" t="s">
        <v>472</v>
      </c>
      <c r="E122" t="s">
        <v>473</v>
      </c>
      <c r="F122">
        <v>84.5</v>
      </c>
      <c r="G122" t="s">
        <v>405</v>
      </c>
      <c r="H122" t="s">
        <v>20</v>
      </c>
      <c r="I122">
        <v>19.100000000000001</v>
      </c>
      <c r="J122">
        <v>379</v>
      </c>
      <c r="K122" t="s">
        <v>368</v>
      </c>
      <c r="L122">
        <f>VLOOKUP(P122,[4]Sheet2!$A$2:$I$73,9,FALSE)</f>
        <v>39</v>
      </c>
      <c r="M122" t="s">
        <v>2496</v>
      </c>
      <c r="P122" t="s">
        <v>2931</v>
      </c>
      <c r="Q122" t="s">
        <v>2932</v>
      </c>
      <c r="R122" t="s">
        <v>2876</v>
      </c>
      <c r="S122" t="s">
        <v>2709</v>
      </c>
      <c r="T122">
        <v>100.4</v>
      </c>
      <c r="U122">
        <v>77</v>
      </c>
      <c r="V122">
        <v>43015</v>
      </c>
      <c r="W122">
        <f t="shared" si="1"/>
        <v>43.015000000000001</v>
      </c>
    </row>
    <row r="123" spans="1:23" x14ac:dyDescent="0.2">
      <c r="A123" t="s">
        <v>393</v>
      </c>
      <c r="B123">
        <v>22</v>
      </c>
      <c r="C123" t="s">
        <v>2645</v>
      </c>
      <c r="D123" t="s">
        <v>475</v>
      </c>
      <c r="E123" t="s">
        <v>476</v>
      </c>
      <c r="F123" t="s">
        <v>17</v>
      </c>
      <c r="G123" t="s">
        <v>450</v>
      </c>
      <c r="H123" t="s">
        <v>38</v>
      </c>
      <c r="I123">
        <v>8</v>
      </c>
      <c r="J123">
        <v>373</v>
      </c>
      <c r="K123" t="s">
        <v>477</v>
      </c>
      <c r="L123">
        <f>VLOOKUP(P123,[4]Sheet2!$A$2:$I$73,9,FALSE)</f>
        <v>11</v>
      </c>
      <c r="M123" t="s">
        <v>2489</v>
      </c>
      <c r="P123" t="s">
        <v>2877</v>
      </c>
      <c r="Q123" t="s">
        <v>2707</v>
      </c>
      <c r="R123" t="e">
        <v>#N/A</v>
      </c>
      <c r="S123" t="e">
        <v>#N/A</v>
      </c>
      <c r="T123" t="e">
        <v>#N/A</v>
      </c>
      <c r="U123" t="e">
        <v>#N/A</v>
      </c>
      <c r="V123" t="e">
        <v>#N/A</v>
      </c>
      <c r="W123" t="e">
        <f t="shared" si="1"/>
        <v>#N/A</v>
      </c>
    </row>
    <row r="124" spans="1:23" x14ac:dyDescent="0.2">
      <c r="A124" t="s">
        <v>393</v>
      </c>
      <c r="B124">
        <v>23</v>
      </c>
      <c r="C124" t="s">
        <v>2645</v>
      </c>
      <c r="D124" t="s">
        <v>478</v>
      </c>
      <c r="E124" t="s">
        <v>479</v>
      </c>
      <c r="F124" t="s">
        <v>17</v>
      </c>
      <c r="G124" t="s">
        <v>396</v>
      </c>
      <c r="H124" t="s">
        <v>17</v>
      </c>
      <c r="I124">
        <v>12.8</v>
      </c>
      <c r="J124">
        <v>370</v>
      </c>
      <c r="K124" t="s">
        <v>386</v>
      </c>
      <c r="L124" t="e">
        <f>VLOOKUP(P124,[4]Sheet2!$A$2:$I$73,9,FALSE)</f>
        <v>#N/A</v>
      </c>
      <c r="N124" t="s">
        <v>1999</v>
      </c>
      <c r="P124" t="e">
        <v>#N/A</v>
      </c>
      <c r="Q124" t="e">
        <v>#N/A</v>
      </c>
      <c r="R124" t="s">
        <v>2772</v>
      </c>
      <c r="S124" t="s">
        <v>2762</v>
      </c>
      <c r="T124">
        <v>85.3</v>
      </c>
      <c r="U124">
        <v>166</v>
      </c>
      <c r="V124">
        <v>52747</v>
      </c>
      <c r="W124">
        <f t="shared" si="1"/>
        <v>52.747</v>
      </c>
    </row>
    <row r="125" spans="1:23" x14ac:dyDescent="0.2">
      <c r="A125" t="s">
        <v>393</v>
      </c>
      <c r="B125">
        <v>24</v>
      </c>
      <c r="C125" t="s">
        <v>2645</v>
      </c>
      <c r="D125" t="s">
        <v>481</v>
      </c>
      <c r="E125" t="s">
        <v>482</v>
      </c>
      <c r="F125">
        <v>94.72</v>
      </c>
      <c r="G125" t="s">
        <v>405</v>
      </c>
      <c r="H125" t="s">
        <v>38</v>
      </c>
      <c r="I125">
        <v>23</v>
      </c>
      <c r="J125">
        <v>368</v>
      </c>
      <c r="K125" t="s">
        <v>483</v>
      </c>
      <c r="L125">
        <f>VLOOKUP(P125,[4]Sheet2!$A$2:$I$73,9,FALSE)</f>
        <v>17</v>
      </c>
      <c r="M125" t="s">
        <v>2488</v>
      </c>
      <c r="P125" t="s">
        <v>2903</v>
      </c>
      <c r="Q125" t="s">
        <v>2771</v>
      </c>
      <c r="R125" t="s">
        <v>2933</v>
      </c>
      <c r="S125" t="s">
        <v>2794</v>
      </c>
      <c r="T125">
        <v>99.7</v>
      </c>
      <c r="U125" t="e">
        <v>#N/A</v>
      </c>
      <c r="V125" t="e">
        <v>#N/A</v>
      </c>
      <c r="W125" t="e">
        <f t="shared" si="1"/>
        <v>#N/A</v>
      </c>
    </row>
    <row r="126" spans="1:23" x14ac:dyDescent="0.2">
      <c r="A126" t="s">
        <v>393</v>
      </c>
      <c r="B126">
        <v>25</v>
      </c>
      <c r="C126" t="s">
        <v>2645</v>
      </c>
      <c r="D126" t="s">
        <v>484</v>
      </c>
      <c r="E126" t="s">
        <v>485</v>
      </c>
      <c r="F126" t="s">
        <v>17</v>
      </c>
      <c r="G126" t="s">
        <v>422</v>
      </c>
      <c r="H126" t="s">
        <v>20</v>
      </c>
      <c r="I126">
        <v>4.4000000000000004</v>
      </c>
      <c r="J126">
        <v>362</v>
      </c>
      <c r="K126" t="s">
        <v>487</v>
      </c>
      <c r="L126">
        <f>VLOOKUP(P126,[4]Sheet2!$A$2:$I$73,9,FALSE)</f>
        <v>30</v>
      </c>
      <c r="M126" t="s">
        <v>2464</v>
      </c>
      <c r="P126" t="s">
        <v>2934</v>
      </c>
      <c r="Q126" t="s">
        <v>2935</v>
      </c>
      <c r="R126" t="s">
        <v>2667</v>
      </c>
      <c r="S126" t="s">
        <v>2668</v>
      </c>
      <c r="T126">
        <v>91.8</v>
      </c>
      <c r="U126">
        <v>176</v>
      </c>
      <c r="V126">
        <v>52111</v>
      </c>
      <c r="W126">
        <f t="shared" si="1"/>
        <v>52.110999999999997</v>
      </c>
    </row>
    <row r="127" spans="1:23" x14ac:dyDescent="0.2">
      <c r="A127" t="s">
        <v>393</v>
      </c>
      <c r="B127">
        <v>26</v>
      </c>
      <c r="C127" t="s">
        <v>2645</v>
      </c>
      <c r="D127" t="s">
        <v>488</v>
      </c>
      <c r="E127" t="s">
        <v>489</v>
      </c>
      <c r="F127">
        <v>98.5</v>
      </c>
      <c r="G127" t="s">
        <v>396</v>
      </c>
      <c r="H127" t="s">
        <v>14</v>
      </c>
      <c r="I127">
        <v>125</v>
      </c>
      <c r="J127">
        <v>309</v>
      </c>
      <c r="K127" t="s">
        <v>491</v>
      </c>
      <c r="L127">
        <f>VLOOKUP(P127,[4]Sheet2!$A$2:$I$73,9,FALSE)</f>
        <v>15</v>
      </c>
      <c r="M127" t="s">
        <v>2479</v>
      </c>
      <c r="P127" t="s">
        <v>2882</v>
      </c>
      <c r="Q127" t="s">
        <v>2666</v>
      </c>
      <c r="R127" t="s">
        <v>2936</v>
      </c>
      <c r="S127" t="s">
        <v>2787</v>
      </c>
      <c r="T127">
        <v>83.9</v>
      </c>
      <c r="U127" t="e">
        <v>#N/A</v>
      </c>
      <c r="V127" t="e">
        <v>#N/A</v>
      </c>
      <c r="W127" t="e">
        <f t="shared" si="1"/>
        <v>#N/A</v>
      </c>
    </row>
    <row r="128" spans="1:23" x14ac:dyDescent="0.2">
      <c r="A128" t="s">
        <v>393</v>
      </c>
      <c r="B128">
        <v>27</v>
      </c>
      <c r="C128" t="s">
        <v>2645</v>
      </c>
      <c r="D128" t="s">
        <v>492</v>
      </c>
      <c r="E128" t="s">
        <v>493</v>
      </c>
      <c r="F128" t="s">
        <v>17</v>
      </c>
      <c r="G128" t="s">
        <v>450</v>
      </c>
      <c r="J128">
        <v>308</v>
      </c>
      <c r="K128" t="s">
        <v>495</v>
      </c>
      <c r="L128">
        <f>VLOOKUP(P128,[4]Sheet2!$A$2:$I$73,9,FALSE)</f>
        <v>32</v>
      </c>
      <c r="M128" t="s">
        <v>2465</v>
      </c>
      <c r="P128" t="s">
        <v>2937</v>
      </c>
      <c r="Q128" t="s">
        <v>2938</v>
      </c>
      <c r="R128" t="s">
        <v>2721</v>
      </c>
      <c r="S128" t="s">
        <v>2722</v>
      </c>
      <c r="T128">
        <v>87.5</v>
      </c>
      <c r="U128">
        <v>137</v>
      </c>
      <c r="V128">
        <v>44880</v>
      </c>
      <c r="W128">
        <f t="shared" si="1"/>
        <v>44.88</v>
      </c>
    </row>
    <row r="129" spans="1:23" x14ac:dyDescent="0.2">
      <c r="A129" t="s">
        <v>393</v>
      </c>
      <c r="B129">
        <v>28</v>
      </c>
      <c r="C129" t="s">
        <v>2645</v>
      </c>
      <c r="D129" t="s">
        <v>496</v>
      </c>
      <c r="E129" t="s">
        <v>497</v>
      </c>
      <c r="F129">
        <v>98.57</v>
      </c>
      <c r="G129" t="s">
        <v>450</v>
      </c>
      <c r="I129">
        <v>444</v>
      </c>
      <c r="J129">
        <v>302</v>
      </c>
      <c r="K129" t="s">
        <v>499</v>
      </c>
      <c r="L129">
        <f>VLOOKUP(P129,[4]Sheet2!$A$2:$I$73,9,FALSE)</f>
        <v>32</v>
      </c>
      <c r="M129" t="s">
        <v>2476</v>
      </c>
      <c r="P129" t="s">
        <v>2881</v>
      </c>
      <c r="Q129" t="s">
        <v>2720</v>
      </c>
      <c r="R129" t="e">
        <v>#N/A</v>
      </c>
      <c r="S129" t="e">
        <v>#N/A</v>
      </c>
      <c r="T129" t="e">
        <v>#N/A</v>
      </c>
      <c r="U129" t="e">
        <v>#N/A</v>
      </c>
      <c r="V129" t="e">
        <v>#N/A</v>
      </c>
      <c r="W129" t="e">
        <f t="shared" si="1"/>
        <v>#N/A</v>
      </c>
    </row>
    <row r="130" spans="1:23" x14ac:dyDescent="0.2">
      <c r="A130" t="s">
        <v>393</v>
      </c>
      <c r="B130">
        <v>29</v>
      </c>
      <c r="C130" t="s">
        <v>2645</v>
      </c>
      <c r="D130" t="s">
        <v>500</v>
      </c>
      <c r="E130" t="s">
        <v>501</v>
      </c>
      <c r="F130">
        <v>96.29</v>
      </c>
      <c r="G130" t="s">
        <v>410</v>
      </c>
      <c r="H130" t="s">
        <v>17</v>
      </c>
      <c r="I130">
        <v>94</v>
      </c>
      <c r="J130">
        <v>282</v>
      </c>
      <c r="K130" t="s">
        <v>503</v>
      </c>
      <c r="L130" t="e">
        <f>VLOOKUP(P130,[4]Sheet2!$A$2:$I$73,9,FALSE)</f>
        <v>#N/A</v>
      </c>
      <c r="N130" t="s">
        <v>2000</v>
      </c>
      <c r="P130" t="e">
        <v>#N/A</v>
      </c>
      <c r="Q130" t="e">
        <v>#N/A</v>
      </c>
      <c r="R130" t="s">
        <v>2939</v>
      </c>
      <c r="S130" t="s">
        <v>2688</v>
      </c>
      <c r="T130">
        <v>78.900000000000006</v>
      </c>
      <c r="U130" t="e">
        <v>#N/A</v>
      </c>
      <c r="V130" t="e">
        <v>#N/A</v>
      </c>
      <c r="W130" t="e">
        <f t="shared" si="1"/>
        <v>#N/A</v>
      </c>
    </row>
    <row r="131" spans="1:23" x14ac:dyDescent="0.2">
      <c r="A131" t="s">
        <v>393</v>
      </c>
      <c r="B131">
        <v>30</v>
      </c>
      <c r="C131" t="s">
        <v>2645</v>
      </c>
      <c r="D131" t="s">
        <v>504</v>
      </c>
      <c r="E131" t="s">
        <v>505</v>
      </c>
      <c r="F131">
        <v>98.93</v>
      </c>
      <c r="G131" t="s">
        <v>401</v>
      </c>
      <c r="H131" t="s">
        <v>14</v>
      </c>
      <c r="I131">
        <v>162</v>
      </c>
      <c r="J131">
        <v>274</v>
      </c>
      <c r="K131" t="s">
        <v>506</v>
      </c>
      <c r="L131">
        <f>VLOOKUP(P131,[4]Sheet2!$A$2:$I$73,9,FALSE)</f>
        <v>61</v>
      </c>
      <c r="M131" t="s">
        <v>2480</v>
      </c>
      <c r="P131" t="s">
        <v>2940</v>
      </c>
      <c r="Q131" t="s">
        <v>2941</v>
      </c>
      <c r="R131" t="s">
        <v>2732</v>
      </c>
      <c r="S131" t="s">
        <v>2592</v>
      </c>
      <c r="T131">
        <v>90.5</v>
      </c>
      <c r="U131">
        <v>137</v>
      </c>
      <c r="V131">
        <v>61526</v>
      </c>
      <c r="W131">
        <f t="shared" ref="W131:W194" si="2">V131/1000</f>
        <v>61.526000000000003</v>
      </c>
    </row>
    <row r="132" spans="1:23" x14ac:dyDescent="0.2">
      <c r="A132" t="s">
        <v>393</v>
      </c>
      <c r="B132">
        <v>31</v>
      </c>
      <c r="C132" t="s">
        <v>2645</v>
      </c>
      <c r="D132" t="s">
        <v>507</v>
      </c>
      <c r="E132" t="s">
        <v>508</v>
      </c>
      <c r="F132">
        <v>99.03</v>
      </c>
      <c r="G132" t="s">
        <v>396</v>
      </c>
      <c r="H132" t="s">
        <v>14</v>
      </c>
      <c r="I132">
        <v>41</v>
      </c>
      <c r="J132">
        <v>247</v>
      </c>
      <c r="K132" t="s">
        <v>509</v>
      </c>
      <c r="L132">
        <f>VLOOKUP(P132,[4]Sheet2!$A$2:$I$73,9,FALSE)</f>
        <v>27</v>
      </c>
      <c r="M132" t="s">
        <v>2481</v>
      </c>
      <c r="P132" t="s">
        <v>2888</v>
      </c>
      <c r="Q132" t="s">
        <v>2731</v>
      </c>
      <c r="R132" t="s">
        <v>2895</v>
      </c>
      <c r="S132" t="s">
        <v>2812</v>
      </c>
      <c r="T132">
        <v>73.7</v>
      </c>
      <c r="U132" t="e">
        <v>#N/A</v>
      </c>
      <c r="V132" t="e">
        <v>#N/A</v>
      </c>
      <c r="W132" t="e">
        <f t="shared" si="2"/>
        <v>#N/A</v>
      </c>
    </row>
    <row r="133" spans="1:23" x14ac:dyDescent="0.2">
      <c r="A133" t="s">
        <v>393</v>
      </c>
      <c r="B133">
        <v>32</v>
      </c>
      <c r="C133" t="s">
        <v>2645</v>
      </c>
      <c r="D133" t="s">
        <v>510</v>
      </c>
      <c r="E133" t="s">
        <v>276</v>
      </c>
      <c r="F133">
        <v>93.74</v>
      </c>
      <c r="G133" t="s">
        <v>405</v>
      </c>
      <c r="H133" t="s">
        <v>38</v>
      </c>
      <c r="I133">
        <v>47</v>
      </c>
      <c r="J133">
        <v>244</v>
      </c>
      <c r="K133" t="s">
        <v>511</v>
      </c>
      <c r="L133">
        <f>VLOOKUP(P133,[4]Sheet2!$A$2:$I$73,9,FALSE)</f>
        <v>31</v>
      </c>
      <c r="M133" t="s">
        <v>2466</v>
      </c>
      <c r="P133" t="s">
        <v>2896</v>
      </c>
      <c r="Q133" t="s">
        <v>2897</v>
      </c>
      <c r="R133" t="e">
        <v>#N/A</v>
      </c>
      <c r="S133" t="e">
        <v>#N/A</v>
      </c>
      <c r="T133" t="e">
        <v>#N/A</v>
      </c>
      <c r="U133" t="e">
        <v>#N/A</v>
      </c>
      <c r="V133" t="e">
        <v>#N/A</v>
      </c>
      <c r="W133" t="e">
        <f t="shared" si="2"/>
        <v>#N/A</v>
      </c>
    </row>
    <row r="134" spans="1:23" x14ac:dyDescent="0.2">
      <c r="A134" t="s">
        <v>393</v>
      </c>
      <c r="B134">
        <v>33</v>
      </c>
      <c r="C134" t="s">
        <v>2645</v>
      </c>
      <c r="D134" t="s">
        <v>512</v>
      </c>
      <c r="E134" t="s">
        <v>513</v>
      </c>
      <c r="F134">
        <v>86.33</v>
      </c>
      <c r="G134" t="s">
        <v>450</v>
      </c>
      <c r="H134" t="s">
        <v>17</v>
      </c>
      <c r="I134">
        <v>334</v>
      </c>
      <c r="J134">
        <v>238</v>
      </c>
      <c r="K134" t="s">
        <v>515</v>
      </c>
      <c r="L134" t="e">
        <f>VLOOKUP(P134,[4]Sheet2!$A$2:$I$73,9,FALSE)</f>
        <v>#N/A</v>
      </c>
      <c r="N134" t="s">
        <v>2001</v>
      </c>
      <c r="P134" t="e">
        <v>#N/A</v>
      </c>
      <c r="Q134" t="e">
        <v>#N/A</v>
      </c>
      <c r="R134" t="s">
        <v>2667</v>
      </c>
      <c r="S134" t="s">
        <v>2668</v>
      </c>
      <c r="T134">
        <v>91.8</v>
      </c>
      <c r="U134">
        <v>176</v>
      </c>
      <c r="V134">
        <v>52111</v>
      </c>
      <c r="W134">
        <f t="shared" si="2"/>
        <v>52.110999999999997</v>
      </c>
    </row>
    <row r="135" spans="1:23" x14ac:dyDescent="0.2">
      <c r="A135" t="s">
        <v>393</v>
      </c>
      <c r="B135">
        <v>34</v>
      </c>
      <c r="C135" t="s">
        <v>2645</v>
      </c>
      <c r="D135" t="s">
        <v>516</v>
      </c>
      <c r="E135" t="s">
        <v>517</v>
      </c>
      <c r="F135">
        <v>99.33</v>
      </c>
      <c r="G135" t="s">
        <v>401</v>
      </c>
      <c r="H135" t="s">
        <v>14</v>
      </c>
      <c r="I135">
        <v>112</v>
      </c>
      <c r="J135">
        <v>236</v>
      </c>
      <c r="K135" t="s">
        <v>519</v>
      </c>
      <c r="L135">
        <f>VLOOKUP(P135,[4]Sheet2!$A$2:$I$73,9,FALSE)</f>
        <v>15</v>
      </c>
      <c r="M135" t="s">
        <v>2479</v>
      </c>
      <c r="P135" t="s">
        <v>2882</v>
      </c>
      <c r="Q135" t="s">
        <v>2666</v>
      </c>
      <c r="R135" t="s">
        <v>2687</v>
      </c>
      <c r="S135" t="s">
        <v>2688</v>
      </c>
      <c r="T135">
        <v>100.2</v>
      </c>
      <c r="U135">
        <v>89</v>
      </c>
      <c r="V135">
        <v>67927</v>
      </c>
      <c r="W135">
        <f t="shared" si="2"/>
        <v>67.927000000000007</v>
      </c>
    </row>
    <row r="136" spans="1:23" x14ac:dyDescent="0.2">
      <c r="A136" t="s">
        <v>393</v>
      </c>
      <c r="B136">
        <v>35</v>
      </c>
      <c r="C136" t="s">
        <v>2645</v>
      </c>
      <c r="D136" t="s">
        <v>520</v>
      </c>
      <c r="E136" t="s">
        <v>521</v>
      </c>
      <c r="F136">
        <v>90.69</v>
      </c>
      <c r="G136" t="s">
        <v>450</v>
      </c>
      <c r="H136" t="s">
        <v>20</v>
      </c>
      <c r="I136">
        <v>28</v>
      </c>
      <c r="J136">
        <v>231</v>
      </c>
      <c r="K136" t="s">
        <v>523</v>
      </c>
      <c r="L136">
        <f>VLOOKUP(P136,[4]Sheet2!$A$2:$I$73,9,FALSE)</f>
        <v>66</v>
      </c>
      <c r="M136" t="s">
        <v>2497</v>
      </c>
      <c r="P136" t="s">
        <v>2942</v>
      </c>
      <c r="Q136" t="s">
        <v>2686</v>
      </c>
      <c r="R136" t="s">
        <v>2693</v>
      </c>
      <c r="S136" t="s">
        <v>2694</v>
      </c>
      <c r="T136">
        <v>95.8</v>
      </c>
      <c r="U136">
        <v>67</v>
      </c>
      <c r="V136">
        <v>23964</v>
      </c>
      <c r="W136">
        <f t="shared" si="2"/>
        <v>23.963999999999999</v>
      </c>
    </row>
    <row r="137" spans="1:23" x14ac:dyDescent="0.2">
      <c r="A137" t="s">
        <v>393</v>
      </c>
      <c r="B137">
        <v>36</v>
      </c>
      <c r="C137" t="s">
        <v>2645</v>
      </c>
      <c r="D137" t="s">
        <v>524</v>
      </c>
      <c r="E137" t="s">
        <v>501</v>
      </c>
      <c r="F137">
        <v>95.46</v>
      </c>
      <c r="G137" t="s">
        <v>401</v>
      </c>
      <c r="H137" t="s">
        <v>26</v>
      </c>
      <c r="I137">
        <v>21</v>
      </c>
      <c r="J137">
        <v>228</v>
      </c>
      <c r="K137" t="s">
        <v>526</v>
      </c>
      <c r="L137">
        <f>VLOOKUP(P137,[4]Sheet2!$A$2:$I$73,9,FALSE)</f>
        <v>5</v>
      </c>
      <c r="M137" t="s">
        <v>2442</v>
      </c>
      <c r="P137" t="s">
        <v>2918</v>
      </c>
      <c r="Q137" t="s">
        <v>2692</v>
      </c>
      <c r="R137" t="e">
        <v>#N/A</v>
      </c>
      <c r="S137" t="e">
        <v>#N/A</v>
      </c>
      <c r="T137" t="e">
        <v>#N/A</v>
      </c>
      <c r="U137" t="e">
        <v>#N/A</v>
      </c>
      <c r="V137" t="e">
        <v>#N/A</v>
      </c>
      <c r="W137" t="e">
        <f t="shared" si="2"/>
        <v>#N/A</v>
      </c>
    </row>
    <row r="138" spans="1:23" x14ac:dyDescent="0.2">
      <c r="A138" t="s">
        <v>393</v>
      </c>
      <c r="B138">
        <v>37</v>
      </c>
      <c r="C138" t="s">
        <v>2645</v>
      </c>
      <c r="D138" t="s">
        <v>527</v>
      </c>
      <c r="E138" t="s">
        <v>528</v>
      </c>
      <c r="F138">
        <v>97.77</v>
      </c>
      <c r="G138" t="s">
        <v>405</v>
      </c>
      <c r="H138" t="s">
        <v>17</v>
      </c>
      <c r="I138">
        <v>15</v>
      </c>
      <c r="J138">
        <v>227</v>
      </c>
      <c r="K138" t="s">
        <v>530</v>
      </c>
      <c r="L138" t="e">
        <f>VLOOKUP(P138,[4]Sheet2!$A$2:$I$73,9,FALSE)</f>
        <v>#N/A</v>
      </c>
      <c r="N138" t="s">
        <v>2002</v>
      </c>
      <c r="P138" t="e">
        <v>#N/A</v>
      </c>
      <c r="Q138" t="e">
        <v>#N/A</v>
      </c>
      <c r="R138" t="s">
        <v>2682</v>
      </c>
      <c r="S138" t="s">
        <v>2671</v>
      </c>
      <c r="T138">
        <v>173.6</v>
      </c>
      <c r="U138">
        <v>55</v>
      </c>
      <c r="V138">
        <v>113623</v>
      </c>
      <c r="W138">
        <f t="shared" si="2"/>
        <v>113.623</v>
      </c>
    </row>
    <row r="139" spans="1:23" x14ac:dyDescent="0.2">
      <c r="A139" t="s">
        <v>393</v>
      </c>
      <c r="B139">
        <v>38</v>
      </c>
      <c r="C139" t="s">
        <v>2645</v>
      </c>
      <c r="D139" t="s">
        <v>531</v>
      </c>
      <c r="E139" t="s">
        <v>532</v>
      </c>
      <c r="F139">
        <v>94.24</v>
      </c>
      <c r="G139" t="s">
        <v>401</v>
      </c>
      <c r="H139" t="s">
        <v>20</v>
      </c>
      <c r="I139">
        <v>22</v>
      </c>
      <c r="J139">
        <v>227</v>
      </c>
      <c r="K139" t="s">
        <v>530</v>
      </c>
      <c r="L139">
        <f>VLOOKUP(P139,[4]Sheet2!$A$2:$I$73,9,FALSE)</f>
        <v>26</v>
      </c>
      <c r="M139" t="s">
        <v>2467</v>
      </c>
      <c r="P139" t="s">
        <v>2902</v>
      </c>
      <c r="Q139" t="s">
        <v>2681</v>
      </c>
      <c r="R139" t="s">
        <v>2943</v>
      </c>
      <c r="S139" t="s">
        <v>2655</v>
      </c>
      <c r="T139">
        <v>77.5</v>
      </c>
      <c r="U139" t="e">
        <v>#N/A</v>
      </c>
      <c r="V139" t="e">
        <v>#N/A</v>
      </c>
      <c r="W139" t="e">
        <f t="shared" si="2"/>
        <v>#N/A</v>
      </c>
    </row>
    <row r="140" spans="1:23" x14ac:dyDescent="0.2">
      <c r="A140" t="s">
        <v>393</v>
      </c>
      <c r="B140">
        <v>39</v>
      </c>
      <c r="C140" t="s">
        <v>2645</v>
      </c>
      <c r="D140" t="s">
        <v>533</v>
      </c>
      <c r="E140" t="s">
        <v>534</v>
      </c>
      <c r="F140">
        <v>91.43</v>
      </c>
      <c r="G140" t="s">
        <v>450</v>
      </c>
      <c r="H140" t="s">
        <v>38</v>
      </c>
      <c r="I140">
        <v>8.6999999999999993</v>
      </c>
      <c r="J140">
        <v>213</v>
      </c>
      <c r="K140" t="s">
        <v>536</v>
      </c>
      <c r="L140">
        <f>VLOOKUP(P140,[4]Sheet2!$A$2:$I$73,9,FALSE)</f>
        <v>25</v>
      </c>
      <c r="M140" t="s">
        <v>2490</v>
      </c>
      <c r="P140" t="s">
        <v>2944</v>
      </c>
      <c r="Q140" t="s">
        <v>2945</v>
      </c>
      <c r="R140" t="e">
        <v>#N/A</v>
      </c>
      <c r="S140" t="e">
        <v>#N/A</v>
      </c>
      <c r="T140" t="e">
        <v>#N/A</v>
      </c>
      <c r="U140" t="e">
        <v>#N/A</v>
      </c>
      <c r="V140" t="e">
        <v>#N/A</v>
      </c>
      <c r="W140" t="e">
        <f t="shared" si="2"/>
        <v>#N/A</v>
      </c>
    </row>
    <row r="141" spans="1:23" x14ac:dyDescent="0.2">
      <c r="A141" t="s">
        <v>393</v>
      </c>
      <c r="B141">
        <v>40</v>
      </c>
      <c r="C141" t="s">
        <v>2645</v>
      </c>
      <c r="D141" t="s">
        <v>537</v>
      </c>
      <c r="E141" t="s">
        <v>538</v>
      </c>
      <c r="F141">
        <v>97.83</v>
      </c>
      <c r="G141" t="s">
        <v>396</v>
      </c>
      <c r="H141" t="s">
        <v>14</v>
      </c>
      <c r="I141">
        <v>70</v>
      </c>
      <c r="J141">
        <v>212</v>
      </c>
      <c r="K141" t="s">
        <v>540</v>
      </c>
      <c r="L141" t="e">
        <f>VLOOKUP(P141,[4]Sheet2!$A$2:$I$73,9,FALSE)</f>
        <v>#N/A</v>
      </c>
      <c r="M141" t="s">
        <v>2509</v>
      </c>
      <c r="P141" t="e">
        <v>#N/A</v>
      </c>
      <c r="Q141" t="e">
        <v>#N/A</v>
      </c>
      <c r="R141" t="s">
        <v>2770</v>
      </c>
      <c r="S141" t="s">
        <v>2688</v>
      </c>
      <c r="T141">
        <v>95.5</v>
      </c>
      <c r="U141" t="e">
        <v>#N/A</v>
      </c>
      <c r="V141" t="e">
        <v>#N/A</v>
      </c>
      <c r="W141" t="e">
        <f t="shared" si="2"/>
        <v>#N/A</v>
      </c>
    </row>
    <row r="142" spans="1:23" x14ac:dyDescent="0.2">
      <c r="A142" t="s">
        <v>393</v>
      </c>
      <c r="B142">
        <v>41</v>
      </c>
      <c r="C142" t="s">
        <v>2645</v>
      </c>
      <c r="D142" t="s">
        <v>541</v>
      </c>
      <c r="E142" t="s">
        <v>276</v>
      </c>
      <c r="F142">
        <v>98.64</v>
      </c>
      <c r="G142" t="s">
        <v>422</v>
      </c>
      <c r="H142" t="s">
        <v>14</v>
      </c>
      <c r="I142">
        <v>47</v>
      </c>
      <c r="J142">
        <v>202</v>
      </c>
      <c r="K142" t="s">
        <v>542</v>
      </c>
      <c r="L142">
        <f>VLOOKUP(P142,[4]Sheet2!$A$2:$I$73,9,FALSE)</f>
        <v>15</v>
      </c>
      <c r="M142" t="s">
        <v>2463</v>
      </c>
      <c r="P142" t="s">
        <v>2922</v>
      </c>
      <c r="Q142" t="s">
        <v>2923</v>
      </c>
      <c r="R142" t="e">
        <v>#N/A</v>
      </c>
      <c r="S142" t="e">
        <v>#N/A</v>
      </c>
      <c r="T142" t="e">
        <v>#N/A</v>
      </c>
      <c r="U142" t="e">
        <v>#N/A</v>
      </c>
      <c r="V142" t="e">
        <v>#N/A</v>
      </c>
      <c r="W142" t="e">
        <f t="shared" si="2"/>
        <v>#N/A</v>
      </c>
    </row>
    <row r="143" spans="1:23" x14ac:dyDescent="0.2">
      <c r="A143" t="s">
        <v>393</v>
      </c>
      <c r="B143">
        <v>42</v>
      </c>
      <c r="C143" t="s">
        <v>2645</v>
      </c>
      <c r="D143" t="s">
        <v>543</v>
      </c>
      <c r="E143" t="s">
        <v>544</v>
      </c>
      <c r="F143">
        <v>87.13</v>
      </c>
      <c r="G143" t="s">
        <v>450</v>
      </c>
      <c r="H143" t="s">
        <v>17</v>
      </c>
      <c r="I143">
        <v>31</v>
      </c>
      <c r="J143">
        <v>183</v>
      </c>
      <c r="K143" t="s">
        <v>545</v>
      </c>
      <c r="L143" t="e">
        <f>VLOOKUP(P143,[4]Sheet2!$A$2:$I$73,9,FALSE)</f>
        <v>#N/A</v>
      </c>
      <c r="N143" t="s">
        <v>2003</v>
      </c>
      <c r="P143" t="e">
        <v>#N/A</v>
      </c>
      <c r="Q143" t="e">
        <v>#N/A</v>
      </c>
      <c r="R143" t="e">
        <v>#N/A</v>
      </c>
      <c r="S143" t="e">
        <v>#N/A</v>
      </c>
      <c r="T143" t="e">
        <v>#N/A</v>
      </c>
      <c r="U143" t="e">
        <v>#N/A</v>
      </c>
      <c r="V143" t="e">
        <v>#N/A</v>
      </c>
      <c r="W143" t="e">
        <f t="shared" si="2"/>
        <v>#N/A</v>
      </c>
    </row>
    <row r="144" spans="1:23" x14ac:dyDescent="0.2">
      <c r="A144" t="s">
        <v>393</v>
      </c>
      <c r="B144">
        <v>43</v>
      </c>
      <c r="C144" t="s">
        <v>2645</v>
      </c>
      <c r="D144" t="s">
        <v>546</v>
      </c>
      <c r="E144" t="s">
        <v>547</v>
      </c>
      <c r="F144">
        <v>96.67</v>
      </c>
      <c r="G144" t="s">
        <v>450</v>
      </c>
      <c r="H144" t="s">
        <v>14</v>
      </c>
      <c r="I144">
        <v>260</v>
      </c>
      <c r="J144">
        <v>182</v>
      </c>
      <c r="K144" t="s">
        <v>549</v>
      </c>
      <c r="L144" t="e">
        <f>VLOOKUP(P144,[4]Sheet2!$A$2:$I$73,9,FALSE)</f>
        <v>#N/A</v>
      </c>
      <c r="M144" t="s">
        <v>2512</v>
      </c>
      <c r="P144" t="e">
        <v>#N/A</v>
      </c>
      <c r="Q144" t="e">
        <v>#N/A</v>
      </c>
      <c r="R144" t="s">
        <v>2946</v>
      </c>
      <c r="S144" t="s">
        <v>2671</v>
      </c>
      <c r="T144">
        <v>86.7</v>
      </c>
      <c r="U144" t="e">
        <v>#N/A</v>
      </c>
      <c r="V144" t="e">
        <v>#N/A</v>
      </c>
      <c r="W144" t="e">
        <f t="shared" si="2"/>
        <v>#N/A</v>
      </c>
    </row>
    <row r="145" spans="1:23" x14ac:dyDescent="0.2">
      <c r="A145" t="s">
        <v>393</v>
      </c>
      <c r="B145">
        <v>44</v>
      </c>
      <c r="C145" t="s">
        <v>2645</v>
      </c>
      <c r="D145" t="s">
        <v>550</v>
      </c>
      <c r="E145" t="s">
        <v>551</v>
      </c>
      <c r="F145">
        <v>94.69</v>
      </c>
      <c r="G145" t="s">
        <v>450</v>
      </c>
      <c r="H145" t="s">
        <v>14</v>
      </c>
      <c r="I145">
        <v>246</v>
      </c>
      <c r="J145">
        <v>174</v>
      </c>
      <c r="K145" t="s">
        <v>553</v>
      </c>
      <c r="L145">
        <f>VLOOKUP(P145,[4]Sheet2!$A$2:$I$73,9,FALSE)</f>
        <v>26</v>
      </c>
      <c r="M145" t="s">
        <v>2443</v>
      </c>
      <c r="P145" t="s">
        <v>2947</v>
      </c>
      <c r="Q145" t="s">
        <v>2948</v>
      </c>
      <c r="R145" t="e">
        <v>#N/A</v>
      </c>
      <c r="S145" t="e">
        <v>#N/A</v>
      </c>
      <c r="T145" t="e">
        <v>#N/A</v>
      </c>
      <c r="U145" t="e">
        <v>#N/A</v>
      </c>
      <c r="V145" t="e">
        <v>#N/A</v>
      </c>
      <c r="W145" t="e">
        <f t="shared" si="2"/>
        <v>#N/A</v>
      </c>
    </row>
    <row r="146" spans="1:23" x14ac:dyDescent="0.2">
      <c r="A146" t="s">
        <v>393</v>
      </c>
      <c r="B146">
        <v>45</v>
      </c>
      <c r="C146" t="s">
        <v>2645</v>
      </c>
      <c r="D146" t="s">
        <v>554</v>
      </c>
      <c r="E146" t="s">
        <v>555</v>
      </c>
      <c r="F146">
        <v>98.02</v>
      </c>
      <c r="G146" t="s">
        <v>422</v>
      </c>
      <c r="H146" t="s">
        <v>17</v>
      </c>
      <c r="I146">
        <v>12.4</v>
      </c>
      <c r="J146">
        <v>173</v>
      </c>
      <c r="K146" t="s">
        <v>557</v>
      </c>
      <c r="L146" t="e">
        <f>VLOOKUP(P146,[4]Sheet2!$A$2:$I$73,9,FALSE)</f>
        <v>#N/A</v>
      </c>
      <c r="N146" t="s">
        <v>2004</v>
      </c>
      <c r="P146" t="e">
        <v>#N/A</v>
      </c>
      <c r="Q146" t="e">
        <v>#N/A</v>
      </c>
      <c r="R146" t="s">
        <v>2706</v>
      </c>
      <c r="S146" t="s">
        <v>2688</v>
      </c>
      <c r="T146">
        <v>129.4</v>
      </c>
      <c r="U146" t="e">
        <v>#N/A</v>
      </c>
      <c r="V146" t="e">
        <v>#N/A</v>
      </c>
      <c r="W146" t="e">
        <f t="shared" si="2"/>
        <v>#N/A</v>
      </c>
    </row>
    <row r="147" spans="1:23" x14ac:dyDescent="0.2">
      <c r="A147" t="s">
        <v>393</v>
      </c>
      <c r="B147">
        <v>46</v>
      </c>
      <c r="C147" t="s">
        <v>2645</v>
      </c>
      <c r="D147" t="s">
        <v>558</v>
      </c>
      <c r="E147" t="s">
        <v>538</v>
      </c>
      <c r="F147">
        <v>89.61</v>
      </c>
      <c r="G147" t="s">
        <v>450</v>
      </c>
      <c r="H147" t="s">
        <v>38</v>
      </c>
      <c r="I147">
        <v>15.8</v>
      </c>
      <c r="J147">
        <v>173</v>
      </c>
      <c r="K147" t="s">
        <v>557</v>
      </c>
      <c r="L147">
        <f>VLOOKUP(P147,[4]Sheet2!$A$2:$I$73,9,FALSE)</f>
        <v>18</v>
      </c>
      <c r="M147" t="s">
        <v>2503</v>
      </c>
      <c r="P147" t="s">
        <v>2854</v>
      </c>
      <c r="Q147" t="s">
        <v>2855</v>
      </c>
      <c r="R147" t="s">
        <v>2949</v>
      </c>
      <c r="S147" t="s">
        <v>2697</v>
      </c>
      <c r="T147">
        <v>160.4</v>
      </c>
      <c r="U147" t="e">
        <v>#N/A</v>
      </c>
      <c r="V147" t="e">
        <v>#N/A</v>
      </c>
      <c r="W147" t="e">
        <f t="shared" si="2"/>
        <v>#N/A</v>
      </c>
    </row>
    <row r="148" spans="1:23" x14ac:dyDescent="0.2">
      <c r="A148" t="s">
        <v>393</v>
      </c>
      <c r="B148">
        <v>47</v>
      </c>
      <c r="C148" t="s">
        <v>2645</v>
      </c>
      <c r="D148" t="s">
        <v>560</v>
      </c>
      <c r="E148" t="s">
        <v>561</v>
      </c>
      <c r="F148">
        <v>93.59</v>
      </c>
      <c r="G148" t="s">
        <v>405</v>
      </c>
      <c r="H148" t="s">
        <v>38</v>
      </c>
      <c r="I148">
        <v>15.6</v>
      </c>
      <c r="J148">
        <v>170</v>
      </c>
      <c r="K148" t="s">
        <v>563</v>
      </c>
      <c r="L148">
        <f>VLOOKUP(P148,[4]Sheet2!$A$2:$I$73,9,FALSE)</f>
        <v>32</v>
      </c>
      <c r="M148" t="s">
        <v>2491</v>
      </c>
      <c r="P148" t="s">
        <v>2950</v>
      </c>
      <c r="Q148" t="s">
        <v>2951</v>
      </c>
      <c r="R148" t="e">
        <v>#N/A</v>
      </c>
      <c r="S148" t="e">
        <v>#N/A</v>
      </c>
      <c r="T148" t="e">
        <v>#N/A</v>
      </c>
      <c r="U148" t="e">
        <v>#N/A</v>
      </c>
      <c r="V148" t="e">
        <v>#N/A</v>
      </c>
      <c r="W148" t="e">
        <f t="shared" si="2"/>
        <v>#N/A</v>
      </c>
    </row>
    <row r="149" spans="1:23" x14ac:dyDescent="0.2">
      <c r="A149" t="s">
        <v>393</v>
      </c>
      <c r="B149">
        <v>48</v>
      </c>
      <c r="C149" t="s">
        <v>2645</v>
      </c>
      <c r="D149" t="s">
        <v>564</v>
      </c>
      <c r="E149" t="s">
        <v>565</v>
      </c>
      <c r="F149">
        <v>98</v>
      </c>
      <c r="G149" t="s">
        <v>405</v>
      </c>
      <c r="H149" t="s">
        <v>17</v>
      </c>
      <c r="I149">
        <v>21</v>
      </c>
      <c r="J149">
        <v>169</v>
      </c>
      <c r="K149" t="s">
        <v>566</v>
      </c>
      <c r="L149" t="e">
        <f>VLOOKUP(P149,[4]Sheet2!$A$2:$I$73,9,FALSE)</f>
        <v>#N/A</v>
      </c>
      <c r="N149" t="s">
        <v>2005</v>
      </c>
      <c r="P149" t="e">
        <v>#N/A</v>
      </c>
      <c r="Q149" t="e">
        <v>#N/A</v>
      </c>
      <c r="R149" t="s">
        <v>2711</v>
      </c>
      <c r="S149" t="s">
        <v>2697</v>
      </c>
      <c r="T149">
        <v>176.2</v>
      </c>
      <c r="U149" t="e">
        <v>#N/A</v>
      </c>
      <c r="V149" t="e">
        <v>#N/A</v>
      </c>
      <c r="W149" t="e">
        <f t="shared" si="2"/>
        <v>#N/A</v>
      </c>
    </row>
    <row r="150" spans="1:23" x14ac:dyDescent="0.2">
      <c r="A150" t="s">
        <v>393</v>
      </c>
      <c r="B150">
        <v>49</v>
      </c>
      <c r="C150" t="s">
        <v>2645</v>
      </c>
      <c r="D150" t="s">
        <v>567</v>
      </c>
      <c r="E150" t="s">
        <v>568</v>
      </c>
      <c r="F150">
        <v>92.77</v>
      </c>
      <c r="G150" t="s">
        <v>450</v>
      </c>
      <c r="I150">
        <v>78</v>
      </c>
      <c r="J150">
        <v>168</v>
      </c>
      <c r="K150" t="s">
        <v>570</v>
      </c>
      <c r="L150">
        <f>VLOOKUP(P150,[4]Sheet2!$A$2:$I$73,9,FALSE)</f>
        <v>12</v>
      </c>
      <c r="M150" t="s">
        <v>2462</v>
      </c>
      <c r="P150" t="s">
        <v>2874</v>
      </c>
      <c r="Q150" t="s">
        <v>2875</v>
      </c>
      <c r="R150" t="s">
        <v>2777</v>
      </c>
      <c r="S150" t="s">
        <v>2722</v>
      </c>
      <c r="T150">
        <v>97.6</v>
      </c>
      <c r="U150">
        <v>97</v>
      </c>
      <c r="V150">
        <v>54700</v>
      </c>
      <c r="W150">
        <f t="shared" si="2"/>
        <v>54.7</v>
      </c>
    </row>
    <row r="151" spans="1:23" x14ac:dyDescent="0.2">
      <c r="A151" t="s">
        <v>393</v>
      </c>
      <c r="B151">
        <v>50</v>
      </c>
      <c r="C151" t="s">
        <v>2645</v>
      </c>
      <c r="D151" t="s">
        <v>571</v>
      </c>
      <c r="E151" t="s">
        <v>572</v>
      </c>
      <c r="F151">
        <v>86.23</v>
      </c>
      <c r="G151" t="s">
        <v>405</v>
      </c>
      <c r="H151" t="s">
        <v>38</v>
      </c>
      <c r="I151">
        <v>7.1</v>
      </c>
      <c r="J151">
        <v>167</v>
      </c>
      <c r="K151" t="s">
        <v>574</v>
      </c>
      <c r="L151">
        <f>VLOOKUP(P151,[4]Sheet2!$A$2:$I$73,9,FALSE)</f>
        <v>17</v>
      </c>
      <c r="M151" t="s">
        <v>2468</v>
      </c>
      <c r="P151" t="s">
        <v>2883</v>
      </c>
      <c r="Q151" t="s">
        <v>2776</v>
      </c>
      <c r="R151" t="e">
        <v>#N/A</v>
      </c>
      <c r="S151" t="e">
        <v>#N/A</v>
      </c>
      <c r="T151" t="e">
        <v>#N/A</v>
      </c>
      <c r="U151" t="e">
        <v>#N/A</v>
      </c>
      <c r="V151" t="e">
        <v>#N/A</v>
      </c>
      <c r="W151" t="e">
        <f t="shared" si="2"/>
        <v>#N/A</v>
      </c>
    </row>
    <row r="152" spans="1:23" x14ac:dyDescent="0.2">
      <c r="A152" t="s">
        <v>393</v>
      </c>
      <c r="B152">
        <v>51</v>
      </c>
      <c r="C152" t="s">
        <v>2645</v>
      </c>
      <c r="D152" t="s">
        <v>575</v>
      </c>
      <c r="E152" t="s">
        <v>576</v>
      </c>
      <c r="F152">
        <v>96.07</v>
      </c>
      <c r="G152" t="s">
        <v>401</v>
      </c>
      <c r="H152" t="s">
        <v>20</v>
      </c>
      <c r="I152">
        <v>178</v>
      </c>
      <c r="J152">
        <v>165</v>
      </c>
      <c r="K152" t="s">
        <v>578</v>
      </c>
      <c r="L152" t="e">
        <f>VLOOKUP(P152,[4]Sheet2!$A$2:$I$73,9,FALSE)</f>
        <v>#N/A</v>
      </c>
      <c r="M152" t="s">
        <v>2510</v>
      </c>
      <c r="P152" t="e">
        <v>#N/A</v>
      </c>
      <c r="Q152" t="e">
        <v>#N/A</v>
      </c>
      <c r="R152" t="s">
        <v>2952</v>
      </c>
      <c r="S152" t="s">
        <v>2671</v>
      </c>
      <c r="T152">
        <v>120.8</v>
      </c>
      <c r="U152" t="e">
        <v>#N/A</v>
      </c>
      <c r="V152" t="e">
        <v>#N/A</v>
      </c>
      <c r="W152" t="e">
        <f t="shared" si="2"/>
        <v>#N/A</v>
      </c>
    </row>
    <row r="153" spans="1:23" x14ac:dyDescent="0.2">
      <c r="A153" t="s">
        <v>393</v>
      </c>
      <c r="B153">
        <v>52</v>
      </c>
      <c r="C153" t="s">
        <v>2645</v>
      </c>
      <c r="D153" t="s">
        <v>579</v>
      </c>
      <c r="E153" t="s">
        <v>580</v>
      </c>
      <c r="F153" t="s">
        <v>17</v>
      </c>
      <c r="G153" t="s">
        <v>401</v>
      </c>
      <c r="H153" t="s">
        <v>26</v>
      </c>
      <c r="I153">
        <v>7.5</v>
      </c>
      <c r="J153">
        <v>165</v>
      </c>
      <c r="K153" t="s">
        <v>578</v>
      </c>
      <c r="L153">
        <f>VLOOKUP(P153,[4]Sheet2!$A$2:$I$73,9,FALSE)</f>
        <v>17</v>
      </c>
      <c r="M153" t="s">
        <v>2498</v>
      </c>
      <c r="P153" t="s">
        <v>2953</v>
      </c>
      <c r="Q153" t="s">
        <v>2954</v>
      </c>
      <c r="R153" t="s">
        <v>2955</v>
      </c>
      <c r="S153" t="s">
        <v>2591</v>
      </c>
      <c r="T153">
        <v>89.5</v>
      </c>
      <c r="U153" t="e">
        <v>#N/A</v>
      </c>
      <c r="V153" t="e">
        <v>#N/A</v>
      </c>
      <c r="W153" t="e">
        <f t="shared" si="2"/>
        <v>#N/A</v>
      </c>
    </row>
    <row r="154" spans="1:23" x14ac:dyDescent="0.2">
      <c r="A154" t="s">
        <v>393</v>
      </c>
      <c r="B154">
        <v>53</v>
      </c>
      <c r="C154" t="s">
        <v>2645</v>
      </c>
      <c r="D154" t="s">
        <v>582</v>
      </c>
      <c r="E154" t="s">
        <v>583</v>
      </c>
      <c r="F154" t="s">
        <v>17</v>
      </c>
      <c r="G154" t="s">
        <v>422</v>
      </c>
      <c r="H154" t="s">
        <v>20</v>
      </c>
      <c r="I154">
        <v>10.9</v>
      </c>
      <c r="J154">
        <v>164</v>
      </c>
      <c r="K154" t="s">
        <v>585</v>
      </c>
      <c r="L154">
        <f>VLOOKUP(P154,[4]Sheet2!$A$2:$I$73,9,FALSE)</f>
        <v>16</v>
      </c>
      <c r="M154" t="s">
        <v>2499</v>
      </c>
      <c r="P154" t="s">
        <v>2956</v>
      </c>
      <c r="Q154" t="s">
        <v>2957</v>
      </c>
      <c r="R154" t="s">
        <v>2837</v>
      </c>
      <c r="S154" t="s">
        <v>2671</v>
      </c>
      <c r="T154">
        <v>103.3</v>
      </c>
      <c r="U154" t="e">
        <v>#N/A</v>
      </c>
      <c r="V154" t="e">
        <v>#N/A</v>
      </c>
      <c r="W154" t="e">
        <f t="shared" si="2"/>
        <v>#N/A</v>
      </c>
    </row>
    <row r="155" spans="1:23" x14ac:dyDescent="0.2">
      <c r="A155" t="s">
        <v>393</v>
      </c>
      <c r="B155">
        <v>54</v>
      </c>
      <c r="C155" t="s">
        <v>2645</v>
      </c>
      <c r="D155" t="s">
        <v>586</v>
      </c>
      <c r="E155" t="s">
        <v>587</v>
      </c>
      <c r="F155">
        <v>95.16</v>
      </c>
      <c r="G155" t="s">
        <v>422</v>
      </c>
      <c r="H155" t="s">
        <v>14</v>
      </c>
      <c r="I155">
        <v>11.8</v>
      </c>
      <c r="J155">
        <v>164</v>
      </c>
      <c r="K155" t="s">
        <v>585</v>
      </c>
      <c r="L155">
        <f>VLOOKUP(P155,[4]Sheet2!$A$2:$I$73,9,FALSE)</f>
        <v>26</v>
      </c>
      <c r="M155" t="s">
        <v>2482</v>
      </c>
      <c r="P155" t="s">
        <v>2958</v>
      </c>
      <c r="Q155" t="s">
        <v>2959</v>
      </c>
      <c r="R155" t="e">
        <v>#N/A</v>
      </c>
      <c r="S155" t="e">
        <v>#N/A</v>
      </c>
      <c r="T155" t="e">
        <v>#N/A</v>
      </c>
      <c r="U155" t="e">
        <v>#N/A</v>
      </c>
      <c r="V155" t="e">
        <v>#N/A</v>
      </c>
      <c r="W155" t="e">
        <f t="shared" si="2"/>
        <v>#N/A</v>
      </c>
    </row>
    <row r="156" spans="1:23" x14ac:dyDescent="0.2">
      <c r="A156" t="s">
        <v>393</v>
      </c>
      <c r="B156">
        <v>55</v>
      </c>
      <c r="C156" t="s">
        <v>2645</v>
      </c>
      <c r="D156" t="s">
        <v>589</v>
      </c>
      <c r="E156" t="s">
        <v>590</v>
      </c>
      <c r="F156">
        <v>98.94</v>
      </c>
      <c r="G156" t="s">
        <v>422</v>
      </c>
      <c r="H156" t="s">
        <v>14</v>
      </c>
      <c r="I156">
        <v>54</v>
      </c>
      <c r="J156">
        <v>154</v>
      </c>
      <c r="K156" t="s">
        <v>591</v>
      </c>
      <c r="L156" t="e">
        <f>VLOOKUP(P156,[4]Sheet2!$A$2:$I$73,9,FALSE)</f>
        <v>#N/A</v>
      </c>
      <c r="M156" t="s">
        <v>2513</v>
      </c>
      <c r="P156" t="e">
        <v>#N/A</v>
      </c>
      <c r="Q156" t="e">
        <v>#N/A</v>
      </c>
      <c r="R156" t="s">
        <v>2711</v>
      </c>
      <c r="S156" t="s">
        <v>2697</v>
      </c>
      <c r="T156">
        <v>176.2</v>
      </c>
      <c r="U156">
        <v>25</v>
      </c>
      <c r="V156">
        <v>69778</v>
      </c>
      <c r="W156">
        <f t="shared" si="2"/>
        <v>69.778000000000006</v>
      </c>
    </row>
    <row r="157" spans="1:23" x14ac:dyDescent="0.2">
      <c r="A157" t="s">
        <v>393</v>
      </c>
      <c r="B157">
        <v>56</v>
      </c>
      <c r="C157" t="s">
        <v>2645</v>
      </c>
      <c r="D157" t="s">
        <v>592</v>
      </c>
      <c r="E157" t="s">
        <v>593</v>
      </c>
      <c r="F157">
        <v>96.8</v>
      </c>
      <c r="G157" t="s">
        <v>450</v>
      </c>
      <c r="H157" t="s">
        <v>38</v>
      </c>
      <c r="I157">
        <v>144</v>
      </c>
      <c r="J157">
        <v>153</v>
      </c>
      <c r="K157" t="s">
        <v>595</v>
      </c>
      <c r="L157">
        <f>VLOOKUP(P157,[4]Sheet2!$A$2:$I$73,9,FALSE)</f>
        <v>2</v>
      </c>
      <c r="M157" t="s">
        <v>2469</v>
      </c>
      <c r="P157" t="s">
        <v>2856</v>
      </c>
      <c r="Q157" t="s">
        <v>2754</v>
      </c>
      <c r="R157" t="e">
        <v>#N/A</v>
      </c>
      <c r="S157" t="e">
        <v>#N/A</v>
      </c>
      <c r="T157" t="e">
        <v>#N/A</v>
      </c>
      <c r="U157" t="e">
        <v>#N/A</v>
      </c>
      <c r="V157" t="e">
        <v>#N/A</v>
      </c>
      <c r="W157" t="e">
        <f t="shared" si="2"/>
        <v>#N/A</v>
      </c>
    </row>
    <row r="158" spans="1:23" x14ac:dyDescent="0.2">
      <c r="A158" t="s">
        <v>393</v>
      </c>
      <c r="B158">
        <v>57</v>
      </c>
      <c r="C158" t="s">
        <v>2645</v>
      </c>
      <c r="D158" t="s">
        <v>596</v>
      </c>
      <c r="E158" t="s">
        <v>597</v>
      </c>
      <c r="F158">
        <v>97.39</v>
      </c>
      <c r="G158" t="s">
        <v>405</v>
      </c>
      <c r="H158" t="s">
        <v>17</v>
      </c>
      <c r="I158">
        <v>64</v>
      </c>
      <c r="J158">
        <v>138</v>
      </c>
      <c r="K158" t="s">
        <v>599</v>
      </c>
      <c r="L158" t="e">
        <f>VLOOKUP(P158,[4]Sheet2!$A$2:$I$73,9,FALSE)</f>
        <v>#N/A</v>
      </c>
      <c r="N158" t="s">
        <v>2006</v>
      </c>
      <c r="P158" t="e">
        <v>#N/A</v>
      </c>
      <c r="Q158" t="e">
        <v>#N/A</v>
      </c>
      <c r="R158" t="s">
        <v>2734</v>
      </c>
      <c r="S158" t="s">
        <v>1117</v>
      </c>
      <c r="T158">
        <v>86.4</v>
      </c>
      <c r="U158">
        <v>49</v>
      </c>
      <c r="V158">
        <v>58575</v>
      </c>
      <c r="W158">
        <f t="shared" si="2"/>
        <v>58.575000000000003</v>
      </c>
    </row>
    <row r="159" spans="1:23" x14ac:dyDescent="0.2">
      <c r="A159" t="s">
        <v>393</v>
      </c>
      <c r="B159">
        <v>58</v>
      </c>
      <c r="C159" t="s">
        <v>2645</v>
      </c>
      <c r="D159" t="s">
        <v>600</v>
      </c>
      <c r="E159" t="s">
        <v>601</v>
      </c>
      <c r="F159">
        <v>95.18</v>
      </c>
      <c r="G159" t="s">
        <v>401</v>
      </c>
      <c r="H159" t="s">
        <v>14</v>
      </c>
      <c r="I159">
        <v>25</v>
      </c>
      <c r="J159">
        <v>138</v>
      </c>
      <c r="K159" t="s">
        <v>599</v>
      </c>
      <c r="L159">
        <f>VLOOKUP(P159,[4]Sheet2!$A$2:$I$73,9,FALSE)</f>
        <v>1</v>
      </c>
      <c r="M159" t="s">
        <v>2483</v>
      </c>
      <c r="P159" t="s">
        <v>2862</v>
      </c>
      <c r="Q159" t="s">
        <v>2733</v>
      </c>
      <c r="R159" t="s">
        <v>2809</v>
      </c>
      <c r="S159" t="s">
        <v>2685</v>
      </c>
      <c r="T159">
        <v>97.5</v>
      </c>
      <c r="U159">
        <v>10</v>
      </c>
      <c r="V159">
        <v>107000</v>
      </c>
      <c r="W159">
        <f t="shared" si="2"/>
        <v>107</v>
      </c>
    </row>
    <row r="160" spans="1:23" x14ac:dyDescent="0.2">
      <c r="A160" t="s">
        <v>393</v>
      </c>
      <c r="B160">
        <v>59</v>
      </c>
      <c r="C160" t="s">
        <v>2645</v>
      </c>
      <c r="D160" t="s">
        <v>602</v>
      </c>
      <c r="E160" t="s">
        <v>603</v>
      </c>
      <c r="F160">
        <v>98.46</v>
      </c>
      <c r="G160" t="s">
        <v>450</v>
      </c>
      <c r="H160" t="s">
        <v>20</v>
      </c>
      <c r="I160">
        <v>72</v>
      </c>
      <c r="J160">
        <v>136</v>
      </c>
      <c r="K160" t="s">
        <v>605</v>
      </c>
      <c r="L160">
        <f>VLOOKUP(P160,[4]Sheet2!$A$2:$I$73,9,FALSE)</f>
        <v>22</v>
      </c>
      <c r="M160" t="s">
        <v>2477</v>
      </c>
      <c r="P160" t="s">
        <v>2893</v>
      </c>
      <c r="Q160" t="s">
        <v>2808</v>
      </c>
      <c r="R160" t="s">
        <v>2960</v>
      </c>
      <c r="S160" t="s">
        <v>2787</v>
      </c>
      <c r="T160">
        <v>90.2</v>
      </c>
      <c r="U160" t="e">
        <v>#N/A</v>
      </c>
      <c r="V160" t="e">
        <v>#N/A</v>
      </c>
      <c r="W160" t="e">
        <f t="shared" si="2"/>
        <v>#N/A</v>
      </c>
    </row>
    <row r="161" spans="1:23" x14ac:dyDescent="0.2">
      <c r="A161" t="s">
        <v>393</v>
      </c>
      <c r="B161">
        <v>60</v>
      </c>
      <c r="C161" t="s">
        <v>2645</v>
      </c>
      <c r="D161" t="s">
        <v>606</v>
      </c>
      <c r="E161" t="s">
        <v>607</v>
      </c>
      <c r="F161" t="s">
        <v>17</v>
      </c>
      <c r="G161" t="s">
        <v>401</v>
      </c>
      <c r="H161" t="s">
        <v>38</v>
      </c>
      <c r="I161">
        <v>27</v>
      </c>
      <c r="J161">
        <v>135</v>
      </c>
      <c r="K161" t="s">
        <v>608</v>
      </c>
      <c r="L161">
        <f>VLOOKUP(P161,[4]Sheet2!$A$2:$I$73,9,FALSE)</f>
        <v>27</v>
      </c>
      <c r="M161" t="s">
        <v>2470</v>
      </c>
      <c r="P161" t="s">
        <v>2961</v>
      </c>
      <c r="Q161" t="s">
        <v>2962</v>
      </c>
      <c r="R161" t="s">
        <v>2820</v>
      </c>
      <c r="S161" t="s">
        <v>2728</v>
      </c>
      <c r="T161">
        <v>90.3</v>
      </c>
      <c r="U161">
        <v>234</v>
      </c>
      <c r="V161">
        <v>36991</v>
      </c>
      <c r="W161">
        <f t="shared" si="2"/>
        <v>36.991</v>
      </c>
    </row>
    <row r="162" spans="1:23" x14ac:dyDescent="0.2">
      <c r="A162" t="s">
        <v>393</v>
      </c>
      <c r="B162">
        <v>61</v>
      </c>
      <c r="C162" t="s">
        <v>2645</v>
      </c>
      <c r="D162" t="s">
        <v>609</v>
      </c>
      <c r="E162" t="s">
        <v>610</v>
      </c>
      <c r="F162" t="s">
        <v>17</v>
      </c>
      <c r="G162" t="s">
        <v>450</v>
      </c>
      <c r="H162" t="s">
        <v>20</v>
      </c>
      <c r="I162">
        <v>33</v>
      </c>
      <c r="J162">
        <v>133</v>
      </c>
      <c r="K162" t="s">
        <v>612</v>
      </c>
      <c r="L162">
        <f>VLOOKUP(P162,[4]Sheet2!$A$2:$I$73,9,FALSE)</f>
        <v>35</v>
      </c>
      <c r="M162" t="s">
        <v>2500</v>
      </c>
      <c r="P162" t="s">
        <v>2963</v>
      </c>
      <c r="Q162" t="s">
        <v>2819</v>
      </c>
      <c r="R162" t="e">
        <v>#N/A</v>
      </c>
      <c r="S162" t="e">
        <v>#N/A</v>
      </c>
      <c r="T162" t="e">
        <v>#N/A</v>
      </c>
      <c r="U162" t="e">
        <v>#N/A</v>
      </c>
      <c r="V162" t="e">
        <v>#N/A</v>
      </c>
      <c r="W162" t="e">
        <f t="shared" si="2"/>
        <v>#N/A</v>
      </c>
    </row>
    <row r="163" spans="1:23" x14ac:dyDescent="0.2">
      <c r="A163" t="s">
        <v>393</v>
      </c>
      <c r="B163">
        <v>62</v>
      </c>
      <c r="C163" t="s">
        <v>2645</v>
      </c>
      <c r="D163" t="s">
        <v>613</v>
      </c>
      <c r="E163" t="s">
        <v>614</v>
      </c>
      <c r="F163">
        <v>96.49</v>
      </c>
      <c r="G163" t="s">
        <v>422</v>
      </c>
      <c r="H163" t="s">
        <v>17</v>
      </c>
      <c r="I163">
        <v>36</v>
      </c>
      <c r="J163">
        <v>131</v>
      </c>
      <c r="K163" t="s">
        <v>615</v>
      </c>
      <c r="L163" t="e">
        <f>VLOOKUP(P163,[4]Sheet2!$A$2:$I$73,9,FALSE)</f>
        <v>#N/A</v>
      </c>
      <c r="N163" t="s">
        <v>2007</v>
      </c>
      <c r="P163" t="e">
        <v>#N/A</v>
      </c>
      <c r="Q163" t="e">
        <v>#N/A</v>
      </c>
      <c r="R163" t="s">
        <v>2684</v>
      </c>
      <c r="S163" t="s">
        <v>2685</v>
      </c>
      <c r="T163">
        <v>102.4</v>
      </c>
      <c r="U163">
        <v>72</v>
      </c>
      <c r="V163">
        <v>72966</v>
      </c>
      <c r="W163">
        <f t="shared" si="2"/>
        <v>72.965999999999994</v>
      </c>
    </row>
    <row r="164" spans="1:23" x14ac:dyDescent="0.2">
      <c r="A164" t="s">
        <v>393</v>
      </c>
      <c r="B164">
        <v>63</v>
      </c>
      <c r="C164" t="s">
        <v>2645</v>
      </c>
      <c r="D164" t="s">
        <v>616</v>
      </c>
      <c r="E164" t="s">
        <v>617</v>
      </c>
      <c r="F164">
        <v>92.81</v>
      </c>
      <c r="G164" t="s">
        <v>401</v>
      </c>
      <c r="H164" t="s">
        <v>26</v>
      </c>
      <c r="I164">
        <v>31</v>
      </c>
      <c r="J164">
        <v>130</v>
      </c>
      <c r="K164" t="s">
        <v>618</v>
      </c>
      <c r="L164">
        <f>VLOOKUP(P164,[4]Sheet2!$A$2:$I$73,9,FALSE)</f>
        <v>34</v>
      </c>
      <c r="M164" t="s">
        <v>2444</v>
      </c>
      <c r="P164" t="s">
        <v>2964</v>
      </c>
      <c r="Q164" t="s">
        <v>2683</v>
      </c>
      <c r="R164" t="e">
        <v>#N/A</v>
      </c>
      <c r="S164" t="e">
        <v>#N/A</v>
      </c>
      <c r="T164" t="e">
        <v>#N/A</v>
      </c>
      <c r="U164" t="e">
        <v>#N/A</v>
      </c>
      <c r="V164" t="e">
        <v>#N/A</v>
      </c>
      <c r="W164" t="e">
        <f t="shared" si="2"/>
        <v>#N/A</v>
      </c>
    </row>
    <row r="165" spans="1:23" x14ac:dyDescent="0.2">
      <c r="A165" t="s">
        <v>393</v>
      </c>
      <c r="B165">
        <v>64</v>
      </c>
      <c r="C165" t="s">
        <v>2645</v>
      </c>
      <c r="D165" t="s">
        <v>619</v>
      </c>
      <c r="E165" t="s">
        <v>620</v>
      </c>
      <c r="F165">
        <v>94.78</v>
      </c>
      <c r="G165" t="s">
        <v>405</v>
      </c>
      <c r="H165" t="s">
        <v>38</v>
      </c>
      <c r="I165">
        <v>106</v>
      </c>
      <c r="J165">
        <v>129</v>
      </c>
      <c r="K165" t="s">
        <v>622</v>
      </c>
      <c r="L165" t="e">
        <f>VLOOKUP(P165,[4]Sheet2!$A$2:$I$73,9,FALSE)</f>
        <v>#N/A</v>
      </c>
      <c r="M165" t="s">
        <v>2510</v>
      </c>
      <c r="P165" t="e">
        <v>#N/A</v>
      </c>
      <c r="Q165" t="e">
        <v>#N/A</v>
      </c>
      <c r="R165" t="s">
        <v>2659</v>
      </c>
      <c r="S165" t="s">
        <v>2789</v>
      </c>
      <c r="T165">
        <v>89.8</v>
      </c>
      <c r="U165">
        <v>121</v>
      </c>
      <c r="V165">
        <v>56860</v>
      </c>
      <c r="W165">
        <f t="shared" si="2"/>
        <v>56.86</v>
      </c>
    </row>
    <row r="166" spans="1:23" x14ac:dyDescent="0.2">
      <c r="A166" t="s">
        <v>393</v>
      </c>
      <c r="B166">
        <v>65</v>
      </c>
      <c r="C166" t="s">
        <v>2645</v>
      </c>
      <c r="D166" t="s">
        <v>623</v>
      </c>
      <c r="E166" t="s">
        <v>624</v>
      </c>
      <c r="F166">
        <v>86.47</v>
      </c>
      <c r="G166" t="s">
        <v>405</v>
      </c>
      <c r="H166" t="s">
        <v>38</v>
      </c>
      <c r="I166">
        <v>23</v>
      </c>
      <c r="J166">
        <v>128</v>
      </c>
      <c r="K166" t="s">
        <v>625</v>
      </c>
      <c r="L166">
        <f>VLOOKUP(P166,[4]Sheet2!$A$2:$I$73,9,FALSE)</f>
        <v>52</v>
      </c>
      <c r="M166" t="s">
        <v>2471</v>
      </c>
      <c r="P166" t="s">
        <v>2912</v>
      </c>
      <c r="Q166" t="s">
        <v>2788</v>
      </c>
      <c r="R166" t="e">
        <v>#N/A</v>
      </c>
      <c r="S166" t="e">
        <v>#N/A</v>
      </c>
      <c r="T166" t="e">
        <v>#N/A</v>
      </c>
      <c r="U166" t="e">
        <v>#N/A</v>
      </c>
      <c r="V166" t="e">
        <v>#N/A</v>
      </c>
      <c r="W166" t="e">
        <f t="shared" si="2"/>
        <v>#N/A</v>
      </c>
    </row>
    <row r="167" spans="1:23" x14ac:dyDescent="0.2">
      <c r="A167" t="s">
        <v>393</v>
      </c>
      <c r="B167">
        <v>66</v>
      </c>
      <c r="C167" t="s">
        <v>2645</v>
      </c>
      <c r="D167" t="s">
        <v>626</v>
      </c>
      <c r="E167" t="s">
        <v>627</v>
      </c>
      <c r="F167" t="s">
        <v>17</v>
      </c>
      <c r="G167" t="s">
        <v>450</v>
      </c>
      <c r="H167" t="s">
        <v>17</v>
      </c>
      <c r="I167">
        <v>24</v>
      </c>
      <c r="J167">
        <v>125</v>
      </c>
      <c r="K167" t="s">
        <v>628</v>
      </c>
      <c r="L167" t="e">
        <f>VLOOKUP(P167,[4]Sheet2!$A$2:$I$73,9,FALSE)</f>
        <v>#N/A</v>
      </c>
      <c r="N167" t="s">
        <v>2008</v>
      </c>
      <c r="P167" t="e">
        <v>#N/A</v>
      </c>
      <c r="Q167" t="e">
        <v>#N/A</v>
      </c>
      <c r="R167" t="s">
        <v>2786</v>
      </c>
      <c r="S167" t="s">
        <v>2787</v>
      </c>
      <c r="T167">
        <v>110.7</v>
      </c>
      <c r="U167" t="e">
        <v>#N/A</v>
      </c>
      <c r="V167" t="e">
        <v>#N/A</v>
      </c>
      <c r="W167" t="e">
        <f t="shared" si="2"/>
        <v>#N/A</v>
      </c>
    </row>
    <row r="168" spans="1:23" x14ac:dyDescent="0.2">
      <c r="A168" t="s">
        <v>393</v>
      </c>
      <c r="B168">
        <v>67</v>
      </c>
      <c r="C168" t="s">
        <v>2645</v>
      </c>
      <c r="D168" t="s">
        <v>629</v>
      </c>
      <c r="E168" t="s">
        <v>276</v>
      </c>
      <c r="F168">
        <v>96.29</v>
      </c>
      <c r="G168" t="s">
        <v>401</v>
      </c>
      <c r="H168" t="s">
        <v>14</v>
      </c>
      <c r="I168">
        <v>42</v>
      </c>
      <c r="J168">
        <v>123</v>
      </c>
      <c r="K168" t="s">
        <v>630</v>
      </c>
      <c r="L168">
        <f>VLOOKUP(P168,[4]Sheet2!$A$2:$I$73,9,FALSE)</f>
        <v>7</v>
      </c>
      <c r="M168" t="s">
        <v>2447</v>
      </c>
      <c r="P168" t="s">
        <v>2868</v>
      </c>
      <c r="Q168" t="s">
        <v>2869</v>
      </c>
      <c r="R168" t="e">
        <v>#N/A</v>
      </c>
      <c r="S168" t="e">
        <v>#N/A</v>
      </c>
      <c r="T168" t="e">
        <v>#N/A</v>
      </c>
      <c r="U168" t="e">
        <v>#N/A</v>
      </c>
      <c r="V168" t="e">
        <v>#N/A</v>
      </c>
      <c r="W168" t="e">
        <f t="shared" si="2"/>
        <v>#N/A</v>
      </c>
    </row>
    <row r="169" spans="1:23" x14ac:dyDescent="0.2">
      <c r="A169" t="s">
        <v>393</v>
      </c>
      <c r="B169">
        <v>68</v>
      </c>
      <c r="C169" t="s">
        <v>2645</v>
      </c>
      <c r="D169" t="s">
        <v>631</v>
      </c>
      <c r="E169" t="s">
        <v>632</v>
      </c>
      <c r="F169">
        <v>93.58</v>
      </c>
      <c r="G169" t="s">
        <v>450</v>
      </c>
      <c r="H169" t="s">
        <v>17</v>
      </c>
      <c r="I169">
        <v>49</v>
      </c>
      <c r="J169">
        <v>123</v>
      </c>
      <c r="K169" t="s">
        <v>630</v>
      </c>
      <c r="L169" t="e">
        <f>VLOOKUP(P169,[4]Sheet2!$A$2:$I$73,9,FALSE)</f>
        <v>#N/A</v>
      </c>
      <c r="N169" t="s">
        <v>2009</v>
      </c>
      <c r="P169" t="e">
        <v>#N/A</v>
      </c>
      <c r="Q169" t="e">
        <v>#N/A</v>
      </c>
      <c r="R169" t="s">
        <v>2809</v>
      </c>
      <c r="S169" t="s">
        <v>2685</v>
      </c>
      <c r="T169">
        <v>97.5</v>
      </c>
      <c r="U169">
        <v>10</v>
      </c>
      <c r="V169">
        <v>107000</v>
      </c>
      <c r="W169">
        <f t="shared" si="2"/>
        <v>107</v>
      </c>
    </row>
    <row r="170" spans="1:23" x14ac:dyDescent="0.2">
      <c r="A170" t="s">
        <v>393</v>
      </c>
      <c r="B170">
        <v>69</v>
      </c>
      <c r="C170" t="s">
        <v>2645</v>
      </c>
      <c r="D170" t="s">
        <v>634</v>
      </c>
      <c r="E170" t="s">
        <v>635</v>
      </c>
      <c r="F170">
        <v>99.52</v>
      </c>
      <c r="G170" t="s">
        <v>410</v>
      </c>
      <c r="H170" t="s">
        <v>14</v>
      </c>
      <c r="I170">
        <v>58</v>
      </c>
      <c r="J170">
        <v>121</v>
      </c>
      <c r="K170" t="s">
        <v>636</v>
      </c>
      <c r="L170">
        <f>VLOOKUP(P170,[4]Sheet2!$A$2:$I$73,9,FALSE)</f>
        <v>22</v>
      </c>
      <c r="M170" t="s">
        <v>2477</v>
      </c>
      <c r="P170" t="s">
        <v>2893</v>
      </c>
      <c r="Q170" t="s">
        <v>2808</v>
      </c>
      <c r="R170" t="s">
        <v>2965</v>
      </c>
      <c r="S170" t="s">
        <v>2966</v>
      </c>
      <c r="T170">
        <v>84.1</v>
      </c>
      <c r="U170" t="e">
        <v>#N/A</v>
      </c>
      <c r="V170" t="e">
        <v>#N/A</v>
      </c>
      <c r="W170" t="e">
        <f t="shared" si="2"/>
        <v>#N/A</v>
      </c>
    </row>
    <row r="171" spans="1:23" x14ac:dyDescent="0.2">
      <c r="A171" t="s">
        <v>393</v>
      </c>
      <c r="B171">
        <v>70</v>
      </c>
      <c r="C171" t="s">
        <v>2645</v>
      </c>
      <c r="D171" t="s">
        <v>637</v>
      </c>
      <c r="E171" t="s">
        <v>638</v>
      </c>
      <c r="F171">
        <v>98.34</v>
      </c>
      <c r="G171" t="s">
        <v>401</v>
      </c>
      <c r="H171" t="s">
        <v>14</v>
      </c>
      <c r="I171">
        <v>17.600000000000001</v>
      </c>
      <c r="J171">
        <v>121</v>
      </c>
      <c r="K171" t="s">
        <v>636</v>
      </c>
      <c r="L171">
        <f>VLOOKUP(P171,[4]Sheet2!$A$2:$I$73,9,FALSE)</f>
        <v>63</v>
      </c>
      <c r="M171" t="s">
        <v>2484</v>
      </c>
      <c r="P171" t="s">
        <v>2967</v>
      </c>
      <c r="Q171" t="s">
        <v>2968</v>
      </c>
      <c r="R171" t="s">
        <v>2761</v>
      </c>
      <c r="S171" t="s">
        <v>2762</v>
      </c>
      <c r="T171">
        <v>93.2</v>
      </c>
      <c r="U171" t="e">
        <v>#N/A</v>
      </c>
      <c r="V171" t="e">
        <v>#N/A</v>
      </c>
      <c r="W171" t="e">
        <f t="shared" si="2"/>
        <v>#N/A</v>
      </c>
    </row>
    <row r="172" spans="1:23" x14ac:dyDescent="0.2">
      <c r="A172" t="s">
        <v>393</v>
      </c>
      <c r="B172">
        <v>71</v>
      </c>
      <c r="C172" t="s">
        <v>2645</v>
      </c>
      <c r="D172" t="s">
        <v>639</v>
      </c>
      <c r="E172" t="s">
        <v>640</v>
      </c>
      <c r="F172">
        <v>91.27</v>
      </c>
      <c r="G172" t="s">
        <v>396</v>
      </c>
      <c r="I172">
        <v>45</v>
      </c>
      <c r="J172">
        <v>118</v>
      </c>
      <c r="K172" t="s">
        <v>641</v>
      </c>
      <c r="L172">
        <f>VLOOKUP(P172,[4]Sheet2!$A$2:$I$73,9,FALSE)</f>
        <v>57</v>
      </c>
      <c r="M172" t="s">
        <v>2461</v>
      </c>
      <c r="P172" t="s">
        <v>2916</v>
      </c>
      <c r="Q172" t="s">
        <v>2917</v>
      </c>
      <c r="R172" t="s">
        <v>2711</v>
      </c>
      <c r="S172" t="s">
        <v>2697</v>
      </c>
      <c r="T172">
        <v>176.2</v>
      </c>
      <c r="U172" t="e">
        <v>#N/A</v>
      </c>
      <c r="V172" t="e">
        <v>#N/A</v>
      </c>
      <c r="W172" t="e">
        <f t="shared" si="2"/>
        <v>#N/A</v>
      </c>
    </row>
    <row r="173" spans="1:23" x14ac:dyDescent="0.2">
      <c r="A173" t="s">
        <v>393</v>
      </c>
      <c r="B173">
        <v>72</v>
      </c>
      <c r="C173" t="s">
        <v>2645</v>
      </c>
      <c r="D173" t="s">
        <v>642</v>
      </c>
      <c r="E173" t="s">
        <v>643</v>
      </c>
      <c r="F173">
        <v>93.49</v>
      </c>
      <c r="G173" t="s">
        <v>401</v>
      </c>
      <c r="H173" t="s">
        <v>20</v>
      </c>
      <c r="I173">
        <v>72</v>
      </c>
      <c r="J173">
        <v>118</v>
      </c>
      <c r="K173" t="s">
        <v>641</v>
      </c>
      <c r="L173">
        <f>VLOOKUP(P173,[4]Sheet2!$A$2:$I$73,9,FALSE)</f>
        <v>12</v>
      </c>
      <c r="M173" t="s">
        <v>2462</v>
      </c>
      <c r="P173" t="s">
        <v>2874</v>
      </c>
      <c r="Q173" t="s">
        <v>2875</v>
      </c>
      <c r="R173" t="s">
        <v>2871</v>
      </c>
      <c r="S173" t="s">
        <v>2688</v>
      </c>
      <c r="T173">
        <v>88.5</v>
      </c>
      <c r="U173" t="e">
        <v>#N/A</v>
      </c>
      <c r="V173" t="e">
        <v>#N/A</v>
      </c>
      <c r="W173" t="e">
        <f t="shared" si="2"/>
        <v>#N/A</v>
      </c>
    </row>
    <row r="174" spans="1:23" x14ac:dyDescent="0.2">
      <c r="A174" t="s">
        <v>393</v>
      </c>
      <c r="B174">
        <v>73</v>
      </c>
      <c r="C174" t="s">
        <v>2645</v>
      </c>
      <c r="D174" t="s">
        <v>644</v>
      </c>
      <c r="E174" t="s">
        <v>521</v>
      </c>
      <c r="F174" t="s">
        <v>17</v>
      </c>
      <c r="G174" t="s">
        <v>450</v>
      </c>
      <c r="H174" t="s">
        <v>26</v>
      </c>
      <c r="I174">
        <v>32</v>
      </c>
      <c r="J174">
        <v>117</v>
      </c>
      <c r="K174" t="s">
        <v>645</v>
      </c>
      <c r="L174">
        <f>VLOOKUP(P174,[4]Sheet2!$A$2:$I$73,9,FALSE)</f>
        <v>13</v>
      </c>
      <c r="M174" t="s">
        <v>2445</v>
      </c>
      <c r="P174" t="s">
        <v>2872</v>
      </c>
      <c r="Q174" t="s">
        <v>2873</v>
      </c>
      <c r="R174" t="s">
        <v>2969</v>
      </c>
      <c r="S174" t="s">
        <v>2802</v>
      </c>
      <c r="T174">
        <v>113.9</v>
      </c>
      <c r="U174" t="e">
        <v>#N/A</v>
      </c>
      <c r="V174" t="e">
        <v>#N/A</v>
      </c>
      <c r="W174" t="e">
        <f t="shared" si="2"/>
        <v>#N/A</v>
      </c>
    </row>
    <row r="175" spans="1:23" x14ac:dyDescent="0.2">
      <c r="A175" t="s">
        <v>393</v>
      </c>
      <c r="B175">
        <v>74</v>
      </c>
      <c r="C175" t="s">
        <v>2645</v>
      </c>
      <c r="D175" t="s">
        <v>646</v>
      </c>
      <c r="E175" t="s">
        <v>647</v>
      </c>
      <c r="F175" t="s">
        <v>17</v>
      </c>
      <c r="G175" t="s">
        <v>450</v>
      </c>
      <c r="H175" t="s">
        <v>20</v>
      </c>
      <c r="I175">
        <v>245</v>
      </c>
      <c r="J175">
        <v>116</v>
      </c>
      <c r="K175" t="s">
        <v>649</v>
      </c>
      <c r="L175">
        <f>VLOOKUP(P175,[4]Sheet2!$A$2:$I$73,9,FALSE)</f>
        <v>61</v>
      </c>
      <c r="M175" t="s">
        <v>2472</v>
      </c>
      <c r="P175" t="s">
        <v>2970</v>
      </c>
      <c r="Q175" t="s">
        <v>2971</v>
      </c>
      <c r="R175" t="s">
        <v>2919</v>
      </c>
      <c r="S175" t="s">
        <v>2799</v>
      </c>
      <c r="T175">
        <v>98.6</v>
      </c>
      <c r="U175" t="e">
        <v>#N/A</v>
      </c>
      <c r="V175" t="e">
        <v>#N/A</v>
      </c>
      <c r="W175" t="e">
        <f t="shared" si="2"/>
        <v>#N/A</v>
      </c>
    </row>
    <row r="176" spans="1:23" x14ac:dyDescent="0.2">
      <c r="A176" t="s">
        <v>393</v>
      </c>
      <c r="B176">
        <v>75</v>
      </c>
      <c r="C176" t="s">
        <v>2645</v>
      </c>
      <c r="D176" t="s">
        <v>650</v>
      </c>
      <c r="E176" t="s">
        <v>651</v>
      </c>
      <c r="F176">
        <v>95.27</v>
      </c>
      <c r="G176" t="s">
        <v>405</v>
      </c>
      <c r="H176" t="s">
        <v>20</v>
      </c>
      <c r="I176">
        <v>46</v>
      </c>
      <c r="J176">
        <v>115</v>
      </c>
      <c r="K176" t="s">
        <v>652</v>
      </c>
      <c r="L176">
        <f>VLOOKUP(P176,[4]Sheet2!$A$2:$I$73,9,FALSE)</f>
        <v>14</v>
      </c>
      <c r="M176" t="s">
        <v>2446</v>
      </c>
      <c r="P176" t="s">
        <v>2920</v>
      </c>
      <c r="Q176" t="s">
        <v>2921</v>
      </c>
      <c r="R176" t="s">
        <v>2764</v>
      </c>
      <c r="S176" t="s">
        <v>2742</v>
      </c>
      <c r="T176">
        <v>89.8</v>
      </c>
      <c r="U176">
        <v>115</v>
      </c>
      <c r="V176">
        <v>65359</v>
      </c>
      <c r="W176">
        <f t="shared" si="2"/>
        <v>65.358999999999995</v>
      </c>
    </row>
    <row r="177" spans="1:23" x14ac:dyDescent="0.2">
      <c r="A177" t="s">
        <v>393</v>
      </c>
      <c r="B177">
        <v>76</v>
      </c>
      <c r="C177" t="s">
        <v>2645</v>
      </c>
      <c r="D177" t="s">
        <v>653</v>
      </c>
      <c r="E177" t="s">
        <v>654</v>
      </c>
      <c r="F177">
        <v>92.88</v>
      </c>
      <c r="G177" t="s">
        <v>410</v>
      </c>
      <c r="H177" t="s">
        <v>20</v>
      </c>
      <c r="I177">
        <v>8.1</v>
      </c>
      <c r="J177">
        <v>113</v>
      </c>
      <c r="K177" t="s">
        <v>656</v>
      </c>
      <c r="L177">
        <f>VLOOKUP(P177,[4]Sheet2!$A$2:$I$73,9,FALSE)</f>
        <v>59</v>
      </c>
      <c r="M177" t="s">
        <v>2501</v>
      </c>
      <c r="P177" t="s">
        <v>2972</v>
      </c>
      <c r="Q177" t="s">
        <v>2763</v>
      </c>
      <c r="R177" t="e">
        <v>#N/A</v>
      </c>
      <c r="S177" t="e">
        <v>#N/A</v>
      </c>
      <c r="T177" t="e">
        <v>#N/A</v>
      </c>
      <c r="U177" t="e">
        <v>#N/A</v>
      </c>
      <c r="V177" t="e">
        <v>#N/A</v>
      </c>
      <c r="W177" t="e">
        <f t="shared" si="2"/>
        <v>#N/A</v>
      </c>
    </row>
    <row r="178" spans="1:23" x14ac:dyDescent="0.2">
      <c r="A178" t="s">
        <v>393</v>
      </c>
      <c r="B178">
        <v>77</v>
      </c>
      <c r="C178" t="s">
        <v>2645</v>
      </c>
      <c r="D178" t="s">
        <v>657</v>
      </c>
      <c r="E178" t="s">
        <v>658</v>
      </c>
      <c r="F178" t="s">
        <v>17</v>
      </c>
      <c r="G178" t="s">
        <v>450</v>
      </c>
      <c r="H178" t="s">
        <v>26</v>
      </c>
      <c r="I178">
        <v>172</v>
      </c>
      <c r="J178">
        <v>110</v>
      </c>
      <c r="K178" t="s">
        <v>660</v>
      </c>
      <c r="L178" t="e">
        <f>VLOOKUP(P178,[4]Sheet2!$A$2:$I$73,9,FALSE)</f>
        <v>#N/A</v>
      </c>
      <c r="M178" t="s">
        <v>2512</v>
      </c>
      <c r="P178" t="e">
        <v>#N/A</v>
      </c>
      <c r="Q178" t="e">
        <v>#N/A</v>
      </c>
      <c r="R178" t="s">
        <v>2919</v>
      </c>
      <c r="S178" t="s">
        <v>2799</v>
      </c>
      <c r="T178">
        <v>98.6</v>
      </c>
      <c r="U178" t="e">
        <v>#N/A</v>
      </c>
      <c r="V178" t="e">
        <v>#N/A</v>
      </c>
      <c r="W178" t="e">
        <f t="shared" si="2"/>
        <v>#N/A</v>
      </c>
    </row>
    <row r="179" spans="1:23" x14ac:dyDescent="0.2">
      <c r="A179" t="s">
        <v>393</v>
      </c>
      <c r="B179">
        <v>78</v>
      </c>
      <c r="C179" t="s">
        <v>2645</v>
      </c>
      <c r="D179" t="s">
        <v>661</v>
      </c>
      <c r="E179" t="s">
        <v>662</v>
      </c>
      <c r="F179">
        <v>97.38</v>
      </c>
      <c r="G179" t="s">
        <v>450</v>
      </c>
      <c r="H179" t="s">
        <v>26</v>
      </c>
      <c r="I179">
        <v>35</v>
      </c>
      <c r="J179">
        <v>109</v>
      </c>
      <c r="K179" t="s">
        <v>664</v>
      </c>
      <c r="L179">
        <f>VLOOKUP(P179,[4]Sheet2!$A$2:$I$73,9,FALSE)</f>
        <v>14</v>
      </c>
      <c r="M179" t="s">
        <v>2446</v>
      </c>
      <c r="P179" t="s">
        <v>2920</v>
      </c>
      <c r="Q179" t="s">
        <v>2921</v>
      </c>
      <c r="R179" t="s">
        <v>2670</v>
      </c>
      <c r="S179" t="s">
        <v>2671</v>
      </c>
      <c r="T179">
        <v>90.6</v>
      </c>
      <c r="U179">
        <v>55</v>
      </c>
      <c r="V179">
        <v>49077</v>
      </c>
      <c r="W179">
        <f t="shared" si="2"/>
        <v>49.076999999999998</v>
      </c>
    </row>
    <row r="180" spans="1:23" x14ac:dyDescent="0.2">
      <c r="A180" t="s">
        <v>393</v>
      </c>
      <c r="B180">
        <v>79</v>
      </c>
      <c r="C180" t="s">
        <v>2645</v>
      </c>
      <c r="D180" t="s">
        <v>665</v>
      </c>
      <c r="E180" t="s">
        <v>666</v>
      </c>
      <c r="F180">
        <v>95.19</v>
      </c>
      <c r="G180" t="s">
        <v>405</v>
      </c>
      <c r="H180" t="s">
        <v>20</v>
      </c>
      <c r="I180">
        <v>138</v>
      </c>
      <c r="J180">
        <v>106</v>
      </c>
      <c r="K180" t="s">
        <v>668</v>
      </c>
      <c r="L180">
        <f>VLOOKUP(P180,[4]Sheet2!$A$2:$I$73,9,FALSE)</f>
        <v>3</v>
      </c>
      <c r="M180" t="s">
        <v>2502</v>
      </c>
      <c r="P180" t="s">
        <v>2865</v>
      </c>
      <c r="Q180" t="s">
        <v>2669</v>
      </c>
      <c r="R180" t="s">
        <v>2667</v>
      </c>
      <c r="S180" t="s">
        <v>2668</v>
      </c>
      <c r="T180">
        <v>91.8</v>
      </c>
      <c r="U180">
        <v>176</v>
      </c>
      <c r="V180">
        <v>52111</v>
      </c>
      <c r="W180">
        <f t="shared" si="2"/>
        <v>52.110999999999997</v>
      </c>
    </row>
    <row r="181" spans="1:23" x14ac:dyDescent="0.2">
      <c r="A181" t="s">
        <v>393</v>
      </c>
      <c r="B181">
        <v>80</v>
      </c>
      <c r="C181" t="s">
        <v>2645</v>
      </c>
      <c r="D181" t="s">
        <v>669</v>
      </c>
      <c r="E181" t="s">
        <v>670</v>
      </c>
      <c r="F181">
        <v>91.38</v>
      </c>
      <c r="G181" t="s">
        <v>396</v>
      </c>
      <c r="H181" t="s">
        <v>20</v>
      </c>
      <c r="I181">
        <v>322</v>
      </c>
      <c r="J181">
        <v>105</v>
      </c>
      <c r="K181" t="s">
        <v>672</v>
      </c>
      <c r="L181">
        <f>VLOOKUP(P181,[4]Sheet2!$A$2:$I$73,9,FALSE)</f>
        <v>15</v>
      </c>
      <c r="M181" t="s">
        <v>2479</v>
      </c>
      <c r="P181" t="s">
        <v>2882</v>
      </c>
      <c r="Q181" t="s">
        <v>2666</v>
      </c>
      <c r="R181" t="e">
        <v>#N/A</v>
      </c>
      <c r="S181" t="e">
        <v>#N/A</v>
      </c>
      <c r="T181" t="e">
        <v>#N/A</v>
      </c>
      <c r="U181" t="e">
        <v>#N/A</v>
      </c>
      <c r="V181" t="e">
        <v>#N/A</v>
      </c>
      <c r="W181" t="e">
        <f t="shared" si="2"/>
        <v>#N/A</v>
      </c>
    </row>
    <row r="182" spans="1:23" x14ac:dyDescent="0.2">
      <c r="A182" t="s">
        <v>393</v>
      </c>
      <c r="B182">
        <v>81</v>
      </c>
      <c r="C182" t="s">
        <v>2645</v>
      </c>
      <c r="D182" t="s">
        <v>673</v>
      </c>
      <c r="E182" t="s">
        <v>674</v>
      </c>
      <c r="F182">
        <v>97.05</v>
      </c>
      <c r="G182" t="s">
        <v>401</v>
      </c>
      <c r="H182" t="s">
        <v>17</v>
      </c>
      <c r="I182">
        <v>154</v>
      </c>
      <c r="J182">
        <v>104</v>
      </c>
      <c r="K182" t="s">
        <v>676</v>
      </c>
      <c r="L182" t="e">
        <f>VLOOKUP(P182,[4]Sheet2!$A$2:$I$73,9,FALSE)</f>
        <v>#N/A</v>
      </c>
      <c r="N182" t="s">
        <v>2010</v>
      </c>
      <c r="P182" t="e">
        <v>#N/A</v>
      </c>
      <c r="Q182" t="e">
        <v>#N/A</v>
      </c>
      <c r="R182" t="s">
        <v>2786</v>
      </c>
      <c r="S182" t="s">
        <v>2787</v>
      </c>
      <c r="T182">
        <v>110.7</v>
      </c>
      <c r="U182" t="e">
        <v>#N/A</v>
      </c>
      <c r="V182" t="e">
        <v>#N/A</v>
      </c>
      <c r="W182" t="e">
        <f t="shared" si="2"/>
        <v>#N/A</v>
      </c>
    </row>
    <row r="183" spans="1:23" x14ac:dyDescent="0.2">
      <c r="A183" t="s">
        <v>393</v>
      </c>
      <c r="B183">
        <v>82</v>
      </c>
      <c r="C183" t="s">
        <v>2645</v>
      </c>
      <c r="D183" t="s">
        <v>677</v>
      </c>
      <c r="E183" t="s">
        <v>678</v>
      </c>
      <c r="F183">
        <v>96.18</v>
      </c>
      <c r="G183" t="s">
        <v>401</v>
      </c>
      <c r="H183" t="s">
        <v>26</v>
      </c>
      <c r="I183">
        <v>16.600000000000001</v>
      </c>
      <c r="J183">
        <v>104</v>
      </c>
      <c r="K183" t="s">
        <v>676</v>
      </c>
      <c r="L183">
        <f>VLOOKUP(P183,[4]Sheet2!$A$2:$I$73,9,FALSE)</f>
        <v>7</v>
      </c>
      <c r="M183" t="s">
        <v>2447</v>
      </c>
      <c r="P183" t="s">
        <v>2868</v>
      </c>
      <c r="Q183" t="s">
        <v>2869</v>
      </c>
      <c r="R183" t="s">
        <v>2675</v>
      </c>
      <c r="S183" t="s">
        <v>2655</v>
      </c>
      <c r="T183">
        <v>89.6</v>
      </c>
      <c r="U183">
        <v>115</v>
      </c>
      <c r="V183">
        <v>44308</v>
      </c>
      <c r="W183">
        <f t="shared" si="2"/>
        <v>44.308</v>
      </c>
    </row>
    <row r="184" spans="1:23" x14ac:dyDescent="0.2">
      <c r="A184" t="s">
        <v>393</v>
      </c>
      <c r="B184">
        <v>83</v>
      </c>
      <c r="C184" t="s">
        <v>2645</v>
      </c>
      <c r="D184" t="s">
        <v>680</v>
      </c>
      <c r="E184" t="s">
        <v>681</v>
      </c>
      <c r="F184">
        <v>87.01</v>
      </c>
      <c r="G184" t="s">
        <v>450</v>
      </c>
      <c r="H184" t="s">
        <v>38</v>
      </c>
      <c r="I184">
        <v>26</v>
      </c>
      <c r="J184">
        <v>103</v>
      </c>
      <c r="K184" t="s">
        <v>683</v>
      </c>
      <c r="L184">
        <f>VLOOKUP(P184,[4]Sheet2!$A$2:$I$73,9,FALSE)</f>
        <v>21</v>
      </c>
      <c r="M184" t="s">
        <v>2473</v>
      </c>
      <c r="P184" t="s">
        <v>2894</v>
      </c>
      <c r="Q184" t="s">
        <v>2674</v>
      </c>
      <c r="R184" t="e">
        <v>#N/A</v>
      </c>
      <c r="S184" t="e">
        <v>#N/A</v>
      </c>
      <c r="T184" t="e">
        <v>#N/A</v>
      </c>
      <c r="U184" t="e">
        <v>#N/A</v>
      </c>
      <c r="V184" t="e">
        <v>#N/A</v>
      </c>
      <c r="W184" t="e">
        <f t="shared" si="2"/>
        <v>#N/A</v>
      </c>
    </row>
    <row r="185" spans="1:23" x14ac:dyDescent="0.2">
      <c r="A185" t="s">
        <v>393</v>
      </c>
      <c r="B185">
        <v>84</v>
      </c>
      <c r="C185" t="s">
        <v>2645</v>
      </c>
      <c r="D185" t="s">
        <v>684</v>
      </c>
      <c r="E185" t="s">
        <v>685</v>
      </c>
      <c r="F185">
        <v>87.96</v>
      </c>
      <c r="G185" t="s">
        <v>450</v>
      </c>
      <c r="H185" t="s">
        <v>20</v>
      </c>
      <c r="I185">
        <v>202</v>
      </c>
      <c r="J185">
        <v>100</v>
      </c>
      <c r="K185" t="s">
        <v>687</v>
      </c>
      <c r="L185" t="e">
        <f>VLOOKUP(P185,[4]Sheet2!$A$2:$I$73,9,FALSE)</f>
        <v>#N/A</v>
      </c>
      <c r="M185" t="s">
        <v>2513</v>
      </c>
      <c r="P185" t="e">
        <v>#N/A</v>
      </c>
      <c r="Q185" t="e">
        <v>#N/A</v>
      </c>
      <c r="R185" t="s">
        <v>2973</v>
      </c>
      <c r="S185" t="s">
        <v>2685</v>
      </c>
      <c r="T185">
        <v>81.3</v>
      </c>
      <c r="U185" t="e">
        <v>#N/A</v>
      </c>
      <c r="V185" t="e">
        <v>#N/A</v>
      </c>
      <c r="W185" t="e">
        <f t="shared" si="2"/>
        <v>#N/A</v>
      </c>
    </row>
    <row r="186" spans="1:23" x14ac:dyDescent="0.2">
      <c r="A186" t="s">
        <v>393</v>
      </c>
      <c r="B186">
        <v>85</v>
      </c>
      <c r="C186" t="s">
        <v>2645</v>
      </c>
      <c r="D186" t="s">
        <v>688</v>
      </c>
      <c r="E186" t="s">
        <v>689</v>
      </c>
      <c r="F186" t="s">
        <v>17</v>
      </c>
      <c r="G186" t="s">
        <v>450</v>
      </c>
      <c r="H186" t="s">
        <v>14</v>
      </c>
      <c r="I186">
        <v>136</v>
      </c>
      <c r="J186">
        <v>99</v>
      </c>
      <c r="K186" t="s">
        <v>691</v>
      </c>
      <c r="L186">
        <f>VLOOKUP(P186,[4]Sheet2!$A$2:$I$73,9,FALSE)</f>
        <v>58</v>
      </c>
      <c r="M186" t="s">
        <v>2448</v>
      </c>
      <c r="P186" t="s">
        <v>2974</v>
      </c>
      <c r="Q186" t="s">
        <v>2975</v>
      </c>
      <c r="R186" t="s">
        <v>2796</v>
      </c>
      <c r="S186" t="s">
        <v>2728</v>
      </c>
      <c r="T186">
        <v>107.3</v>
      </c>
      <c r="U186">
        <v>25</v>
      </c>
      <c r="V186">
        <v>63470</v>
      </c>
      <c r="W186">
        <f t="shared" si="2"/>
        <v>63.47</v>
      </c>
    </row>
    <row r="187" spans="1:23" x14ac:dyDescent="0.2">
      <c r="A187" t="s">
        <v>393</v>
      </c>
      <c r="B187">
        <v>86</v>
      </c>
      <c r="C187" t="s">
        <v>2645</v>
      </c>
      <c r="D187" t="s">
        <v>692</v>
      </c>
      <c r="E187" t="s">
        <v>693</v>
      </c>
      <c r="F187" t="s">
        <v>17</v>
      </c>
      <c r="G187" t="s">
        <v>422</v>
      </c>
      <c r="H187" t="s">
        <v>38</v>
      </c>
      <c r="I187">
        <v>16.3</v>
      </c>
      <c r="J187">
        <v>99</v>
      </c>
      <c r="K187" t="s">
        <v>691</v>
      </c>
      <c r="L187">
        <f>VLOOKUP(P187,[4]Sheet2!$A$2:$I$73,9,FALSE)</f>
        <v>57</v>
      </c>
      <c r="M187" t="s">
        <v>2492</v>
      </c>
      <c r="P187" t="s">
        <v>2976</v>
      </c>
      <c r="Q187" t="s">
        <v>2795</v>
      </c>
      <c r="R187" t="s">
        <v>2965</v>
      </c>
      <c r="S187" t="s">
        <v>2966</v>
      </c>
      <c r="T187">
        <v>84.1</v>
      </c>
      <c r="U187" t="e">
        <v>#N/A</v>
      </c>
      <c r="V187" t="e">
        <v>#N/A</v>
      </c>
      <c r="W187" t="e">
        <f t="shared" si="2"/>
        <v>#N/A</v>
      </c>
    </row>
    <row r="188" spans="1:23" x14ac:dyDescent="0.2">
      <c r="A188" t="s">
        <v>393</v>
      </c>
      <c r="B188">
        <v>87</v>
      </c>
      <c r="C188" t="s">
        <v>2645</v>
      </c>
      <c r="D188" t="s">
        <v>694</v>
      </c>
      <c r="E188" t="s">
        <v>695</v>
      </c>
      <c r="F188">
        <v>95.35</v>
      </c>
      <c r="G188" t="s">
        <v>396</v>
      </c>
      <c r="H188" t="s">
        <v>14</v>
      </c>
      <c r="I188">
        <v>27</v>
      </c>
      <c r="J188">
        <v>99</v>
      </c>
      <c r="K188" t="s">
        <v>691</v>
      </c>
      <c r="L188">
        <f>VLOOKUP(P188,[4]Sheet2!$A$2:$I$73,9,FALSE)</f>
        <v>63</v>
      </c>
      <c r="M188" t="s">
        <v>2484</v>
      </c>
      <c r="P188" t="s">
        <v>2967</v>
      </c>
      <c r="Q188" t="s">
        <v>2968</v>
      </c>
      <c r="R188" t="s">
        <v>2721</v>
      </c>
      <c r="S188" t="s">
        <v>2722</v>
      </c>
      <c r="T188">
        <v>87.5</v>
      </c>
      <c r="U188">
        <v>137</v>
      </c>
      <c r="V188">
        <v>44880</v>
      </c>
      <c r="W188">
        <f t="shared" si="2"/>
        <v>44.88</v>
      </c>
    </row>
    <row r="189" spans="1:23" x14ac:dyDescent="0.2">
      <c r="A189" t="s">
        <v>393</v>
      </c>
      <c r="B189">
        <v>88</v>
      </c>
      <c r="C189" t="s">
        <v>2645</v>
      </c>
      <c r="D189" t="s">
        <v>696</v>
      </c>
      <c r="E189" t="s">
        <v>697</v>
      </c>
      <c r="F189">
        <v>93.7</v>
      </c>
      <c r="G189" t="s">
        <v>422</v>
      </c>
      <c r="H189" t="s">
        <v>14</v>
      </c>
      <c r="I189">
        <v>10.9</v>
      </c>
      <c r="J189">
        <v>98</v>
      </c>
      <c r="K189" t="s">
        <v>698</v>
      </c>
      <c r="L189">
        <f>VLOOKUP(P189,[4]Sheet2!$A$2:$I$73,9,FALSE)</f>
        <v>32</v>
      </c>
      <c r="M189" t="s">
        <v>2476</v>
      </c>
      <c r="P189" t="s">
        <v>2881</v>
      </c>
      <c r="Q189" t="s">
        <v>2720</v>
      </c>
      <c r="R189" t="s">
        <v>2952</v>
      </c>
      <c r="S189" t="s">
        <v>2671</v>
      </c>
      <c r="T189">
        <v>120.8</v>
      </c>
      <c r="U189" t="e">
        <v>#N/A</v>
      </c>
      <c r="V189" t="e">
        <v>#N/A</v>
      </c>
      <c r="W189" t="e">
        <f t="shared" si="2"/>
        <v>#N/A</v>
      </c>
    </row>
    <row r="190" spans="1:23" x14ac:dyDescent="0.2">
      <c r="A190" t="s">
        <v>393</v>
      </c>
      <c r="B190">
        <v>89</v>
      </c>
      <c r="C190" t="s">
        <v>2645</v>
      </c>
      <c r="D190" t="s">
        <v>699</v>
      </c>
      <c r="E190" t="s">
        <v>700</v>
      </c>
      <c r="F190" t="s">
        <v>17</v>
      </c>
      <c r="G190" t="s">
        <v>396</v>
      </c>
      <c r="H190" t="s">
        <v>26</v>
      </c>
      <c r="I190">
        <v>32</v>
      </c>
      <c r="J190">
        <v>97</v>
      </c>
      <c r="K190" t="s">
        <v>701</v>
      </c>
      <c r="L190">
        <f>VLOOKUP(P190,[4]Sheet2!$A$2:$I$73,9,FALSE)</f>
        <v>17</v>
      </c>
      <c r="M190" t="s">
        <v>2498</v>
      </c>
      <c r="P190" t="s">
        <v>2953</v>
      </c>
      <c r="Q190" t="s">
        <v>2954</v>
      </c>
      <c r="R190" t="e">
        <v>#N/A</v>
      </c>
      <c r="S190" t="e">
        <v>#N/A</v>
      </c>
      <c r="T190" t="e">
        <v>#N/A</v>
      </c>
      <c r="U190" t="e">
        <v>#N/A</v>
      </c>
      <c r="V190" t="e">
        <v>#N/A</v>
      </c>
      <c r="W190" t="e">
        <f t="shared" si="2"/>
        <v>#N/A</v>
      </c>
    </row>
    <row r="191" spans="1:23" x14ac:dyDescent="0.2">
      <c r="A191" t="s">
        <v>393</v>
      </c>
      <c r="B191">
        <v>90</v>
      </c>
      <c r="C191" t="s">
        <v>2645</v>
      </c>
      <c r="D191" t="s">
        <v>702</v>
      </c>
      <c r="E191" t="s">
        <v>703</v>
      </c>
      <c r="F191">
        <v>85.17</v>
      </c>
      <c r="G191" t="s">
        <v>405</v>
      </c>
      <c r="H191" t="s">
        <v>17</v>
      </c>
      <c r="I191">
        <v>125</v>
      </c>
      <c r="J191">
        <v>97</v>
      </c>
      <c r="K191" t="s">
        <v>701</v>
      </c>
      <c r="L191" t="e">
        <f>VLOOKUP(P191,[4]Sheet2!$A$2:$I$73,9,FALSE)</f>
        <v>#N/A</v>
      </c>
      <c r="N191" t="s">
        <v>2011</v>
      </c>
      <c r="P191" t="e">
        <v>#N/A</v>
      </c>
      <c r="Q191" t="e">
        <v>#N/A</v>
      </c>
      <c r="R191" t="s">
        <v>2682</v>
      </c>
      <c r="S191" t="s">
        <v>2671</v>
      </c>
      <c r="T191">
        <v>173.6</v>
      </c>
      <c r="U191">
        <v>55</v>
      </c>
      <c r="V191">
        <v>113623</v>
      </c>
      <c r="W191">
        <f t="shared" si="2"/>
        <v>113.623</v>
      </c>
    </row>
    <row r="192" spans="1:23" x14ac:dyDescent="0.2">
      <c r="A192" t="s">
        <v>393</v>
      </c>
      <c r="B192">
        <v>91</v>
      </c>
      <c r="C192" t="s">
        <v>2645</v>
      </c>
      <c r="D192" t="s">
        <v>704</v>
      </c>
      <c r="E192" t="s">
        <v>705</v>
      </c>
      <c r="F192" t="s">
        <v>17</v>
      </c>
      <c r="G192" t="s">
        <v>401</v>
      </c>
      <c r="H192" t="s">
        <v>38</v>
      </c>
      <c r="I192">
        <v>17.100000000000001</v>
      </c>
      <c r="J192">
        <v>95</v>
      </c>
      <c r="K192" t="s">
        <v>707</v>
      </c>
      <c r="L192">
        <f>VLOOKUP(P192,[4]Sheet2!$A$2:$I$73,9,FALSE)</f>
        <v>26</v>
      </c>
      <c r="M192" t="s">
        <v>2467</v>
      </c>
      <c r="P192" t="s">
        <v>2902</v>
      </c>
      <c r="Q192" t="s">
        <v>2681</v>
      </c>
      <c r="R192" t="s">
        <v>2682</v>
      </c>
      <c r="S192" t="s">
        <v>2671</v>
      </c>
      <c r="T192">
        <v>173.6</v>
      </c>
      <c r="U192">
        <v>55</v>
      </c>
      <c r="V192">
        <v>113623</v>
      </c>
      <c r="W192">
        <f t="shared" si="2"/>
        <v>113.623</v>
      </c>
    </row>
    <row r="193" spans="1:23" x14ac:dyDescent="0.2">
      <c r="A193" t="s">
        <v>393</v>
      </c>
      <c r="B193">
        <v>92</v>
      </c>
      <c r="C193" t="s">
        <v>2645</v>
      </c>
      <c r="D193" t="s">
        <v>708</v>
      </c>
      <c r="E193" t="s">
        <v>709</v>
      </c>
      <c r="F193">
        <v>91.4</v>
      </c>
      <c r="G193" t="s">
        <v>450</v>
      </c>
      <c r="H193" t="s">
        <v>26</v>
      </c>
      <c r="I193">
        <v>17.600000000000001</v>
      </c>
      <c r="J193">
        <v>94</v>
      </c>
      <c r="K193" t="s">
        <v>710</v>
      </c>
      <c r="L193">
        <f>VLOOKUP(P193,[4]Sheet2!$A$2:$I$73,9,FALSE)</f>
        <v>26</v>
      </c>
      <c r="M193" t="s">
        <v>2467</v>
      </c>
      <c r="P193" t="s">
        <v>2902</v>
      </c>
      <c r="Q193" t="s">
        <v>2681</v>
      </c>
      <c r="R193" t="e">
        <v>#N/A</v>
      </c>
      <c r="S193" t="e">
        <v>#N/A</v>
      </c>
      <c r="T193" t="e">
        <v>#N/A</v>
      </c>
      <c r="U193" t="e">
        <v>#N/A</v>
      </c>
      <c r="V193" t="e">
        <v>#N/A</v>
      </c>
      <c r="W193" t="e">
        <f t="shared" si="2"/>
        <v>#N/A</v>
      </c>
    </row>
    <row r="194" spans="1:23" x14ac:dyDescent="0.2">
      <c r="A194" t="s">
        <v>393</v>
      </c>
      <c r="B194">
        <v>93</v>
      </c>
      <c r="C194" t="s">
        <v>2645</v>
      </c>
      <c r="D194" t="s">
        <v>711</v>
      </c>
      <c r="E194" t="s">
        <v>712</v>
      </c>
      <c r="F194" t="s">
        <v>17</v>
      </c>
      <c r="G194" t="s">
        <v>410</v>
      </c>
      <c r="H194" t="s">
        <v>17</v>
      </c>
      <c r="I194">
        <v>13.3</v>
      </c>
      <c r="J194">
        <v>94</v>
      </c>
      <c r="K194" t="s">
        <v>710</v>
      </c>
      <c r="L194" t="e">
        <f>VLOOKUP(P194,[4]Sheet2!$A$2:$I$73,9,FALSE)</f>
        <v>#N/A</v>
      </c>
      <c r="N194" t="s">
        <v>2012</v>
      </c>
      <c r="P194" t="e">
        <v>#N/A</v>
      </c>
      <c r="Q194" t="e">
        <v>#N/A</v>
      </c>
      <c r="R194" t="s">
        <v>2977</v>
      </c>
      <c r="S194" t="s">
        <v>1117</v>
      </c>
      <c r="T194">
        <v>71.099999999999994</v>
      </c>
      <c r="U194" t="e">
        <v>#N/A</v>
      </c>
      <c r="V194" t="e">
        <v>#N/A</v>
      </c>
      <c r="W194" t="e">
        <f t="shared" si="2"/>
        <v>#N/A</v>
      </c>
    </row>
    <row r="195" spans="1:23" x14ac:dyDescent="0.2">
      <c r="A195" t="s">
        <v>393</v>
      </c>
      <c r="B195">
        <v>94</v>
      </c>
      <c r="C195" t="s">
        <v>2645</v>
      </c>
      <c r="D195" t="s">
        <v>713</v>
      </c>
      <c r="E195" t="s">
        <v>538</v>
      </c>
      <c r="F195">
        <v>95.77</v>
      </c>
      <c r="G195" t="s">
        <v>422</v>
      </c>
      <c r="H195" t="s">
        <v>26</v>
      </c>
      <c r="I195">
        <v>18.8</v>
      </c>
      <c r="J195">
        <v>93</v>
      </c>
      <c r="K195" t="s">
        <v>715</v>
      </c>
      <c r="L195">
        <f>VLOOKUP(P195,[4]Sheet2!$A$2:$I$73,9,FALSE)</f>
        <v>56</v>
      </c>
      <c r="M195" t="s">
        <v>2449</v>
      </c>
      <c r="P195" t="s">
        <v>2978</v>
      </c>
      <c r="Q195" t="s">
        <v>2979</v>
      </c>
      <c r="R195" t="s">
        <v>2749</v>
      </c>
      <c r="S195" t="s">
        <v>2750</v>
      </c>
      <c r="T195">
        <v>109.4</v>
      </c>
      <c r="U195" t="e">
        <v>#N/A</v>
      </c>
      <c r="V195" t="e">
        <v>#N/A</v>
      </c>
      <c r="W195" t="e">
        <f t="shared" ref="W195:W201" si="3">V195/1000</f>
        <v>#N/A</v>
      </c>
    </row>
    <row r="196" spans="1:23" x14ac:dyDescent="0.2">
      <c r="A196" t="s">
        <v>393</v>
      </c>
      <c r="B196">
        <v>95</v>
      </c>
      <c r="C196" t="s">
        <v>2645</v>
      </c>
      <c r="D196" t="s">
        <v>716</v>
      </c>
      <c r="E196" t="s">
        <v>717</v>
      </c>
      <c r="F196">
        <v>96.45</v>
      </c>
      <c r="G196" t="s">
        <v>401</v>
      </c>
      <c r="H196" t="s">
        <v>26</v>
      </c>
      <c r="I196">
        <v>117</v>
      </c>
      <c r="J196">
        <v>93</v>
      </c>
      <c r="K196" t="s">
        <v>715</v>
      </c>
      <c r="L196">
        <f>VLOOKUP(P196,[4]Sheet2!$A$2:$I$73,9,FALSE)</f>
        <v>23</v>
      </c>
      <c r="M196" t="s">
        <v>2450</v>
      </c>
      <c r="P196" t="s">
        <v>2891</v>
      </c>
      <c r="Q196" t="s">
        <v>2892</v>
      </c>
      <c r="R196" t="e">
        <v>#N/A</v>
      </c>
      <c r="S196" t="e">
        <v>#N/A</v>
      </c>
      <c r="T196" t="e">
        <v>#N/A</v>
      </c>
      <c r="U196" t="e">
        <v>#N/A</v>
      </c>
      <c r="V196" t="e">
        <v>#N/A</v>
      </c>
      <c r="W196" t="e">
        <f t="shared" si="3"/>
        <v>#N/A</v>
      </c>
    </row>
    <row r="197" spans="1:23" x14ac:dyDescent="0.2">
      <c r="A197" t="s">
        <v>393</v>
      </c>
      <c r="B197">
        <v>96</v>
      </c>
      <c r="C197" t="s">
        <v>2645</v>
      </c>
      <c r="D197" t="s">
        <v>718</v>
      </c>
      <c r="E197" t="s">
        <v>276</v>
      </c>
      <c r="F197">
        <v>93.57</v>
      </c>
      <c r="G197" t="s">
        <v>405</v>
      </c>
      <c r="H197" t="s">
        <v>26</v>
      </c>
      <c r="I197">
        <v>13</v>
      </c>
      <c r="J197">
        <v>92</v>
      </c>
      <c r="K197" t="s">
        <v>720</v>
      </c>
      <c r="L197" t="e">
        <f>VLOOKUP(P197,[4]Sheet2!$A$2:$I$73,9,FALSE)</f>
        <v>#N/A</v>
      </c>
      <c r="M197" t="s">
        <v>2451</v>
      </c>
      <c r="P197" t="e">
        <v>#N/A</v>
      </c>
      <c r="Q197" t="e">
        <v>#N/A</v>
      </c>
      <c r="R197" t="s">
        <v>2684</v>
      </c>
      <c r="S197" t="s">
        <v>2685</v>
      </c>
      <c r="T197">
        <v>102.4</v>
      </c>
      <c r="U197">
        <v>72</v>
      </c>
      <c r="V197">
        <v>72966</v>
      </c>
      <c r="W197">
        <f t="shared" si="3"/>
        <v>72.965999999999994</v>
      </c>
    </row>
    <row r="198" spans="1:23" x14ac:dyDescent="0.2">
      <c r="A198" t="s">
        <v>393</v>
      </c>
      <c r="B198">
        <v>97</v>
      </c>
      <c r="C198" t="s">
        <v>2645</v>
      </c>
      <c r="D198" t="s">
        <v>721</v>
      </c>
      <c r="E198" t="s">
        <v>722</v>
      </c>
      <c r="F198" t="s">
        <v>17</v>
      </c>
      <c r="G198" t="s">
        <v>401</v>
      </c>
      <c r="I198">
        <v>13.9</v>
      </c>
      <c r="J198">
        <v>91</v>
      </c>
      <c r="K198" t="s">
        <v>724</v>
      </c>
      <c r="L198">
        <f>VLOOKUP(P198,[4]Sheet2!$A$2:$I$73,9,FALSE)</f>
        <v>34</v>
      </c>
      <c r="M198" t="s">
        <v>2444</v>
      </c>
      <c r="P198" t="s">
        <v>2964</v>
      </c>
      <c r="Q198" t="s">
        <v>2683</v>
      </c>
      <c r="R198" t="s">
        <v>2943</v>
      </c>
      <c r="S198" t="s">
        <v>2655</v>
      </c>
      <c r="T198">
        <v>77.5</v>
      </c>
      <c r="U198" t="e">
        <v>#N/A</v>
      </c>
      <c r="V198" t="e">
        <v>#N/A</v>
      </c>
      <c r="W198" t="e">
        <f t="shared" si="3"/>
        <v>#N/A</v>
      </c>
    </row>
    <row r="199" spans="1:23" x14ac:dyDescent="0.2">
      <c r="A199" t="s">
        <v>393</v>
      </c>
      <c r="B199">
        <v>98</v>
      </c>
      <c r="C199" t="s">
        <v>2645</v>
      </c>
      <c r="D199" t="s">
        <v>725</v>
      </c>
      <c r="E199" t="s">
        <v>726</v>
      </c>
      <c r="F199" t="s">
        <v>17</v>
      </c>
      <c r="G199" t="s">
        <v>422</v>
      </c>
      <c r="H199" t="s">
        <v>38</v>
      </c>
      <c r="I199">
        <v>9.6</v>
      </c>
      <c r="J199">
        <v>91</v>
      </c>
      <c r="K199" t="s">
        <v>724</v>
      </c>
      <c r="L199">
        <f>VLOOKUP(P199,[4]Sheet2!$A$2:$I$73,9,FALSE)</f>
        <v>25</v>
      </c>
      <c r="M199" t="s">
        <v>2490</v>
      </c>
      <c r="P199" t="s">
        <v>2944</v>
      </c>
      <c r="Q199" t="s">
        <v>2945</v>
      </c>
      <c r="R199" t="e">
        <v>#N/A</v>
      </c>
      <c r="S199" t="e">
        <v>#N/A</v>
      </c>
      <c r="T199" t="e">
        <v>#N/A</v>
      </c>
      <c r="U199" t="e">
        <v>#N/A</v>
      </c>
      <c r="V199" t="e">
        <v>#N/A</v>
      </c>
      <c r="W199" t="e">
        <f t="shared" si="3"/>
        <v>#N/A</v>
      </c>
    </row>
    <row r="200" spans="1:23" x14ac:dyDescent="0.2">
      <c r="A200" t="s">
        <v>393</v>
      </c>
      <c r="B200">
        <v>99</v>
      </c>
      <c r="C200" t="s">
        <v>2645</v>
      </c>
      <c r="D200" t="s">
        <v>728</v>
      </c>
      <c r="E200" t="s">
        <v>729</v>
      </c>
      <c r="F200" t="s">
        <v>17</v>
      </c>
      <c r="G200" t="s">
        <v>401</v>
      </c>
      <c r="H200" t="s">
        <v>17</v>
      </c>
      <c r="I200">
        <v>11.3</v>
      </c>
      <c r="J200">
        <v>90</v>
      </c>
      <c r="K200" t="s">
        <v>731</v>
      </c>
      <c r="L200" t="e">
        <f>VLOOKUP(P200,[4]Sheet2!$A$2:$I$73,9,FALSE)</f>
        <v>#N/A</v>
      </c>
      <c r="N200" t="s">
        <v>2013</v>
      </c>
      <c r="P200" t="e">
        <v>#N/A</v>
      </c>
      <c r="Q200" t="e">
        <v>#N/A</v>
      </c>
      <c r="R200" t="s">
        <v>2693</v>
      </c>
      <c r="S200" t="s">
        <v>2694</v>
      </c>
      <c r="T200">
        <v>95.8</v>
      </c>
      <c r="U200">
        <v>67</v>
      </c>
      <c r="V200">
        <v>23964</v>
      </c>
      <c r="W200">
        <f t="shared" si="3"/>
        <v>23.963999999999999</v>
      </c>
    </row>
    <row r="201" spans="1:23" x14ac:dyDescent="0.2">
      <c r="A201" t="s">
        <v>393</v>
      </c>
      <c r="B201">
        <v>100</v>
      </c>
      <c r="C201" t="s">
        <v>2645</v>
      </c>
      <c r="D201" t="s">
        <v>732</v>
      </c>
      <c r="E201" t="s">
        <v>733</v>
      </c>
      <c r="F201">
        <v>95.71</v>
      </c>
      <c r="G201" t="s">
        <v>410</v>
      </c>
      <c r="H201" t="s">
        <v>14</v>
      </c>
      <c r="I201">
        <v>46</v>
      </c>
      <c r="J201">
        <v>90</v>
      </c>
      <c r="K201" t="s">
        <v>731</v>
      </c>
      <c r="L201">
        <f>VLOOKUP(P201,[4]Sheet2!$A$2:$I$73,9,FALSE)</f>
        <v>5</v>
      </c>
      <c r="M201" t="s">
        <v>2442</v>
      </c>
      <c r="P201" t="s">
        <v>2918</v>
      </c>
      <c r="Q201" t="s">
        <v>2692</v>
      </c>
      <c r="R201" t="e">
        <v>#N/A</v>
      </c>
      <c r="S201" t="e">
        <v>#N/A</v>
      </c>
      <c r="T201" t="e">
        <v>#N/A</v>
      </c>
      <c r="U201" t="e">
        <v>#N/A</v>
      </c>
      <c r="V201" t="e">
        <v>#N/A</v>
      </c>
      <c r="W201" t="e">
        <f t="shared" si="3"/>
        <v>#N/A</v>
      </c>
    </row>
    <row r="202" spans="1:23" x14ac:dyDescent="0.2">
      <c r="A202" t="s">
        <v>734</v>
      </c>
      <c r="B202">
        <v>1</v>
      </c>
      <c r="C202" t="s">
        <v>2645</v>
      </c>
      <c r="D202" t="s">
        <v>735</v>
      </c>
      <c r="E202" t="s">
        <v>736</v>
      </c>
      <c r="F202" t="s">
        <v>17</v>
      </c>
      <c r="G202" t="s">
        <v>737</v>
      </c>
      <c r="H202" t="s">
        <v>14</v>
      </c>
      <c r="I202">
        <v>90</v>
      </c>
      <c r="J202">
        <v>59</v>
      </c>
      <c r="K202" t="s">
        <v>739</v>
      </c>
      <c r="L202">
        <f>VLOOKUP(P202,[1]Table1!$A$2:$K$85,11, FALSE)</f>
        <v>12</v>
      </c>
      <c r="N202" t="s">
        <v>2014</v>
      </c>
      <c r="P202" t="s">
        <v>2561</v>
      </c>
      <c r="Q202" t="s">
        <v>2653</v>
      </c>
      <c r="R202" t="s">
        <v>2654</v>
      </c>
      <c r="S202" t="s">
        <v>2655</v>
      </c>
      <c r="T202">
        <v>103.1</v>
      </c>
      <c r="U202">
        <v>13</v>
      </c>
      <c r="V202">
        <v>65565</v>
      </c>
      <c r="W202">
        <v>65.564999999999998</v>
      </c>
    </row>
    <row r="203" spans="1:23" x14ac:dyDescent="0.2">
      <c r="A203" t="s">
        <v>734</v>
      </c>
      <c r="B203">
        <v>2</v>
      </c>
      <c r="C203" t="s">
        <v>2645</v>
      </c>
      <c r="D203" t="s">
        <v>740</v>
      </c>
      <c r="E203" t="s">
        <v>741</v>
      </c>
      <c r="F203" t="s">
        <v>17</v>
      </c>
      <c r="G203" t="s">
        <v>742</v>
      </c>
      <c r="H203" t="s">
        <v>26</v>
      </c>
      <c r="I203">
        <v>48</v>
      </c>
      <c r="J203">
        <v>41</v>
      </c>
      <c r="K203" t="s">
        <v>744</v>
      </c>
      <c r="L203">
        <f>VLOOKUP(P203,[1]Table1!$A$2:$K$85,11, FALSE)</f>
        <v>14</v>
      </c>
      <c r="N203" t="s">
        <v>2015</v>
      </c>
      <c r="P203" t="s">
        <v>2562</v>
      </c>
      <c r="Q203" t="s">
        <v>2656</v>
      </c>
      <c r="R203" t="s">
        <v>2657</v>
      </c>
      <c r="S203" t="s">
        <v>2633</v>
      </c>
      <c r="T203">
        <v>91.7</v>
      </c>
      <c r="U203">
        <v>176</v>
      </c>
      <c r="V203">
        <v>46282</v>
      </c>
      <c r="W203">
        <v>46.281999999999996</v>
      </c>
    </row>
    <row r="204" spans="1:23" x14ac:dyDescent="0.2">
      <c r="A204" t="s">
        <v>734</v>
      </c>
      <c r="B204">
        <v>3</v>
      </c>
      <c r="C204" t="s">
        <v>2645</v>
      </c>
      <c r="D204" t="s">
        <v>745</v>
      </c>
      <c r="E204" t="s">
        <v>746</v>
      </c>
      <c r="F204" t="s">
        <v>17</v>
      </c>
      <c r="G204" t="s">
        <v>737</v>
      </c>
      <c r="H204" t="s">
        <v>20</v>
      </c>
      <c r="I204">
        <v>64</v>
      </c>
      <c r="J204">
        <v>33</v>
      </c>
      <c r="K204" t="s">
        <v>747</v>
      </c>
      <c r="L204" t="e">
        <f>VLOOKUP(P204,[1]Table1!$A$2:$K$85,11, FALSE)</f>
        <v>#N/A</v>
      </c>
      <c r="M204" t="s">
        <v>1988</v>
      </c>
      <c r="P204" t="s">
        <v>2560</v>
      </c>
      <c r="Q204" t="e">
        <v>#N/A</v>
      </c>
      <c r="R204" t="e">
        <v>#N/A</v>
      </c>
      <c r="S204" t="e">
        <v>#N/A</v>
      </c>
      <c r="T204" t="e">
        <v>#N/A</v>
      </c>
      <c r="U204" t="e">
        <v>#N/A</v>
      </c>
      <c r="V204" t="e">
        <v>#N/A</v>
      </c>
      <c r="W204" t="e">
        <v>#N/A</v>
      </c>
    </row>
    <row r="205" spans="1:23" x14ac:dyDescent="0.2">
      <c r="A205" t="s">
        <v>734</v>
      </c>
      <c r="B205">
        <v>4</v>
      </c>
      <c r="C205" t="s">
        <v>2645</v>
      </c>
      <c r="D205" t="s">
        <v>748</v>
      </c>
      <c r="E205" t="s">
        <v>322</v>
      </c>
      <c r="F205" t="s">
        <v>17</v>
      </c>
      <c r="G205" t="s">
        <v>742</v>
      </c>
      <c r="H205" t="s">
        <v>20</v>
      </c>
      <c r="I205">
        <v>7.9</v>
      </c>
      <c r="J205">
        <v>19.100000000000001</v>
      </c>
      <c r="K205" t="s">
        <v>750</v>
      </c>
      <c r="L205">
        <f>VLOOKUP(P205,[1]Table1!$A$2:$K$85,11, FALSE)</f>
        <v>15</v>
      </c>
      <c r="N205" t="s">
        <v>2016</v>
      </c>
      <c r="P205" t="s">
        <v>2563</v>
      </c>
      <c r="Q205" t="s">
        <v>2658</v>
      </c>
      <c r="R205" t="s">
        <v>2659</v>
      </c>
      <c r="S205" t="s">
        <v>2660</v>
      </c>
      <c r="T205">
        <v>84.5</v>
      </c>
      <c r="U205">
        <v>115</v>
      </c>
      <c r="V205">
        <v>48791</v>
      </c>
      <c r="W205">
        <v>48.790999999999997</v>
      </c>
    </row>
    <row r="206" spans="1:23" x14ac:dyDescent="0.2">
      <c r="A206" t="s">
        <v>734</v>
      </c>
      <c r="B206">
        <v>5</v>
      </c>
      <c r="C206" t="s">
        <v>2645</v>
      </c>
      <c r="D206" t="s">
        <v>751</v>
      </c>
      <c r="E206" t="s">
        <v>752</v>
      </c>
      <c r="F206" t="s">
        <v>17</v>
      </c>
      <c r="G206" t="s">
        <v>742</v>
      </c>
      <c r="H206" t="s">
        <v>26</v>
      </c>
      <c r="I206">
        <v>3.6</v>
      </c>
      <c r="J206">
        <v>17.399999999999999</v>
      </c>
      <c r="K206" t="s">
        <v>753</v>
      </c>
      <c r="L206">
        <f>VLOOKUP(P206,[1]Table1!$A$2:$K$85,11, FALSE)</f>
        <v>53</v>
      </c>
      <c r="N206" t="s">
        <v>2017</v>
      </c>
      <c r="P206" t="s">
        <v>2564</v>
      </c>
      <c r="Q206" t="s">
        <v>2661</v>
      </c>
      <c r="R206" t="s">
        <v>2662</v>
      </c>
      <c r="S206" t="s">
        <v>2663</v>
      </c>
      <c r="T206">
        <v>87</v>
      </c>
      <c r="U206">
        <v>127</v>
      </c>
      <c r="V206">
        <v>59866</v>
      </c>
      <c r="W206">
        <v>59.866</v>
      </c>
    </row>
    <row r="207" spans="1:23" x14ac:dyDescent="0.2">
      <c r="A207" t="s">
        <v>734</v>
      </c>
      <c r="B207">
        <v>6</v>
      </c>
      <c r="C207" t="s">
        <v>2645</v>
      </c>
      <c r="D207" t="s">
        <v>754</v>
      </c>
      <c r="E207" t="s">
        <v>755</v>
      </c>
      <c r="F207" t="s">
        <v>17</v>
      </c>
      <c r="G207" t="s">
        <v>410</v>
      </c>
      <c r="H207" t="s">
        <v>26</v>
      </c>
      <c r="I207">
        <v>4.5</v>
      </c>
      <c r="J207">
        <v>16.8</v>
      </c>
      <c r="K207" t="s">
        <v>757</v>
      </c>
      <c r="L207">
        <f>VLOOKUP(P207,[1]Table1!$A$2:$K$85,11, FALSE)</f>
        <v>50</v>
      </c>
      <c r="N207" t="s">
        <v>2018</v>
      </c>
      <c r="P207" t="s">
        <v>2565</v>
      </c>
      <c r="Q207" t="s">
        <v>2664</v>
      </c>
      <c r="R207" t="s">
        <v>2665</v>
      </c>
      <c r="S207" t="s">
        <v>2592</v>
      </c>
      <c r="T207">
        <v>89.7</v>
      </c>
      <c r="U207">
        <v>182</v>
      </c>
      <c r="V207">
        <v>0</v>
      </c>
      <c r="W207">
        <v>0</v>
      </c>
    </row>
    <row r="208" spans="1:23" x14ac:dyDescent="0.2">
      <c r="A208" t="s">
        <v>734</v>
      </c>
      <c r="B208">
        <v>7</v>
      </c>
      <c r="C208" t="s">
        <v>2645</v>
      </c>
      <c r="D208" t="s">
        <v>758</v>
      </c>
      <c r="E208" t="s">
        <v>759</v>
      </c>
      <c r="F208" t="s">
        <v>17</v>
      </c>
      <c r="G208" t="s">
        <v>737</v>
      </c>
      <c r="I208">
        <v>5.5</v>
      </c>
      <c r="J208">
        <v>16.600000000000001</v>
      </c>
      <c r="K208" t="s">
        <v>761</v>
      </c>
      <c r="L208">
        <f>VLOOKUP(P208,[1]Table1!$A$2:$K$85,11, FALSE)</f>
        <v>43</v>
      </c>
      <c r="N208" t="s">
        <v>2019</v>
      </c>
      <c r="P208" t="s">
        <v>2566</v>
      </c>
      <c r="Q208" t="s">
        <v>2666</v>
      </c>
      <c r="R208" t="s">
        <v>2667</v>
      </c>
      <c r="S208" t="s">
        <v>2668</v>
      </c>
      <c r="T208">
        <v>91.8</v>
      </c>
      <c r="U208">
        <v>176</v>
      </c>
      <c r="V208">
        <v>52111</v>
      </c>
      <c r="W208">
        <v>52.110999999999997</v>
      </c>
    </row>
    <row r="209" spans="1:23" x14ac:dyDescent="0.2">
      <c r="A209" t="s">
        <v>734</v>
      </c>
      <c r="B209">
        <v>8</v>
      </c>
      <c r="C209" t="s">
        <v>2645</v>
      </c>
      <c r="D209" t="s">
        <v>762</v>
      </c>
      <c r="E209" t="s">
        <v>763</v>
      </c>
      <c r="F209" t="s">
        <v>17</v>
      </c>
      <c r="G209" t="s">
        <v>764</v>
      </c>
      <c r="H209" t="s">
        <v>17</v>
      </c>
      <c r="I209">
        <v>1.9</v>
      </c>
      <c r="J209">
        <v>16.399999999999999</v>
      </c>
      <c r="K209" t="s">
        <v>766</v>
      </c>
      <c r="L209">
        <f>VLOOKUP(P209,[1]Table1!$A$2:$K$85,11, FALSE)</f>
        <v>53</v>
      </c>
      <c r="N209" t="s">
        <v>2020</v>
      </c>
      <c r="P209" t="s">
        <v>2564</v>
      </c>
      <c r="Q209" t="s">
        <v>2661</v>
      </c>
      <c r="R209" t="s">
        <v>2662</v>
      </c>
      <c r="S209" t="s">
        <v>2663</v>
      </c>
      <c r="T209">
        <v>87</v>
      </c>
      <c r="U209">
        <v>127</v>
      </c>
      <c r="V209">
        <v>59866</v>
      </c>
      <c r="W209">
        <v>59.866</v>
      </c>
    </row>
    <row r="210" spans="1:23" x14ac:dyDescent="0.2">
      <c r="A210" t="s">
        <v>734</v>
      </c>
      <c r="B210">
        <v>9</v>
      </c>
      <c r="C210" t="s">
        <v>2645</v>
      </c>
      <c r="D210" t="s">
        <v>767</v>
      </c>
      <c r="E210" t="s">
        <v>768</v>
      </c>
      <c r="F210" t="s">
        <v>17</v>
      </c>
      <c r="G210" t="s">
        <v>742</v>
      </c>
      <c r="H210" t="s">
        <v>17</v>
      </c>
      <c r="I210">
        <v>1.9</v>
      </c>
      <c r="J210">
        <v>16</v>
      </c>
      <c r="K210" t="s">
        <v>769</v>
      </c>
      <c r="L210">
        <f>VLOOKUP(P210,[1]Table1!$A$2:$K$85,11, FALSE)</f>
        <v>21</v>
      </c>
      <c r="N210" t="s">
        <v>2021</v>
      </c>
      <c r="P210" t="s">
        <v>2567</v>
      </c>
      <c r="Q210" t="s">
        <v>2669</v>
      </c>
      <c r="R210" t="s">
        <v>2670</v>
      </c>
      <c r="S210" t="s">
        <v>2671</v>
      </c>
      <c r="T210">
        <v>90.6</v>
      </c>
      <c r="U210">
        <v>55</v>
      </c>
      <c r="V210">
        <v>49077</v>
      </c>
      <c r="W210">
        <v>49.076999999999998</v>
      </c>
    </row>
    <row r="211" spans="1:23" x14ac:dyDescent="0.2">
      <c r="A211" t="s">
        <v>734</v>
      </c>
      <c r="B211">
        <v>10</v>
      </c>
      <c r="C211" t="s">
        <v>2645</v>
      </c>
      <c r="D211" t="s">
        <v>770</v>
      </c>
      <c r="E211" t="s">
        <v>771</v>
      </c>
      <c r="F211" t="s">
        <v>17</v>
      </c>
      <c r="G211" t="s">
        <v>742</v>
      </c>
      <c r="I211">
        <v>2.4</v>
      </c>
      <c r="J211">
        <v>15.4</v>
      </c>
      <c r="K211" t="s">
        <v>773</v>
      </c>
      <c r="L211">
        <f>VLOOKUP(P211,[1]Table1!$A$2:$K$85,11, FALSE)</f>
        <v>51</v>
      </c>
      <c r="N211" t="s">
        <v>2022</v>
      </c>
      <c r="P211" t="s">
        <v>2568</v>
      </c>
      <c r="Q211" t="s">
        <v>2672</v>
      </c>
      <c r="R211" t="s">
        <v>2673</v>
      </c>
      <c r="S211" t="s">
        <v>2660</v>
      </c>
      <c r="T211">
        <v>93.9</v>
      </c>
      <c r="U211">
        <v>77</v>
      </c>
      <c r="V211">
        <v>48335</v>
      </c>
      <c r="W211">
        <v>48.335000000000001</v>
      </c>
    </row>
    <row r="212" spans="1:23" x14ac:dyDescent="0.2">
      <c r="A212" t="s">
        <v>734</v>
      </c>
      <c r="B212">
        <v>11</v>
      </c>
      <c r="C212" t="s">
        <v>2645</v>
      </c>
      <c r="D212" t="s">
        <v>774</v>
      </c>
      <c r="E212" t="s">
        <v>775</v>
      </c>
      <c r="F212" t="s">
        <v>17</v>
      </c>
      <c r="G212" t="s">
        <v>742</v>
      </c>
      <c r="H212" t="s">
        <v>20</v>
      </c>
      <c r="I212">
        <v>3.7</v>
      </c>
      <c r="J212">
        <v>15.2</v>
      </c>
      <c r="K212" t="s">
        <v>777</v>
      </c>
      <c r="L212">
        <f>VLOOKUP(P212,[1]Table1!$A$2:$K$85,11, FALSE)</f>
        <v>23</v>
      </c>
      <c r="N212" t="s">
        <v>2514</v>
      </c>
      <c r="P212" t="s">
        <v>2569</v>
      </c>
      <c r="Q212" t="s">
        <v>2674</v>
      </c>
      <c r="R212" t="s">
        <v>2675</v>
      </c>
      <c r="S212" t="s">
        <v>2655</v>
      </c>
      <c r="T212">
        <v>89.6</v>
      </c>
      <c r="U212">
        <v>115</v>
      </c>
      <c r="V212">
        <v>44308</v>
      </c>
      <c r="W212">
        <v>44.308</v>
      </c>
    </row>
    <row r="213" spans="1:23" x14ac:dyDescent="0.2">
      <c r="A213" t="s">
        <v>734</v>
      </c>
      <c r="B213">
        <v>12</v>
      </c>
      <c r="C213" t="s">
        <v>2645</v>
      </c>
      <c r="D213" t="s">
        <v>778</v>
      </c>
      <c r="E213" t="s">
        <v>779</v>
      </c>
      <c r="F213" t="s">
        <v>17</v>
      </c>
      <c r="G213" t="s">
        <v>742</v>
      </c>
      <c r="H213" t="s">
        <v>14</v>
      </c>
      <c r="I213">
        <v>48</v>
      </c>
      <c r="J213">
        <v>14.3</v>
      </c>
      <c r="K213" t="s">
        <v>780</v>
      </c>
      <c r="L213">
        <f>VLOOKUP(P213,[1]Table1!$A$2:$K$85,11, FALSE)</f>
        <v>15</v>
      </c>
      <c r="N213" t="s">
        <v>2023</v>
      </c>
      <c r="P213" t="s">
        <v>2570</v>
      </c>
      <c r="Q213" t="s">
        <v>2676</v>
      </c>
      <c r="R213" t="s">
        <v>2677</v>
      </c>
      <c r="S213" t="s">
        <v>2668</v>
      </c>
      <c r="T213">
        <v>68.2</v>
      </c>
      <c r="U213">
        <v>0</v>
      </c>
      <c r="V213">
        <v>36940</v>
      </c>
      <c r="W213">
        <v>36.94</v>
      </c>
    </row>
    <row r="214" spans="1:23" x14ac:dyDescent="0.2">
      <c r="A214" t="s">
        <v>734</v>
      </c>
      <c r="B214">
        <v>13</v>
      </c>
      <c r="C214" t="s">
        <v>2645</v>
      </c>
      <c r="D214" t="s">
        <v>781</v>
      </c>
      <c r="E214" t="s">
        <v>782</v>
      </c>
      <c r="F214" t="s">
        <v>17</v>
      </c>
      <c r="G214" t="s">
        <v>410</v>
      </c>
      <c r="H214" t="s">
        <v>14</v>
      </c>
      <c r="I214">
        <v>7.6</v>
      </c>
      <c r="J214">
        <v>11.9</v>
      </c>
      <c r="K214" t="s">
        <v>784</v>
      </c>
      <c r="L214">
        <f>VLOOKUP(P214,[1]Table1!$A$2:$K$85,11, FALSE)</f>
        <v>12</v>
      </c>
      <c r="N214" t="s">
        <v>2024</v>
      </c>
      <c r="P214" t="s">
        <v>2571</v>
      </c>
      <c r="Q214" t="s">
        <v>2678</v>
      </c>
      <c r="R214" t="s">
        <v>2679</v>
      </c>
      <c r="S214" t="s">
        <v>2680</v>
      </c>
      <c r="T214">
        <v>82.7</v>
      </c>
      <c r="U214">
        <v>151</v>
      </c>
      <c r="V214">
        <v>84957</v>
      </c>
      <c r="W214">
        <v>84.956999999999994</v>
      </c>
    </row>
    <row r="215" spans="1:23" x14ac:dyDescent="0.2">
      <c r="A215" t="s">
        <v>734</v>
      </c>
      <c r="B215">
        <v>14</v>
      </c>
      <c r="C215" t="s">
        <v>2645</v>
      </c>
      <c r="D215" t="s">
        <v>785</v>
      </c>
      <c r="E215" t="s">
        <v>786</v>
      </c>
      <c r="F215" t="s">
        <v>17</v>
      </c>
      <c r="G215" t="s">
        <v>764</v>
      </c>
      <c r="H215" t="s">
        <v>14</v>
      </c>
      <c r="I215">
        <v>7.2</v>
      </c>
      <c r="J215">
        <v>11.9</v>
      </c>
      <c r="K215" t="s">
        <v>784</v>
      </c>
      <c r="L215">
        <f>VLOOKUP(P215,[1]Table1!$A$2:$K$85,11, FALSE)</f>
        <v>12</v>
      </c>
      <c r="N215" t="s">
        <v>2025</v>
      </c>
      <c r="P215" t="s">
        <v>2561</v>
      </c>
      <c r="Q215" t="s">
        <v>2653</v>
      </c>
      <c r="R215" t="s">
        <v>2654</v>
      </c>
      <c r="S215" t="s">
        <v>2655</v>
      </c>
      <c r="T215">
        <v>103.1</v>
      </c>
      <c r="U215">
        <v>13</v>
      </c>
      <c r="V215">
        <v>65565</v>
      </c>
      <c r="W215">
        <v>65.564999999999998</v>
      </c>
    </row>
    <row r="216" spans="1:23" x14ac:dyDescent="0.2">
      <c r="A216" t="s">
        <v>734</v>
      </c>
      <c r="B216">
        <v>15</v>
      </c>
      <c r="C216" t="s">
        <v>2645</v>
      </c>
      <c r="D216" t="s">
        <v>788</v>
      </c>
      <c r="E216" t="s">
        <v>789</v>
      </c>
      <c r="F216" t="s">
        <v>17</v>
      </c>
      <c r="G216" t="s">
        <v>410</v>
      </c>
      <c r="H216" t="s">
        <v>14</v>
      </c>
      <c r="I216">
        <v>7</v>
      </c>
      <c r="J216">
        <v>11.9</v>
      </c>
      <c r="K216" t="s">
        <v>784</v>
      </c>
      <c r="L216">
        <f>VLOOKUP(P216,[1]Table1!$A$2:$K$85,11, FALSE)</f>
        <v>12</v>
      </c>
      <c r="N216" t="s">
        <v>2026</v>
      </c>
      <c r="P216" t="s">
        <v>2561</v>
      </c>
      <c r="Q216" t="s">
        <v>2653</v>
      </c>
      <c r="R216" t="s">
        <v>2654</v>
      </c>
      <c r="S216" t="s">
        <v>2655</v>
      </c>
      <c r="T216">
        <v>103.1</v>
      </c>
      <c r="U216">
        <v>13</v>
      </c>
      <c r="V216">
        <v>65565</v>
      </c>
      <c r="W216">
        <v>65.564999999999998</v>
      </c>
    </row>
    <row r="217" spans="1:23" x14ac:dyDescent="0.2">
      <c r="A217" t="s">
        <v>734</v>
      </c>
      <c r="B217">
        <v>16</v>
      </c>
      <c r="C217" t="s">
        <v>2645</v>
      </c>
      <c r="D217" t="s">
        <v>791</v>
      </c>
      <c r="E217" t="s">
        <v>792</v>
      </c>
      <c r="F217" t="s">
        <v>17</v>
      </c>
      <c r="G217" t="s">
        <v>764</v>
      </c>
      <c r="H217" t="s">
        <v>14</v>
      </c>
      <c r="I217">
        <v>7.8</v>
      </c>
      <c r="J217">
        <v>11.7</v>
      </c>
      <c r="K217" t="s">
        <v>794</v>
      </c>
      <c r="L217">
        <f>VLOOKUP(P217,[1]Table1!$A$2:$K$85,11, FALSE)</f>
        <v>12</v>
      </c>
      <c r="N217" t="s">
        <v>2027</v>
      </c>
      <c r="P217" t="s">
        <v>2571</v>
      </c>
      <c r="Q217" t="s">
        <v>2678</v>
      </c>
      <c r="R217" t="s">
        <v>2679</v>
      </c>
      <c r="S217" t="s">
        <v>2680</v>
      </c>
      <c r="T217">
        <v>82.7</v>
      </c>
      <c r="U217">
        <v>151</v>
      </c>
      <c r="V217">
        <v>84957</v>
      </c>
      <c r="W217">
        <v>84.956999999999994</v>
      </c>
    </row>
    <row r="218" spans="1:23" x14ac:dyDescent="0.2">
      <c r="A218" t="s">
        <v>734</v>
      </c>
      <c r="B218">
        <v>17</v>
      </c>
      <c r="C218" t="s">
        <v>2645</v>
      </c>
      <c r="D218" t="s">
        <v>795</v>
      </c>
      <c r="E218" t="s">
        <v>796</v>
      </c>
      <c r="F218" t="s">
        <v>17</v>
      </c>
      <c r="G218" t="s">
        <v>764</v>
      </c>
      <c r="H218" t="s">
        <v>14</v>
      </c>
      <c r="I218">
        <v>7</v>
      </c>
      <c r="J218">
        <v>11.3</v>
      </c>
      <c r="K218" t="s">
        <v>797</v>
      </c>
      <c r="L218">
        <f>VLOOKUP(P218,[1]Table1!$A$2:$K$85,11, FALSE)</f>
        <v>12</v>
      </c>
      <c r="N218" t="s">
        <v>2028</v>
      </c>
      <c r="P218" t="s">
        <v>2571</v>
      </c>
      <c r="Q218" t="s">
        <v>2678</v>
      </c>
      <c r="R218" t="s">
        <v>2679</v>
      </c>
      <c r="S218" t="s">
        <v>2680</v>
      </c>
      <c r="T218">
        <v>82.7</v>
      </c>
      <c r="U218">
        <v>151</v>
      </c>
      <c r="V218">
        <v>84957</v>
      </c>
      <c r="W218">
        <v>84.956999999999994</v>
      </c>
    </row>
    <row r="219" spans="1:23" x14ac:dyDescent="0.2">
      <c r="A219" t="s">
        <v>734</v>
      </c>
      <c r="B219">
        <v>18</v>
      </c>
      <c r="C219" t="s">
        <v>2645</v>
      </c>
      <c r="D219" t="s">
        <v>798</v>
      </c>
      <c r="E219" t="s">
        <v>799</v>
      </c>
      <c r="F219" t="s">
        <v>17</v>
      </c>
      <c r="G219" t="s">
        <v>742</v>
      </c>
      <c r="H219" t="s">
        <v>14</v>
      </c>
      <c r="I219">
        <v>11.1</v>
      </c>
      <c r="J219">
        <v>9</v>
      </c>
      <c r="K219" t="s">
        <v>801</v>
      </c>
      <c r="L219">
        <f>VLOOKUP(P219,[1]Table1!$A$2:$K$85,11, FALSE)</f>
        <v>12</v>
      </c>
      <c r="N219" t="s">
        <v>2029</v>
      </c>
      <c r="P219" t="s">
        <v>2561</v>
      </c>
      <c r="Q219" t="s">
        <v>2653</v>
      </c>
      <c r="R219" t="s">
        <v>2654</v>
      </c>
      <c r="S219" t="s">
        <v>2655</v>
      </c>
      <c r="T219">
        <v>103.1</v>
      </c>
      <c r="U219">
        <v>13</v>
      </c>
      <c r="V219">
        <v>65565</v>
      </c>
      <c r="W219">
        <v>65.564999999999998</v>
      </c>
    </row>
    <row r="220" spans="1:23" x14ac:dyDescent="0.2">
      <c r="A220" t="s">
        <v>734</v>
      </c>
      <c r="B220">
        <v>19</v>
      </c>
      <c r="C220" t="s">
        <v>2645</v>
      </c>
      <c r="D220" t="s">
        <v>802</v>
      </c>
      <c r="E220" t="s">
        <v>803</v>
      </c>
      <c r="F220" t="s">
        <v>17</v>
      </c>
      <c r="G220" t="s">
        <v>764</v>
      </c>
      <c r="H220" t="s">
        <v>26</v>
      </c>
      <c r="I220">
        <v>1.7</v>
      </c>
      <c r="J220">
        <v>8.5</v>
      </c>
      <c r="K220" t="s">
        <v>805</v>
      </c>
      <c r="L220">
        <f>VLOOKUP(P220,[1]Table1!$A$2:$K$85,11, FALSE)</f>
        <v>16</v>
      </c>
      <c r="N220" t="s">
        <v>2030</v>
      </c>
      <c r="P220" t="s">
        <v>2572</v>
      </c>
      <c r="Q220" t="s">
        <v>2681</v>
      </c>
      <c r="R220" t="s">
        <v>2682</v>
      </c>
      <c r="S220" t="s">
        <v>2671</v>
      </c>
      <c r="T220">
        <v>173.6</v>
      </c>
      <c r="U220">
        <v>55</v>
      </c>
      <c r="V220">
        <v>113623</v>
      </c>
      <c r="W220">
        <v>113.623</v>
      </c>
    </row>
    <row r="221" spans="1:23" x14ac:dyDescent="0.2">
      <c r="A221" t="s">
        <v>734</v>
      </c>
      <c r="B221">
        <v>20</v>
      </c>
      <c r="C221" t="s">
        <v>2645</v>
      </c>
      <c r="D221" t="s">
        <v>806</v>
      </c>
      <c r="E221" t="s">
        <v>807</v>
      </c>
      <c r="F221" t="s">
        <v>17</v>
      </c>
      <c r="G221" t="s">
        <v>764</v>
      </c>
      <c r="H221" t="s">
        <v>14</v>
      </c>
      <c r="I221">
        <v>1.6</v>
      </c>
      <c r="J221">
        <v>8.4</v>
      </c>
      <c r="K221" t="s">
        <v>809</v>
      </c>
      <c r="L221">
        <f>VLOOKUP(P221,[1]Table1!$A$2:$K$85,11, FALSE)</f>
        <v>17</v>
      </c>
      <c r="N221" t="s">
        <v>2031</v>
      </c>
      <c r="P221" t="s">
        <v>2573</v>
      </c>
      <c r="Q221" t="s">
        <v>2683</v>
      </c>
      <c r="R221" t="s">
        <v>2684</v>
      </c>
      <c r="S221" t="s">
        <v>2685</v>
      </c>
      <c r="T221">
        <v>102.4</v>
      </c>
      <c r="U221">
        <v>72</v>
      </c>
      <c r="V221">
        <v>72966</v>
      </c>
      <c r="W221">
        <v>72.965999999999994</v>
      </c>
    </row>
    <row r="222" spans="1:23" x14ac:dyDescent="0.2">
      <c r="A222" t="s">
        <v>734</v>
      </c>
      <c r="B222">
        <v>21</v>
      </c>
      <c r="C222" t="s">
        <v>2645</v>
      </c>
      <c r="D222" t="s">
        <v>810</v>
      </c>
      <c r="E222" t="s">
        <v>811</v>
      </c>
      <c r="F222" t="s">
        <v>17</v>
      </c>
      <c r="G222" t="s">
        <v>737</v>
      </c>
      <c r="H222" t="s">
        <v>14</v>
      </c>
      <c r="I222">
        <v>1.5</v>
      </c>
      <c r="J222">
        <v>8.1</v>
      </c>
      <c r="K222" t="s">
        <v>813</v>
      </c>
      <c r="L222">
        <f>VLOOKUP(P222,[1]Table1!$A$2:$K$85,11, FALSE)</f>
        <v>80</v>
      </c>
      <c r="N222" t="s">
        <v>2032</v>
      </c>
      <c r="P222" t="s">
        <v>2574</v>
      </c>
      <c r="Q222" t="s">
        <v>2686</v>
      </c>
      <c r="R222" t="s">
        <v>2687</v>
      </c>
      <c r="S222" t="s">
        <v>2688</v>
      </c>
      <c r="T222">
        <v>100.2</v>
      </c>
      <c r="U222">
        <v>89</v>
      </c>
      <c r="V222">
        <v>67927</v>
      </c>
      <c r="W222">
        <v>67.927000000000007</v>
      </c>
    </row>
    <row r="223" spans="1:23" x14ac:dyDescent="0.2">
      <c r="A223" t="s">
        <v>734</v>
      </c>
      <c r="B223">
        <v>22</v>
      </c>
      <c r="C223" t="s">
        <v>2645</v>
      </c>
      <c r="D223" t="s">
        <v>814</v>
      </c>
      <c r="E223" t="s">
        <v>815</v>
      </c>
      <c r="F223" t="s">
        <v>17</v>
      </c>
      <c r="G223" t="s">
        <v>737</v>
      </c>
      <c r="H223" t="s">
        <v>14</v>
      </c>
      <c r="I223">
        <v>2.4</v>
      </c>
      <c r="J223">
        <v>8</v>
      </c>
      <c r="K223" t="s">
        <v>816</v>
      </c>
      <c r="L223">
        <f>VLOOKUP(P223,[1]Table1!$A$2:$K$85,11, FALSE)</f>
        <v>12</v>
      </c>
      <c r="N223" t="s">
        <v>2033</v>
      </c>
      <c r="P223" t="s">
        <v>2571</v>
      </c>
      <c r="Q223" t="s">
        <v>2678</v>
      </c>
      <c r="R223" t="s">
        <v>2679</v>
      </c>
      <c r="S223" t="s">
        <v>2680</v>
      </c>
      <c r="T223">
        <v>82.7</v>
      </c>
      <c r="U223">
        <v>151</v>
      </c>
      <c r="V223">
        <v>84957</v>
      </c>
      <c r="W223">
        <v>84.956999999999994</v>
      </c>
    </row>
    <row r="224" spans="1:23" x14ac:dyDescent="0.2">
      <c r="A224" t="s">
        <v>734</v>
      </c>
      <c r="B224">
        <v>23</v>
      </c>
      <c r="C224" t="s">
        <v>2645</v>
      </c>
      <c r="D224" t="s">
        <v>817</v>
      </c>
      <c r="E224" t="s">
        <v>818</v>
      </c>
      <c r="F224" t="s">
        <v>17</v>
      </c>
      <c r="G224" t="s">
        <v>737</v>
      </c>
      <c r="H224" t="s">
        <v>26</v>
      </c>
      <c r="I224">
        <v>1.3</v>
      </c>
      <c r="J224">
        <v>8</v>
      </c>
      <c r="K224" t="s">
        <v>816</v>
      </c>
      <c r="L224">
        <f>VLOOKUP(P224,[1]Table1!$A$2:$K$85,11, FALSE)</f>
        <v>53</v>
      </c>
      <c r="N224" t="s">
        <v>2034</v>
      </c>
      <c r="P224" t="s">
        <v>2564</v>
      </c>
      <c r="Q224" t="s">
        <v>2661</v>
      </c>
      <c r="R224" t="s">
        <v>2662</v>
      </c>
      <c r="S224" t="s">
        <v>2663</v>
      </c>
      <c r="T224">
        <v>87</v>
      </c>
      <c r="U224">
        <v>127</v>
      </c>
      <c r="V224">
        <v>59866</v>
      </c>
      <c r="W224">
        <v>59.866</v>
      </c>
    </row>
    <row r="225" spans="1:23" x14ac:dyDescent="0.2">
      <c r="A225" t="s">
        <v>734</v>
      </c>
      <c r="B225">
        <v>24</v>
      </c>
      <c r="C225" t="s">
        <v>2645</v>
      </c>
      <c r="D225" t="s">
        <v>820</v>
      </c>
      <c r="E225" t="s">
        <v>821</v>
      </c>
      <c r="F225" t="s">
        <v>17</v>
      </c>
      <c r="G225" t="s">
        <v>742</v>
      </c>
      <c r="H225" t="s">
        <v>17</v>
      </c>
      <c r="I225">
        <v>5.4</v>
      </c>
      <c r="J225">
        <v>7.4</v>
      </c>
      <c r="K225" t="s">
        <v>823</v>
      </c>
      <c r="L225">
        <f>VLOOKUP(P225,[1]Table1!$A$2:$K$85,11, FALSE)</f>
        <v>12</v>
      </c>
      <c r="N225" t="s">
        <v>2035</v>
      </c>
      <c r="P225" t="s">
        <v>2571</v>
      </c>
      <c r="Q225" t="s">
        <v>2678</v>
      </c>
      <c r="R225" t="s">
        <v>2679</v>
      </c>
      <c r="S225" t="s">
        <v>2680</v>
      </c>
      <c r="T225">
        <v>82.7</v>
      </c>
      <c r="U225">
        <v>151</v>
      </c>
      <c r="V225">
        <v>84957</v>
      </c>
      <c r="W225">
        <v>84.956999999999994</v>
      </c>
    </row>
    <row r="226" spans="1:23" x14ac:dyDescent="0.2">
      <c r="A226" t="s">
        <v>734</v>
      </c>
      <c r="B226">
        <v>25</v>
      </c>
      <c r="C226" t="s">
        <v>2645</v>
      </c>
      <c r="D226" t="s">
        <v>824</v>
      </c>
      <c r="E226" t="s">
        <v>825</v>
      </c>
      <c r="F226" t="s">
        <v>17</v>
      </c>
      <c r="G226" t="s">
        <v>764</v>
      </c>
      <c r="H226" t="s">
        <v>26</v>
      </c>
      <c r="I226">
        <v>746</v>
      </c>
      <c r="J226">
        <v>7.3</v>
      </c>
      <c r="K226" t="s">
        <v>826</v>
      </c>
      <c r="L226">
        <f>VLOOKUP(P226,[1]Table1!$A$2:$K$85,11, FALSE)</f>
        <v>15</v>
      </c>
      <c r="N226" t="s">
        <v>2036</v>
      </c>
      <c r="P226" t="s">
        <v>2563</v>
      </c>
      <c r="Q226" t="s">
        <v>2658</v>
      </c>
      <c r="R226" t="s">
        <v>2659</v>
      </c>
      <c r="S226" t="s">
        <v>2660</v>
      </c>
      <c r="T226">
        <v>84.5</v>
      </c>
      <c r="U226">
        <v>115</v>
      </c>
      <c r="V226">
        <v>48791</v>
      </c>
      <c r="W226">
        <v>48.790999999999997</v>
      </c>
    </row>
    <row r="227" spans="1:23" x14ac:dyDescent="0.2">
      <c r="A227" t="s">
        <v>827</v>
      </c>
      <c r="B227">
        <v>1</v>
      </c>
      <c r="C227" t="s">
        <v>2646</v>
      </c>
      <c r="D227" t="s">
        <v>828</v>
      </c>
      <c r="E227" t="s">
        <v>829</v>
      </c>
      <c r="F227" t="s">
        <v>17</v>
      </c>
      <c r="G227" t="s">
        <v>405</v>
      </c>
      <c r="H227" t="s">
        <v>20</v>
      </c>
      <c r="I227">
        <v>3600</v>
      </c>
      <c r="J227">
        <v>1300</v>
      </c>
      <c r="K227" t="s">
        <v>44</v>
      </c>
      <c r="L227">
        <f>VLOOKUP(P227,[1]Table1!$A$2:$K$85,11, FALSE)</f>
        <v>14</v>
      </c>
      <c r="N227" t="s">
        <v>2037</v>
      </c>
      <c r="P227" t="s">
        <v>2562</v>
      </c>
      <c r="Q227" t="s">
        <v>2656</v>
      </c>
      <c r="R227" t="s">
        <v>2657</v>
      </c>
      <c r="S227" t="s">
        <v>2633</v>
      </c>
      <c r="T227">
        <v>91.7</v>
      </c>
      <c r="U227">
        <v>176</v>
      </c>
      <c r="V227">
        <v>46282</v>
      </c>
      <c r="W227">
        <v>46.281999999999996</v>
      </c>
    </row>
    <row r="228" spans="1:23" x14ac:dyDescent="0.2">
      <c r="A228" t="s">
        <v>827</v>
      </c>
      <c r="B228">
        <v>2</v>
      </c>
      <c r="C228" t="s">
        <v>2646</v>
      </c>
      <c r="D228" t="s">
        <v>831</v>
      </c>
      <c r="E228" t="s">
        <v>832</v>
      </c>
      <c r="F228" t="s">
        <v>17</v>
      </c>
      <c r="G228" t="s">
        <v>450</v>
      </c>
      <c r="H228" t="s">
        <v>17</v>
      </c>
      <c r="I228">
        <v>5200</v>
      </c>
      <c r="J228">
        <v>930</v>
      </c>
      <c r="K228" t="s">
        <v>834</v>
      </c>
      <c r="L228">
        <f>VLOOKUP(P228,[1]Table1!$A$2:$K$85,11, FALSE)</f>
        <v>16</v>
      </c>
      <c r="N228" t="s">
        <v>2038</v>
      </c>
      <c r="P228" t="s">
        <v>2572</v>
      </c>
      <c r="Q228" t="s">
        <v>2681</v>
      </c>
      <c r="R228" t="s">
        <v>2682</v>
      </c>
      <c r="S228" t="s">
        <v>2671</v>
      </c>
      <c r="T228">
        <v>173.6</v>
      </c>
      <c r="U228">
        <v>55</v>
      </c>
      <c r="V228">
        <v>113623</v>
      </c>
      <c r="W228">
        <v>113.623</v>
      </c>
    </row>
    <row r="229" spans="1:23" x14ac:dyDescent="0.2">
      <c r="A229" t="s">
        <v>827</v>
      </c>
      <c r="B229">
        <v>3</v>
      </c>
      <c r="C229" t="s">
        <v>2646</v>
      </c>
      <c r="D229" t="s">
        <v>835</v>
      </c>
      <c r="E229" t="s">
        <v>832</v>
      </c>
      <c r="F229" t="s">
        <v>17</v>
      </c>
      <c r="G229" t="s">
        <v>450</v>
      </c>
      <c r="H229" t="s">
        <v>17</v>
      </c>
      <c r="I229">
        <v>5100</v>
      </c>
      <c r="J229">
        <v>924</v>
      </c>
      <c r="K229" t="s">
        <v>837</v>
      </c>
      <c r="L229">
        <f>VLOOKUP(P229,[1]Table1!$A$2:$K$85,11, FALSE)</f>
        <v>16</v>
      </c>
      <c r="N229" t="s">
        <v>2515</v>
      </c>
      <c r="P229" t="s">
        <v>2572</v>
      </c>
      <c r="Q229" t="s">
        <v>2681</v>
      </c>
      <c r="R229" t="s">
        <v>2682</v>
      </c>
      <c r="S229" t="s">
        <v>2671</v>
      </c>
      <c r="T229">
        <v>173.6</v>
      </c>
      <c r="U229">
        <v>55</v>
      </c>
      <c r="V229">
        <v>113623</v>
      </c>
      <c r="W229">
        <v>113.623</v>
      </c>
    </row>
    <row r="230" spans="1:23" x14ac:dyDescent="0.2">
      <c r="A230" t="s">
        <v>827</v>
      </c>
      <c r="B230">
        <v>4</v>
      </c>
      <c r="C230" t="s">
        <v>2646</v>
      </c>
      <c r="D230" t="s">
        <v>838</v>
      </c>
      <c r="E230" t="s">
        <v>839</v>
      </c>
      <c r="F230" t="s">
        <v>17</v>
      </c>
      <c r="G230" t="s">
        <v>396</v>
      </c>
      <c r="H230" t="s">
        <v>20</v>
      </c>
      <c r="I230">
        <v>906</v>
      </c>
      <c r="J230">
        <v>830</v>
      </c>
      <c r="K230" t="s">
        <v>841</v>
      </c>
      <c r="L230">
        <f>VLOOKUP(P230,[1]Table1!$A$2:$K$85,11, FALSE)</f>
        <v>21</v>
      </c>
      <c r="N230" t="s">
        <v>2039</v>
      </c>
      <c r="P230" t="s">
        <v>2575</v>
      </c>
      <c r="Q230" t="s">
        <v>2689</v>
      </c>
      <c r="R230" t="s">
        <v>2690</v>
      </c>
      <c r="S230" t="s">
        <v>2691</v>
      </c>
      <c r="T230">
        <v>87.2</v>
      </c>
      <c r="U230">
        <v>83</v>
      </c>
      <c r="V230">
        <v>51925</v>
      </c>
      <c r="W230">
        <v>51.924999999999997</v>
      </c>
    </row>
    <row r="231" spans="1:23" x14ac:dyDescent="0.2">
      <c r="A231" t="s">
        <v>827</v>
      </c>
      <c r="B231">
        <v>5</v>
      </c>
      <c r="C231" t="s">
        <v>2646</v>
      </c>
      <c r="D231" t="s">
        <v>842</v>
      </c>
      <c r="E231" t="s">
        <v>843</v>
      </c>
      <c r="F231" t="s">
        <v>17</v>
      </c>
      <c r="G231" t="s">
        <v>396</v>
      </c>
      <c r="H231" t="s">
        <v>14</v>
      </c>
      <c r="I231">
        <v>2100</v>
      </c>
      <c r="J231">
        <v>813</v>
      </c>
      <c r="K231" t="s">
        <v>845</v>
      </c>
      <c r="L231" t="e">
        <f>VLOOKUP(P231,[1]Table1!$A$2:$K$85,11, FALSE)</f>
        <v>#N/A</v>
      </c>
      <c r="M231" t="s">
        <v>1988</v>
      </c>
      <c r="P231" t="s">
        <v>2560</v>
      </c>
      <c r="Q231" t="e">
        <v>#N/A</v>
      </c>
      <c r="R231" t="e">
        <v>#N/A</v>
      </c>
      <c r="S231" t="e">
        <v>#N/A</v>
      </c>
      <c r="T231" t="e">
        <v>#N/A</v>
      </c>
      <c r="U231" t="e">
        <v>#N/A</v>
      </c>
      <c r="V231" t="e">
        <v>#N/A</v>
      </c>
      <c r="W231" t="e">
        <v>#N/A</v>
      </c>
    </row>
    <row r="232" spans="1:23" x14ac:dyDescent="0.2">
      <c r="A232" t="s">
        <v>827</v>
      </c>
      <c r="B232">
        <v>6</v>
      </c>
      <c r="C232" t="s">
        <v>2646</v>
      </c>
      <c r="D232" t="s">
        <v>846</v>
      </c>
      <c r="E232" t="s">
        <v>847</v>
      </c>
      <c r="F232" t="s">
        <v>17</v>
      </c>
      <c r="G232" t="s">
        <v>396</v>
      </c>
      <c r="H232" t="s">
        <v>20</v>
      </c>
      <c r="I232">
        <v>1600</v>
      </c>
      <c r="J232">
        <v>756</v>
      </c>
      <c r="K232" t="s">
        <v>849</v>
      </c>
      <c r="L232">
        <f>VLOOKUP(P232,[1]Table1!$A$2:$K$85,11, FALSE)</f>
        <v>4</v>
      </c>
      <c r="N232" t="s">
        <v>2040</v>
      </c>
      <c r="P232" t="s">
        <v>2576</v>
      </c>
      <c r="Q232" t="s">
        <v>2692</v>
      </c>
      <c r="R232" t="s">
        <v>2693</v>
      </c>
      <c r="S232" t="s">
        <v>2694</v>
      </c>
      <c r="T232">
        <v>95.8</v>
      </c>
      <c r="U232">
        <v>67</v>
      </c>
      <c r="V232">
        <v>23964</v>
      </c>
      <c r="W232">
        <v>23.963999999999999</v>
      </c>
    </row>
    <row r="233" spans="1:23" x14ac:dyDescent="0.2">
      <c r="A233" t="s">
        <v>827</v>
      </c>
      <c r="B233">
        <v>7</v>
      </c>
      <c r="C233" t="s">
        <v>2646</v>
      </c>
      <c r="D233" t="s">
        <v>850</v>
      </c>
      <c r="E233" t="s">
        <v>851</v>
      </c>
      <c r="F233" t="s">
        <v>17</v>
      </c>
      <c r="G233" t="s">
        <v>450</v>
      </c>
      <c r="H233" t="s">
        <v>20</v>
      </c>
      <c r="I233">
        <v>825</v>
      </c>
      <c r="J233">
        <v>518</v>
      </c>
      <c r="K233" t="s">
        <v>853</v>
      </c>
      <c r="L233">
        <f>VLOOKUP(P233,[1]Table1!$A$2:$K$85,11, FALSE)</f>
        <v>50</v>
      </c>
      <c r="N233" t="s">
        <v>2041</v>
      </c>
      <c r="P233" t="s">
        <v>2565</v>
      </c>
      <c r="Q233" t="s">
        <v>2664</v>
      </c>
      <c r="R233" t="s">
        <v>2665</v>
      </c>
      <c r="S233" t="s">
        <v>2592</v>
      </c>
      <c r="T233">
        <v>89.7</v>
      </c>
      <c r="U233">
        <v>182</v>
      </c>
      <c r="V233">
        <v>0</v>
      </c>
      <c r="W233">
        <v>0</v>
      </c>
    </row>
    <row r="234" spans="1:23" x14ac:dyDescent="0.2">
      <c r="A234" t="s">
        <v>827</v>
      </c>
      <c r="B234">
        <v>8</v>
      </c>
      <c r="C234" t="s">
        <v>2646</v>
      </c>
      <c r="D234" t="s">
        <v>854</v>
      </c>
      <c r="E234" t="s">
        <v>855</v>
      </c>
      <c r="F234" t="s">
        <v>17</v>
      </c>
      <c r="G234" t="s">
        <v>396</v>
      </c>
      <c r="H234" t="s">
        <v>26</v>
      </c>
      <c r="I234">
        <v>1100</v>
      </c>
      <c r="J234">
        <v>338</v>
      </c>
      <c r="K234" t="s">
        <v>856</v>
      </c>
      <c r="L234">
        <f>VLOOKUP(P234,[1]Table1!$A$2:$K$85,11, FALSE)</f>
        <v>32</v>
      </c>
      <c r="N234" t="s">
        <v>2042</v>
      </c>
      <c r="P234" t="s">
        <v>2577</v>
      </c>
      <c r="Q234" t="s">
        <v>2695</v>
      </c>
      <c r="R234" t="s">
        <v>2696</v>
      </c>
      <c r="S234" t="s">
        <v>2697</v>
      </c>
      <c r="T234">
        <v>238.3</v>
      </c>
      <c r="U234">
        <v>20</v>
      </c>
      <c r="V234">
        <v>97834</v>
      </c>
      <c r="W234">
        <v>97.834000000000003</v>
      </c>
    </row>
    <row r="235" spans="1:23" x14ac:dyDescent="0.2">
      <c r="A235" t="s">
        <v>827</v>
      </c>
      <c r="B235">
        <v>9</v>
      </c>
      <c r="C235" t="s">
        <v>2646</v>
      </c>
      <c r="D235" t="s">
        <v>857</v>
      </c>
      <c r="E235" t="s">
        <v>858</v>
      </c>
      <c r="F235" t="s">
        <v>17</v>
      </c>
      <c r="G235" t="s">
        <v>396</v>
      </c>
      <c r="H235" t="s">
        <v>14</v>
      </c>
      <c r="I235">
        <v>732</v>
      </c>
      <c r="J235">
        <v>227</v>
      </c>
      <c r="K235" t="s">
        <v>530</v>
      </c>
      <c r="L235">
        <f>VLOOKUP(P235,[1]Table1!$A$2:$K$85,11, FALSE)</f>
        <v>11</v>
      </c>
      <c r="N235" t="s">
        <v>2043</v>
      </c>
      <c r="P235" t="s">
        <v>2578</v>
      </c>
      <c r="Q235" t="s">
        <v>2698</v>
      </c>
      <c r="R235" t="s">
        <v>2699</v>
      </c>
      <c r="S235" t="s">
        <v>2685</v>
      </c>
      <c r="T235">
        <v>116</v>
      </c>
      <c r="U235">
        <v>29</v>
      </c>
      <c r="V235">
        <v>77037</v>
      </c>
      <c r="W235">
        <v>77.037000000000006</v>
      </c>
    </row>
    <row r="236" spans="1:23" x14ac:dyDescent="0.2">
      <c r="A236" t="s">
        <v>827</v>
      </c>
      <c r="B236">
        <v>10</v>
      </c>
      <c r="C236" t="s">
        <v>2646</v>
      </c>
      <c r="D236" t="s">
        <v>860</v>
      </c>
      <c r="E236" t="s">
        <v>861</v>
      </c>
      <c r="F236" t="s">
        <v>17</v>
      </c>
      <c r="G236" t="s">
        <v>405</v>
      </c>
      <c r="H236" t="s">
        <v>20</v>
      </c>
      <c r="I236">
        <v>378</v>
      </c>
      <c r="J236">
        <v>190</v>
      </c>
      <c r="K236" t="s">
        <v>863</v>
      </c>
      <c r="L236">
        <f>VLOOKUP(P236,[1]Table1!$A$2:$K$85,11, FALSE)</f>
        <v>12</v>
      </c>
      <c r="N236" t="s">
        <v>2044</v>
      </c>
      <c r="P236" t="s">
        <v>2579</v>
      </c>
      <c r="Q236" t="s">
        <v>2700</v>
      </c>
      <c r="R236" t="s">
        <v>2701</v>
      </c>
      <c r="S236" t="s">
        <v>2697</v>
      </c>
      <c r="T236">
        <v>432.8</v>
      </c>
      <c r="U236">
        <v>3</v>
      </c>
      <c r="V236">
        <v>194782</v>
      </c>
      <c r="W236">
        <v>194.78200000000001</v>
      </c>
    </row>
    <row r="237" spans="1:23" x14ac:dyDescent="0.2">
      <c r="A237" t="s">
        <v>827</v>
      </c>
      <c r="B237">
        <v>11</v>
      </c>
      <c r="C237" t="s">
        <v>2646</v>
      </c>
      <c r="D237" t="s">
        <v>864</v>
      </c>
      <c r="E237" t="s">
        <v>865</v>
      </c>
      <c r="F237" t="s">
        <v>17</v>
      </c>
      <c r="G237" t="s">
        <v>396</v>
      </c>
      <c r="H237" t="s">
        <v>38</v>
      </c>
      <c r="I237">
        <v>308</v>
      </c>
      <c r="J237">
        <v>189</v>
      </c>
      <c r="K237" t="s">
        <v>867</v>
      </c>
      <c r="L237">
        <f>VLOOKUP(P237,[1]Table1!$A$2:$K$85,11, FALSE)</f>
        <v>15</v>
      </c>
      <c r="N237" t="s">
        <v>2045</v>
      </c>
      <c r="P237" t="s">
        <v>2563</v>
      </c>
      <c r="Q237" t="s">
        <v>2658</v>
      </c>
      <c r="R237" t="s">
        <v>2659</v>
      </c>
      <c r="S237" t="s">
        <v>2660</v>
      </c>
      <c r="T237">
        <v>84.5</v>
      </c>
      <c r="U237">
        <v>115</v>
      </c>
      <c r="V237">
        <v>48791</v>
      </c>
      <c r="W237">
        <v>48.790999999999997</v>
      </c>
    </row>
    <row r="238" spans="1:23" x14ac:dyDescent="0.2">
      <c r="A238" t="s">
        <v>827</v>
      </c>
      <c r="B238">
        <v>12</v>
      </c>
      <c r="C238" t="s">
        <v>2646</v>
      </c>
      <c r="D238" t="s">
        <v>868</v>
      </c>
      <c r="E238" t="s">
        <v>869</v>
      </c>
      <c r="F238" t="s">
        <v>17</v>
      </c>
      <c r="G238" t="s">
        <v>401</v>
      </c>
      <c r="H238" t="s">
        <v>26</v>
      </c>
      <c r="I238">
        <v>334</v>
      </c>
      <c r="J238">
        <v>183</v>
      </c>
      <c r="K238" t="s">
        <v>545</v>
      </c>
      <c r="L238">
        <f>VLOOKUP(P238,[1]Table1!$A$2:$K$85,11, FALSE)</f>
        <v>4</v>
      </c>
      <c r="N238" t="s">
        <v>2046</v>
      </c>
      <c r="P238" t="s">
        <v>2576</v>
      </c>
      <c r="Q238" t="s">
        <v>2692</v>
      </c>
      <c r="R238" t="s">
        <v>2693</v>
      </c>
      <c r="S238" t="s">
        <v>2694</v>
      </c>
      <c r="T238">
        <v>95.8</v>
      </c>
      <c r="U238">
        <v>67</v>
      </c>
      <c r="V238">
        <v>23964</v>
      </c>
      <c r="W238">
        <v>23.963999999999999</v>
      </c>
    </row>
    <row r="239" spans="1:23" x14ac:dyDescent="0.2">
      <c r="A239" t="s">
        <v>827</v>
      </c>
      <c r="B239">
        <v>13</v>
      </c>
      <c r="C239" t="s">
        <v>2646</v>
      </c>
      <c r="D239" t="s">
        <v>870</v>
      </c>
      <c r="E239" t="s">
        <v>871</v>
      </c>
      <c r="F239" t="s">
        <v>17</v>
      </c>
      <c r="G239" t="s">
        <v>401</v>
      </c>
      <c r="H239" t="s">
        <v>20</v>
      </c>
      <c r="I239">
        <v>340</v>
      </c>
      <c r="J239">
        <v>123</v>
      </c>
      <c r="K239" t="s">
        <v>630</v>
      </c>
      <c r="L239">
        <f>VLOOKUP(P239,[1]Table1!$A$2:$K$85,11, FALSE)</f>
        <v>13</v>
      </c>
      <c r="N239" t="s">
        <v>2047</v>
      </c>
      <c r="P239" t="s">
        <v>2580</v>
      </c>
      <c r="Q239" t="s">
        <v>2702</v>
      </c>
      <c r="R239" t="s">
        <v>2703</v>
      </c>
      <c r="S239" t="s">
        <v>2704</v>
      </c>
      <c r="T239">
        <v>88</v>
      </c>
      <c r="U239">
        <v>72</v>
      </c>
      <c r="V239">
        <v>41995</v>
      </c>
      <c r="W239">
        <v>41.994999999999997</v>
      </c>
    </row>
    <row r="240" spans="1:23" x14ac:dyDescent="0.2">
      <c r="A240" t="s">
        <v>827</v>
      </c>
      <c r="B240">
        <v>14</v>
      </c>
      <c r="C240" t="s">
        <v>2646</v>
      </c>
      <c r="D240" t="s">
        <v>873</v>
      </c>
      <c r="E240" t="s">
        <v>874</v>
      </c>
      <c r="F240" t="s">
        <v>17</v>
      </c>
      <c r="G240" t="s">
        <v>410</v>
      </c>
      <c r="H240" t="s">
        <v>38</v>
      </c>
      <c r="I240">
        <v>238</v>
      </c>
      <c r="J240">
        <v>118</v>
      </c>
      <c r="K240" t="s">
        <v>641</v>
      </c>
      <c r="L240">
        <f>VLOOKUP(P240,[1]Table1!$A$2:$K$85,11, FALSE)</f>
        <v>15</v>
      </c>
      <c r="N240" t="s">
        <v>2048</v>
      </c>
      <c r="P240" t="s">
        <v>2563</v>
      </c>
      <c r="Q240" t="s">
        <v>2658</v>
      </c>
      <c r="R240" t="s">
        <v>2659</v>
      </c>
      <c r="S240" t="s">
        <v>2660</v>
      </c>
      <c r="T240">
        <v>84.5</v>
      </c>
      <c r="U240">
        <v>115</v>
      </c>
      <c r="V240">
        <v>48791</v>
      </c>
      <c r="W240">
        <v>48.790999999999997</v>
      </c>
    </row>
    <row r="241" spans="1:23" x14ac:dyDescent="0.2">
      <c r="A241" t="s">
        <v>827</v>
      </c>
      <c r="B241">
        <v>15</v>
      </c>
      <c r="C241" t="s">
        <v>2646</v>
      </c>
      <c r="D241" t="s">
        <v>876</v>
      </c>
      <c r="E241" t="s">
        <v>877</v>
      </c>
      <c r="F241" t="s">
        <v>17</v>
      </c>
      <c r="G241" t="s">
        <v>405</v>
      </c>
      <c r="H241" t="s">
        <v>38</v>
      </c>
      <c r="I241">
        <v>232</v>
      </c>
      <c r="J241">
        <v>111</v>
      </c>
      <c r="K241" t="s">
        <v>879</v>
      </c>
      <c r="L241">
        <f>VLOOKUP(P241,[1]Table1!$A$2:$K$85,11, FALSE)</f>
        <v>15</v>
      </c>
      <c r="N241" t="s">
        <v>2049</v>
      </c>
      <c r="P241" t="s">
        <v>2563</v>
      </c>
      <c r="Q241" t="s">
        <v>2658</v>
      </c>
      <c r="R241" t="s">
        <v>2659</v>
      </c>
      <c r="S241" t="s">
        <v>2660</v>
      </c>
      <c r="T241">
        <v>84.5</v>
      </c>
      <c r="U241">
        <v>115</v>
      </c>
      <c r="V241">
        <v>48791</v>
      </c>
      <c r="W241">
        <v>48.790999999999997</v>
      </c>
    </row>
    <row r="242" spans="1:23" x14ac:dyDescent="0.2">
      <c r="A242" t="s">
        <v>827</v>
      </c>
      <c r="B242">
        <v>16</v>
      </c>
      <c r="C242" t="s">
        <v>2646</v>
      </c>
      <c r="D242" t="s">
        <v>880</v>
      </c>
      <c r="E242" t="s">
        <v>881</v>
      </c>
      <c r="F242" t="s">
        <v>17</v>
      </c>
      <c r="G242" t="s">
        <v>396</v>
      </c>
      <c r="I242">
        <v>191</v>
      </c>
      <c r="J242">
        <v>106</v>
      </c>
      <c r="K242" t="s">
        <v>668</v>
      </c>
      <c r="L242">
        <f>VLOOKUP(P242,[1]Table1!$A$2:$K$85,11, FALSE)</f>
        <v>14</v>
      </c>
      <c r="N242" t="s">
        <v>2050</v>
      </c>
      <c r="P242" t="s">
        <v>2562</v>
      </c>
      <c r="Q242" t="s">
        <v>2656</v>
      </c>
      <c r="R242" t="s">
        <v>2657</v>
      </c>
      <c r="S242" t="s">
        <v>2633</v>
      </c>
      <c r="T242">
        <v>91.7</v>
      </c>
      <c r="U242">
        <v>176</v>
      </c>
      <c r="V242">
        <v>46282</v>
      </c>
      <c r="W242">
        <v>46.281999999999996</v>
      </c>
    </row>
    <row r="243" spans="1:23" x14ac:dyDescent="0.2">
      <c r="A243" t="s">
        <v>827</v>
      </c>
      <c r="B243">
        <v>17</v>
      </c>
      <c r="C243" t="s">
        <v>2646</v>
      </c>
      <c r="D243" t="s">
        <v>883</v>
      </c>
      <c r="E243" t="s">
        <v>884</v>
      </c>
      <c r="F243" t="s">
        <v>17</v>
      </c>
      <c r="G243" t="s">
        <v>396</v>
      </c>
      <c r="H243" t="s">
        <v>38</v>
      </c>
      <c r="I243">
        <v>304</v>
      </c>
      <c r="J243">
        <v>105</v>
      </c>
      <c r="K243" t="s">
        <v>672</v>
      </c>
      <c r="L243">
        <f>VLOOKUP(P243,[1]Table1!$A$2:$K$85,11, FALSE)</f>
        <v>14</v>
      </c>
      <c r="N243" t="s">
        <v>2051</v>
      </c>
      <c r="P243" t="s">
        <v>2581</v>
      </c>
      <c r="Q243" t="s">
        <v>2705</v>
      </c>
      <c r="R243" t="s">
        <v>2706</v>
      </c>
      <c r="S243" t="s">
        <v>2688</v>
      </c>
      <c r="T243">
        <v>129</v>
      </c>
      <c r="U243">
        <v>38</v>
      </c>
      <c r="V243">
        <v>78965</v>
      </c>
      <c r="W243">
        <v>78.965000000000003</v>
      </c>
    </row>
    <row r="244" spans="1:23" x14ac:dyDescent="0.2">
      <c r="A244" t="s">
        <v>827</v>
      </c>
      <c r="B244">
        <v>18</v>
      </c>
      <c r="C244" t="s">
        <v>2646</v>
      </c>
      <c r="D244" t="s">
        <v>886</v>
      </c>
      <c r="E244" t="s">
        <v>887</v>
      </c>
      <c r="F244" t="s">
        <v>17</v>
      </c>
      <c r="G244" t="s">
        <v>422</v>
      </c>
      <c r="H244" t="s">
        <v>38</v>
      </c>
      <c r="I244">
        <v>336</v>
      </c>
      <c r="J244">
        <v>96</v>
      </c>
      <c r="K244" t="s">
        <v>889</v>
      </c>
      <c r="L244">
        <f>VLOOKUP(P244,[1]Table1!$A$2:$K$85,11, FALSE)</f>
        <v>15</v>
      </c>
      <c r="N244" t="s">
        <v>2516</v>
      </c>
      <c r="P244" t="s">
        <v>2582</v>
      </c>
      <c r="Q244" t="s">
        <v>2707</v>
      </c>
      <c r="R244" t="s">
        <v>2708</v>
      </c>
      <c r="S244" t="s">
        <v>2709</v>
      </c>
      <c r="T244">
        <v>100.4</v>
      </c>
      <c r="U244">
        <v>77</v>
      </c>
      <c r="V244">
        <v>43015</v>
      </c>
      <c r="W244">
        <v>43.015000000000001</v>
      </c>
    </row>
    <row r="245" spans="1:23" x14ac:dyDescent="0.2">
      <c r="A245" t="s">
        <v>827</v>
      </c>
      <c r="B245">
        <v>19</v>
      </c>
      <c r="C245" t="s">
        <v>2646</v>
      </c>
      <c r="D245" t="s">
        <v>890</v>
      </c>
      <c r="E245" t="s">
        <v>891</v>
      </c>
      <c r="F245" t="s">
        <v>17</v>
      </c>
      <c r="G245" t="s">
        <v>396</v>
      </c>
      <c r="H245" t="s">
        <v>14</v>
      </c>
      <c r="I245">
        <v>197</v>
      </c>
      <c r="J245">
        <v>91</v>
      </c>
      <c r="K245" t="s">
        <v>724</v>
      </c>
      <c r="L245">
        <f>VLOOKUP(P245,[1]Table1!$A$2:$K$85,11, FALSE)</f>
        <v>14</v>
      </c>
      <c r="N245" t="s">
        <v>2517</v>
      </c>
      <c r="P245" t="s">
        <v>2581</v>
      </c>
      <c r="Q245" t="s">
        <v>2705</v>
      </c>
      <c r="R245" t="s">
        <v>2706</v>
      </c>
      <c r="S245" t="s">
        <v>2688</v>
      </c>
      <c r="T245">
        <v>129</v>
      </c>
      <c r="U245">
        <v>38</v>
      </c>
      <c r="V245">
        <v>78965</v>
      </c>
      <c r="W245">
        <v>78.965000000000003</v>
      </c>
    </row>
    <row r="246" spans="1:23" x14ac:dyDescent="0.2">
      <c r="A246" t="s">
        <v>827</v>
      </c>
      <c r="B246">
        <v>20</v>
      </c>
      <c r="C246" t="s">
        <v>2646</v>
      </c>
      <c r="D246" t="s">
        <v>893</v>
      </c>
      <c r="E246" t="s">
        <v>894</v>
      </c>
      <c r="F246" t="s">
        <v>17</v>
      </c>
      <c r="G246" t="s">
        <v>405</v>
      </c>
      <c r="H246" t="s">
        <v>38</v>
      </c>
      <c r="I246">
        <v>392</v>
      </c>
      <c r="J246">
        <v>90</v>
      </c>
      <c r="K246" t="s">
        <v>731</v>
      </c>
      <c r="L246">
        <f>VLOOKUP(P246,[1]Table1!$A$2:$K$85,11, FALSE)</f>
        <v>23</v>
      </c>
      <c r="N246" t="s">
        <v>2052</v>
      </c>
      <c r="P246" t="s">
        <v>2569</v>
      </c>
      <c r="Q246" t="s">
        <v>2674</v>
      </c>
      <c r="R246" t="s">
        <v>2675</v>
      </c>
      <c r="S246" t="s">
        <v>2655</v>
      </c>
      <c r="T246">
        <v>89.6</v>
      </c>
      <c r="U246">
        <v>115</v>
      </c>
      <c r="V246">
        <v>44308</v>
      </c>
      <c r="W246">
        <v>44.308</v>
      </c>
    </row>
    <row r="247" spans="1:23" x14ac:dyDescent="0.2">
      <c r="A247" t="s">
        <v>827</v>
      </c>
      <c r="B247">
        <v>21</v>
      </c>
      <c r="C247" t="s">
        <v>2646</v>
      </c>
      <c r="D247" t="s">
        <v>896</v>
      </c>
      <c r="E247" t="s">
        <v>897</v>
      </c>
      <c r="F247" t="s">
        <v>17</v>
      </c>
      <c r="G247" t="s">
        <v>396</v>
      </c>
      <c r="H247" t="s">
        <v>38</v>
      </c>
      <c r="I247">
        <v>130</v>
      </c>
      <c r="J247">
        <v>85</v>
      </c>
      <c r="K247" t="s">
        <v>899</v>
      </c>
      <c r="L247">
        <f>VLOOKUP(P247,[1]Table1!$A$2:$K$85,11, FALSE)</f>
        <v>12</v>
      </c>
      <c r="N247" t="s">
        <v>2053</v>
      </c>
      <c r="P247" t="s">
        <v>2579</v>
      </c>
      <c r="Q247" t="s">
        <v>2700</v>
      </c>
      <c r="R247" t="s">
        <v>2701</v>
      </c>
      <c r="S247" t="s">
        <v>2697</v>
      </c>
      <c r="T247">
        <v>432.8</v>
      </c>
      <c r="U247">
        <v>3</v>
      </c>
      <c r="V247">
        <v>194782</v>
      </c>
      <c r="W247">
        <v>194.78200000000001</v>
      </c>
    </row>
    <row r="248" spans="1:23" x14ac:dyDescent="0.2">
      <c r="A248" t="s">
        <v>827</v>
      </c>
      <c r="B248">
        <v>22</v>
      </c>
      <c r="C248" t="s">
        <v>2646</v>
      </c>
      <c r="D248" t="s">
        <v>900</v>
      </c>
      <c r="E248" t="s">
        <v>901</v>
      </c>
      <c r="F248" t="s">
        <v>17</v>
      </c>
      <c r="G248" t="s">
        <v>450</v>
      </c>
      <c r="H248" t="s">
        <v>14</v>
      </c>
      <c r="I248">
        <v>68</v>
      </c>
      <c r="J248">
        <v>55</v>
      </c>
      <c r="K248" t="s">
        <v>903</v>
      </c>
      <c r="L248">
        <f>VLOOKUP(P248,[1]Table1!$A$2:$K$85,11, FALSE)</f>
        <v>61</v>
      </c>
      <c r="N248" t="s">
        <v>2054</v>
      </c>
      <c r="P248" t="s">
        <v>2583</v>
      </c>
      <c r="Q248" t="s">
        <v>2710</v>
      </c>
      <c r="R248" t="s">
        <v>2711</v>
      </c>
      <c r="S248" t="s">
        <v>2697</v>
      </c>
      <c r="T248">
        <v>176.2</v>
      </c>
      <c r="U248">
        <v>20</v>
      </c>
      <c r="V248">
        <v>76367</v>
      </c>
      <c r="W248">
        <v>76.367000000000004</v>
      </c>
    </row>
    <row r="249" spans="1:23" x14ac:dyDescent="0.2">
      <c r="A249" t="s">
        <v>827</v>
      </c>
      <c r="B249">
        <v>23</v>
      </c>
      <c r="C249" t="s">
        <v>2646</v>
      </c>
      <c r="D249" t="s">
        <v>904</v>
      </c>
      <c r="E249" t="s">
        <v>905</v>
      </c>
      <c r="F249" t="s">
        <v>17</v>
      </c>
      <c r="G249" t="s">
        <v>401</v>
      </c>
      <c r="H249" t="s">
        <v>38</v>
      </c>
      <c r="I249">
        <v>124</v>
      </c>
      <c r="J249">
        <v>51</v>
      </c>
      <c r="K249" t="s">
        <v>907</v>
      </c>
      <c r="L249">
        <f>VLOOKUP(P249,[1]Table1!$A$2:$K$85,11, FALSE)</f>
        <v>14</v>
      </c>
      <c r="N249" t="s">
        <v>2055</v>
      </c>
      <c r="P249" t="s">
        <v>2562</v>
      </c>
      <c r="Q249" t="s">
        <v>2656</v>
      </c>
      <c r="R249" t="s">
        <v>2657</v>
      </c>
      <c r="S249" t="s">
        <v>2633</v>
      </c>
      <c r="T249">
        <v>91.7</v>
      </c>
      <c r="U249">
        <v>176</v>
      </c>
      <c r="V249">
        <v>46282</v>
      </c>
      <c r="W249">
        <v>46.281999999999996</v>
      </c>
    </row>
    <row r="250" spans="1:23" x14ac:dyDescent="0.2">
      <c r="A250" t="s">
        <v>827</v>
      </c>
      <c r="B250">
        <v>24</v>
      </c>
      <c r="C250" t="s">
        <v>2646</v>
      </c>
      <c r="D250" t="s">
        <v>908</v>
      </c>
      <c r="E250" t="s">
        <v>909</v>
      </c>
      <c r="F250" t="s">
        <v>17</v>
      </c>
      <c r="G250" t="s">
        <v>450</v>
      </c>
      <c r="H250" t="s">
        <v>26</v>
      </c>
      <c r="I250">
        <v>51</v>
      </c>
      <c r="J250">
        <v>46</v>
      </c>
      <c r="K250" t="s">
        <v>910</v>
      </c>
      <c r="L250">
        <f>VLOOKUP(P250,[1]Table1!$A$2:$K$85,11, FALSE)</f>
        <v>32</v>
      </c>
      <c r="N250" t="s">
        <v>2056</v>
      </c>
      <c r="P250" t="s">
        <v>2577</v>
      </c>
      <c r="Q250" t="s">
        <v>2695</v>
      </c>
      <c r="R250" t="s">
        <v>2696</v>
      </c>
      <c r="S250" t="s">
        <v>2697</v>
      </c>
      <c r="T250">
        <v>238.3</v>
      </c>
      <c r="U250">
        <v>20</v>
      </c>
      <c r="V250">
        <v>97834</v>
      </c>
      <c r="W250">
        <v>97.834000000000003</v>
      </c>
    </row>
    <row r="251" spans="1:23" x14ac:dyDescent="0.2">
      <c r="A251" t="s">
        <v>827</v>
      </c>
      <c r="B251">
        <v>25</v>
      </c>
      <c r="C251" t="s">
        <v>2646</v>
      </c>
      <c r="D251" t="s">
        <v>911</v>
      </c>
      <c r="E251" t="s">
        <v>912</v>
      </c>
      <c r="F251" t="s">
        <v>17</v>
      </c>
      <c r="G251" t="s">
        <v>450</v>
      </c>
      <c r="H251" t="s">
        <v>38</v>
      </c>
      <c r="I251">
        <v>317</v>
      </c>
      <c r="J251">
        <v>43</v>
      </c>
      <c r="K251" t="s">
        <v>914</v>
      </c>
      <c r="L251">
        <f>VLOOKUP(P251,[1]Table1!$A$2:$K$85,11, FALSE)</f>
        <v>54</v>
      </c>
      <c r="N251" t="s">
        <v>2057</v>
      </c>
      <c r="P251" t="s">
        <v>2584</v>
      </c>
      <c r="Q251" t="s">
        <v>2712</v>
      </c>
      <c r="R251" t="s">
        <v>2713</v>
      </c>
      <c r="S251" t="s">
        <v>2709</v>
      </c>
      <c r="T251">
        <v>91.9</v>
      </c>
      <c r="U251">
        <v>22</v>
      </c>
      <c r="V251">
        <v>54306</v>
      </c>
      <c r="W251">
        <v>54.305999999999997</v>
      </c>
    </row>
    <row r="252" spans="1:23" x14ac:dyDescent="0.2">
      <c r="A252" t="s">
        <v>827</v>
      </c>
      <c r="B252">
        <v>26</v>
      </c>
      <c r="C252" t="s">
        <v>2646</v>
      </c>
      <c r="D252" t="s">
        <v>915</v>
      </c>
      <c r="E252" t="s">
        <v>916</v>
      </c>
      <c r="F252" t="s">
        <v>17</v>
      </c>
      <c r="G252" t="s">
        <v>450</v>
      </c>
      <c r="I252">
        <v>49</v>
      </c>
      <c r="J252">
        <v>43</v>
      </c>
      <c r="K252" t="s">
        <v>914</v>
      </c>
      <c r="L252">
        <f>VLOOKUP(P252,[1]Table1!$A$2:$K$85,11, FALSE)</f>
        <v>15</v>
      </c>
      <c r="N252" t="s">
        <v>2058</v>
      </c>
      <c r="P252" t="s">
        <v>2563</v>
      </c>
      <c r="Q252" t="s">
        <v>2658</v>
      </c>
      <c r="R252" t="s">
        <v>2659</v>
      </c>
      <c r="S252" t="s">
        <v>2660</v>
      </c>
      <c r="T252">
        <v>84.5</v>
      </c>
      <c r="U252">
        <v>115</v>
      </c>
      <c r="V252">
        <v>48791</v>
      </c>
      <c r="W252">
        <v>48.790999999999997</v>
      </c>
    </row>
    <row r="253" spans="1:23" x14ac:dyDescent="0.2">
      <c r="A253" t="s">
        <v>827</v>
      </c>
      <c r="B253">
        <v>27</v>
      </c>
      <c r="C253" t="s">
        <v>2646</v>
      </c>
      <c r="D253" t="s">
        <v>917</v>
      </c>
      <c r="E253" t="s">
        <v>918</v>
      </c>
      <c r="F253" t="s">
        <v>17</v>
      </c>
      <c r="G253" t="s">
        <v>401</v>
      </c>
      <c r="H253" t="s">
        <v>38</v>
      </c>
      <c r="I253">
        <v>52</v>
      </c>
      <c r="J253">
        <v>42</v>
      </c>
      <c r="K253" t="s">
        <v>920</v>
      </c>
      <c r="L253">
        <f>VLOOKUP(P253,[1]Table1!$A$2:$K$85,11, FALSE)</f>
        <v>55</v>
      </c>
      <c r="N253" t="s">
        <v>2059</v>
      </c>
      <c r="P253" t="s">
        <v>2585</v>
      </c>
      <c r="Q253" t="s">
        <v>2714</v>
      </c>
      <c r="R253" t="s">
        <v>2715</v>
      </c>
      <c r="S253" t="s">
        <v>2709</v>
      </c>
      <c r="T253">
        <v>105</v>
      </c>
      <c r="U253">
        <v>121</v>
      </c>
      <c r="V253">
        <v>52649</v>
      </c>
      <c r="W253">
        <v>52.649000000000001</v>
      </c>
    </row>
    <row r="254" spans="1:23" x14ac:dyDescent="0.2">
      <c r="A254" t="s">
        <v>827</v>
      </c>
      <c r="B254">
        <v>28</v>
      </c>
      <c r="C254" t="s">
        <v>2646</v>
      </c>
      <c r="D254" t="s">
        <v>921</v>
      </c>
      <c r="E254" t="s">
        <v>922</v>
      </c>
      <c r="F254" t="s">
        <v>17</v>
      </c>
      <c r="G254" t="s">
        <v>422</v>
      </c>
      <c r="H254" t="s">
        <v>14</v>
      </c>
      <c r="I254">
        <v>32</v>
      </c>
      <c r="J254">
        <v>39</v>
      </c>
      <c r="K254" t="s">
        <v>923</v>
      </c>
      <c r="L254">
        <f>VLOOKUP(P254,[1]Table1!$A$2:$K$85,11, FALSE)</f>
        <v>51</v>
      </c>
      <c r="N254" t="s">
        <v>2060</v>
      </c>
      <c r="P254" t="s">
        <v>2586</v>
      </c>
      <c r="Q254" t="s">
        <v>2716</v>
      </c>
      <c r="R254" t="s">
        <v>2717</v>
      </c>
      <c r="S254" t="s">
        <v>2688</v>
      </c>
      <c r="T254">
        <v>88.5</v>
      </c>
      <c r="U254">
        <v>0</v>
      </c>
      <c r="V254">
        <v>50089</v>
      </c>
      <c r="W254">
        <v>50.088999999999999</v>
      </c>
    </row>
    <row r="255" spans="1:23" x14ac:dyDescent="0.2">
      <c r="A255" t="s">
        <v>827</v>
      </c>
      <c r="B255">
        <v>29</v>
      </c>
      <c r="C255" t="s">
        <v>2646</v>
      </c>
      <c r="D255" t="s">
        <v>924</v>
      </c>
      <c r="E255" t="s">
        <v>925</v>
      </c>
      <c r="F255" t="s">
        <v>17</v>
      </c>
      <c r="G255" t="s">
        <v>410</v>
      </c>
      <c r="H255" t="s">
        <v>20</v>
      </c>
      <c r="I255">
        <v>39</v>
      </c>
      <c r="J255">
        <v>39</v>
      </c>
      <c r="K255" t="s">
        <v>923</v>
      </c>
      <c r="L255">
        <f>VLOOKUP(P255,[1]Table1!$A$2:$K$85,11, FALSE)</f>
        <v>15</v>
      </c>
      <c r="N255" t="s">
        <v>2061</v>
      </c>
      <c r="P255" t="s">
        <v>2563</v>
      </c>
      <c r="Q255" t="s">
        <v>2658</v>
      </c>
      <c r="R255" t="s">
        <v>2659</v>
      </c>
      <c r="S255" t="s">
        <v>2660</v>
      </c>
      <c r="T255">
        <v>84.5</v>
      </c>
      <c r="U255">
        <v>115</v>
      </c>
      <c r="V255">
        <v>48791</v>
      </c>
      <c r="W255">
        <v>48.790999999999997</v>
      </c>
    </row>
    <row r="256" spans="1:23" x14ac:dyDescent="0.2">
      <c r="A256" t="s">
        <v>827</v>
      </c>
      <c r="B256">
        <v>30</v>
      </c>
      <c r="C256" t="s">
        <v>2646</v>
      </c>
      <c r="D256" t="s">
        <v>926</v>
      </c>
      <c r="E256" t="s">
        <v>927</v>
      </c>
      <c r="F256" t="s">
        <v>17</v>
      </c>
      <c r="G256" t="s">
        <v>401</v>
      </c>
      <c r="H256" t="s">
        <v>20</v>
      </c>
      <c r="I256">
        <v>98</v>
      </c>
      <c r="J256">
        <v>37</v>
      </c>
      <c r="K256" t="s">
        <v>929</v>
      </c>
      <c r="L256">
        <f>VLOOKUP(P256,[1]Table1!$A$2:$K$85,11, FALSE)</f>
        <v>14</v>
      </c>
      <c r="N256" t="s">
        <v>2062</v>
      </c>
      <c r="P256" t="s">
        <v>2562</v>
      </c>
      <c r="Q256" t="s">
        <v>2656</v>
      </c>
      <c r="R256" t="s">
        <v>2657</v>
      </c>
      <c r="S256" t="s">
        <v>2633</v>
      </c>
      <c r="T256">
        <v>91.7</v>
      </c>
      <c r="U256">
        <v>176</v>
      </c>
      <c r="V256">
        <v>46282</v>
      </c>
      <c r="W256">
        <v>46.281999999999996</v>
      </c>
    </row>
    <row r="257" spans="1:23" x14ac:dyDescent="0.2">
      <c r="A257" t="s">
        <v>827</v>
      </c>
      <c r="B257">
        <v>31</v>
      </c>
      <c r="C257" t="s">
        <v>2646</v>
      </c>
      <c r="D257" t="s">
        <v>930</v>
      </c>
      <c r="E257" t="s">
        <v>931</v>
      </c>
      <c r="F257" t="s">
        <v>17</v>
      </c>
      <c r="G257" t="s">
        <v>405</v>
      </c>
      <c r="H257" t="s">
        <v>14</v>
      </c>
      <c r="I257">
        <v>37</v>
      </c>
      <c r="J257">
        <v>37</v>
      </c>
      <c r="K257" t="s">
        <v>929</v>
      </c>
      <c r="L257">
        <f>VLOOKUP(P257,[1]Table1!$A$2:$K$85,11, FALSE)</f>
        <v>15</v>
      </c>
      <c r="N257" t="s">
        <v>2063</v>
      </c>
      <c r="P257" t="s">
        <v>2563</v>
      </c>
      <c r="Q257" t="s">
        <v>2658</v>
      </c>
      <c r="R257" t="s">
        <v>2659</v>
      </c>
      <c r="S257" t="s">
        <v>2660</v>
      </c>
      <c r="T257">
        <v>84.5</v>
      </c>
      <c r="U257">
        <v>115</v>
      </c>
      <c r="V257">
        <v>48791</v>
      </c>
      <c r="W257">
        <v>48.790999999999997</v>
      </c>
    </row>
    <row r="258" spans="1:23" x14ac:dyDescent="0.2">
      <c r="A258" t="s">
        <v>827</v>
      </c>
      <c r="B258">
        <v>32</v>
      </c>
      <c r="C258" t="s">
        <v>2646</v>
      </c>
      <c r="D258" t="s">
        <v>932</v>
      </c>
      <c r="E258" t="s">
        <v>933</v>
      </c>
      <c r="F258" t="s">
        <v>17</v>
      </c>
      <c r="G258" t="s">
        <v>422</v>
      </c>
      <c r="H258" t="s">
        <v>14</v>
      </c>
      <c r="I258">
        <v>166</v>
      </c>
      <c r="J258">
        <v>36</v>
      </c>
      <c r="K258" t="s">
        <v>935</v>
      </c>
      <c r="L258">
        <f>VLOOKUP(P258,[1]Table1!$A$2:$K$85,11, FALSE)</f>
        <v>14</v>
      </c>
      <c r="N258" t="s">
        <v>2064</v>
      </c>
      <c r="P258" t="s">
        <v>2587</v>
      </c>
      <c r="Q258" t="s">
        <v>2718</v>
      </c>
      <c r="R258" t="s">
        <v>2719</v>
      </c>
      <c r="S258" t="s">
        <v>2697</v>
      </c>
      <c r="T258">
        <v>159.1</v>
      </c>
      <c r="U258">
        <v>166</v>
      </c>
      <c r="V258">
        <v>71150</v>
      </c>
      <c r="W258">
        <v>71.150000000000006</v>
      </c>
    </row>
    <row r="259" spans="1:23" x14ac:dyDescent="0.2">
      <c r="A259" t="s">
        <v>827</v>
      </c>
      <c r="B259">
        <v>33</v>
      </c>
      <c r="C259" t="s">
        <v>2646</v>
      </c>
      <c r="D259" t="s">
        <v>936</v>
      </c>
      <c r="E259" t="s">
        <v>937</v>
      </c>
      <c r="F259" t="s">
        <v>17</v>
      </c>
      <c r="G259" t="s">
        <v>396</v>
      </c>
      <c r="H259" t="s">
        <v>20</v>
      </c>
      <c r="I259">
        <v>34</v>
      </c>
      <c r="J259">
        <v>36</v>
      </c>
      <c r="K259" t="s">
        <v>935</v>
      </c>
      <c r="L259">
        <f>VLOOKUP(P259,[1]Table1!$A$2:$K$85,11, FALSE)</f>
        <v>15</v>
      </c>
      <c r="N259" t="s">
        <v>2065</v>
      </c>
      <c r="P259" t="s">
        <v>2588</v>
      </c>
      <c r="Q259" t="s">
        <v>2720</v>
      </c>
      <c r="R259" t="s">
        <v>2721</v>
      </c>
      <c r="S259" t="s">
        <v>2722</v>
      </c>
      <c r="T259">
        <v>87.5</v>
      </c>
      <c r="U259">
        <v>137</v>
      </c>
      <c r="V259">
        <v>44880</v>
      </c>
      <c r="W259">
        <v>44.88</v>
      </c>
    </row>
    <row r="260" spans="1:23" x14ac:dyDescent="0.2">
      <c r="A260" t="s">
        <v>827</v>
      </c>
      <c r="B260">
        <v>34</v>
      </c>
      <c r="C260" t="s">
        <v>2646</v>
      </c>
      <c r="D260" t="s">
        <v>938</v>
      </c>
      <c r="E260" t="s">
        <v>939</v>
      </c>
      <c r="F260" t="s">
        <v>17</v>
      </c>
      <c r="G260" t="s">
        <v>450</v>
      </c>
      <c r="H260" t="s">
        <v>26</v>
      </c>
      <c r="I260">
        <v>35</v>
      </c>
      <c r="J260">
        <v>35</v>
      </c>
      <c r="K260" t="s">
        <v>940</v>
      </c>
      <c r="L260">
        <f>VLOOKUP(P260,[1]Table1!$A$2:$K$85,11, FALSE)</f>
        <v>14</v>
      </c>
      <c r="N260" t="s">
        <v>2066</v>
      </c>
      <c r="P260" t="s">
        <v>2581</v>
      </c>
      <c r="Q260" t="s">
        <v>2705</v>
      </c>
      <c r="R260" t="s">
        <v>2706</v>
      </c>
      <c r="S260" t="s">
        <v>2688</v>
      </c>
      <c r="T260">
        <v>129</v>
      </c>
      <c r="U260">
        <v>38</v>
      </c>
      <c r="V260">
        <v>78965</v>
      </c>
      <c r="W260">
        <v>78.965000000000003</v>
      </c>
    </row>
    <row r="261" spans="1:23" x14ac:dyDescent="0.2">
      <c r="A261" t="s">
        <v>827</v>
      </c>
      <c r="B261">
        <v>35</v>
      </c>
      <c r="C261" t="s">
        <v>2646</v>
      </c>
      <c r="D261" t="s">
        <v>941</v>
      </c>
      <c r="E261" t="s">
        <v>942</v>
      </c>
      <c r="F261" t="s">
        <v>17</v>
      </c>
      <c r="G261" t="s">
        <v>422</v>
      </c>
      <c r="H261" t="s">
        <v>38</v>
      </c>
      <c r="I261">
        <v>41</v>
      </c>
      <c r="J261">
        <v>35</v>
      </c>
      <c r="K261" t="s">
        <v>940</v>
      </c>
      <c r="L261">
        <f>VLOOKUP(P261,[1]Table1!$A$2:$K$85,11, FALSE)</f>
        <v>15</v>
      </c>
      <c r="N261" t="s">
        <v>2067</v>
      </c>
      <c r="P261" t="s">
        <v>2563</v>
      </c>
      <c r="Q261" t="s">
        <v>2658</v>
      </c>
      <c r="R261" t="s">
        <v>2659</v>
      </c>
      <c r="S261" t="s">
        <v>2660</v>
      </c>
      <c r="T261">
        <v>84.5</v>
      </c>
      <c r="U261">
        <v>115</v>
      </c>
      <c r="V261">
        <v>48791</v>
      </c>
      <c r="W261">
        <v>48.790999999999997</v>
      </c>
    </row>
    <row r="262" spans="1:23" x14ac:dyDescent="0.2">
      <c r="A262" t="s">
        <v>827</v>
      </c>
      <c r="B262">
        <v>36</v>
      </c>
      <c r="C262" t="s">
        <v>2646</v>
      </c>
      <c r="D262" t="s">
        <v>943</v>
      </c>
      <c r="E262" t="s">
        <v>944</v>
      </c>
      <c r="F262" t="s">
        <v>17</v>
      </c>
      <c r="G262" t="s">
        <v>396</v>
      </c>
      <c r="H262" t="s">
        <v>26</v>
      </c>
      <c r="I262">
        <v>24</v>
      </c>
      <c r="J262">
        <v>34</v>
      </c>
      <c r="K262" t="s">
        <v>945</v>
      </c>
      <c r="L262">
        <f>VLOOKUP(P262,[1]Table1!$A$2:$K$85,11, FALSE)</f>
        <v>14</v>
      </c>
      <c r="N262" t="s">
        <v>2068</v>
      </c>
      <c r="P262" t="s">
        <v>2581</v>
      </c>
      <c r="Q262" t="s">
        <v>2705</v>
      </c>
      <c r="R262" t="s">
        <v>2706</v>
      </c>
      <c r="S262" t="s">
        <v>2688</v>
      </c>
      <c r="T262">
        <v>129</v>
      </c>
      <c r="U262">
        <v>38</v>
      </c>
      <c r="V262">
        <v>78965</v>
      </c>
      <c r="W262">
        <v>78.965000000000003</v>
      </c>
    </row>
    <row r="263" spans="1:23" x14ac:dyDescent="0.2">
      <c r="A263" t="s">
        <v>827</v>
      </c>
      <c r="B263">
        <v>37</v>
      </c>
      <c r="C263" t="s">
        <v>2646</v>
      </c>
      <c r="D263" t="s">
        <v>946</v>
      </c>
      <c r="E263" t="s">
        <v>947</v>
      </c>
      <c r="F263" t="s">
        <v>17</v>
      </c>
      <c r="G263" t="s">
        <v>401</v>
      </c>
      <c r="H263" t="s">
        <v>26</v>
      </c>
      <c r="I263">
        <v>39</v>
      </c>
      <c r="J263">
        <v>34</v>
      </c>
      <c r="K263" t="s">
        <v>945</v>
      </c>
      <c r="L263">
        <f>VLOOKUP(P263,[1]Table1!$A$2:$K$85,11, FALSE)</f>
        <v>15</v>
      </c>
      <c r="N263" t="s">
        <v>2069</v>
      </c>
      <c r="P263" t="s">
        <v>2563</v>
      </c>
      <c r="Q263" t="s">
        <v>2658</v>
      </c>
      <c r="R263" t="s">
        <v>2659</v>
      </c>
      <c r="S263" t="s">
        <v>2660</v>
      </c>
      <c r="T263">
        <v>84.5</v>
      </c>
      <c r="U263">
        <v>115</v>
      </c>
      <c r="V263">
        <v>48791</v>
      </c>
      <c r="W263">
        <v>48.790999999999997</v>
      </c>
    </row>
    <row r="264" spans="1:23" x14ac:dyDescent="0.2">
      <c r="A264" t="s">
        <v>827</v>
      </c>
      <c r="B264">
        <v>38</v>
      </c>
      <c r="C264" t="s">
        <v>2646</v>
      </c>
      <c r="D264" t="s">
        <v>948</v>
      </c>
      <c r="E264" t="s">
        <v>949</v>
      </c>
      <c r="F264" t="s">
        <v>17</v>
      </c>
      <c r="G264" t="s">
        <v>422</v>
      </c>
      <c r="H264" t="s">
        <v>17</v>
      </c>
      <c r="I264">
        <v>48</v>
      </c>
      <c r="J264">
        <v>33</v>
      </c>
      <c r="K264" t="s">
        <v>747</v>
      </c>
      <c r="L264">
        <f>VLOOKUP(P264,[1]Table1!$A$2:$K$85,11, FALSE)</f>
        <v>4</v>
      </c>
      <c r="N264" t="s">
        <v>2070</v>
      </c>
      <c r="P264" t="s">
        <v>2576</v>
      </c>
      <c r="Q264" t="s">
        <v>2692</v>
      </c>
      <c r="R264" t="s">
        <v>2693</v>
      </c>
      <c r="S264" t="s">
        <v>2694</v>
      </c>
      <c r="T264">
        <v>95.8</v>
      </c>
      <c r="U264">
        <v>67</v>
      </c>
      <c r="V264">
        <v>23964</v>
      </c>
      <c r="W264">
        <v>23.963999999999999</v>
      </c>
    </row>
    <row r="265" spans="1:23" x14ac:dyDescent="0.2">
      <c r="A265" t="s">
        <v>827</v>
      </c>
      <c r="B265">
        <v>39</v>
      </c>
      <c r="C265" t="s">
        <v>2646</v>
      </c>
      <c r="D265" t="s">
        <v>950</v>
      </c>
      <c r="E265" t="s">
        <v>951</v>
      </c>
      <c r="F265" t="s">
        <v>17</v>
      </c>
      <c r="G265" t="s">
        <v>396</v>
      </c>
      <c r="H265" t="s">
        <v>14</v>
      </c>
      <c r="I265">
        <v>78</v>
      </c>
      <c r="J265">
        <v>32</v>
      </c>
      <c r="K265" t="s">
        <v>952</v>
      </c>
      <c r="L265">
        <f>VLOOKUP(P265,[1]Table1!$A$2:$K$85,11, FALSE)</f>
        <v>18</v>
      </c>
      <c r="N265" t="s">
        <v>2071</v>
      </c>
      <c r="P265" t="s">
        <v>2589</v>
      </c>
      <c r="Q265" t="s">
        <v>2723</v>
      </c>
      <c r="R265" t="s">
        <v>2724</v>
      </c>
      <c r="S265" t="s">
        <v>2725</v>
      </c>
      <c r="T265">
        <v>95.7</v>
      </c>
      <c r="U265">
        <v>105</v>
      </c>
      <c r="V265">
        <v>48058</v>
      </c>
      <c r="W265">
        <v>48.058</v>
      </c>
    </row>
    <row r="266" spans="1:23" x14ac:dyDescent="0.2">
      <c r="A266" t="s">
        <v>827</v>
      </c>
      <c r="B266">
        <v>40</v>
      </c>
      <c r="C266" t="s">
        <v>2646</v>
      </c>
      <c r="D266" t="s">
        <v>953</v>
      </c>
      <c r="E266" t="s">
        <v>954</v>
      </c>
      <c r="F266" t="s">
        <v>17</v>
      </c>
      <c r="G266" t="s">
        <v>396</v>
      </c>
      <c r="H266" t="s">
        <v>38</v>
      </c>
      <c r="I266">
        <v>33</v>
      </c>
      <c r="J266">
        <v>31</v>
      </c>
      <c r="K266" t="s">
        <v>955</v>
      </c>
      <c r="L266">
        <f>VLOOKUP(P266,[1]Table1!$A$2:$K$85,11, FALSE)</f>
        <v>19</v>
      </c>
      <c r="N266" t="s">
        <v>2072</v>
      </c>
      <c r="P266" t="s">
        <v>2590</v>
      </c>
      <c r="Q266" t="s">
        <v>2726</v>
      </c>
      <c r="R266" t="s">
        <v>2727</v>
      </c>
      <c r="S266" t="s">
        <v>2728</v>
      </c>
      <c r="T266">
        <v>95.5</v>
      </c>
      <c r="U266">
        <v>62</v>
      </c>
      <c r="V266">
        <v>43804</v>
      </c>
      <c r="W266">
        <v>43.804000000000002</v>
      </c>
    </row>
    <row r="267" spans="1:23" x14ac:dyDescent="0.2">
      <c r="A267" t="s">
        <v>827</v>
      </c>
      <c r="B267">
        <v>41</v>
      </c>
      <c r="C267" t="s">
        <v>2646</v>
      </c>
      <c r="D267" t="s">
        <v>956</v>
      </c>
      <c r="E267" t="s">
        <v>957</v>
      </c>
      <c r="F267" t="s">
        <v>17</v>
      </c>
      <c r="G267" t="s">
        <v>401</v>
      </c>
      <c r="H267" t="s">
        <v>26</v>
      </c>
      <c r="I267">
        <v>43</v>
      </c>
      <c r="J267">
        <v>31</v>
      </c>
      <c r="K267" t="s">
        <v>955</v>
      </c>
      <c r="L267">
        <f>VLOOKUP(P267,[1]Table1!$A$2:$K$85,11, FALSE)</f>
        <v>27</v>
      </c>
      <c r="N267" t="s">
        <v>2073</v>
      </c>
      <c r="P267" t="s">
        <v>2591</v>
      </c>
      <c r="Q267" t="s">
        <v>2729</v>
      </c>
      <c r="R267" t="s">
        <v>2730</v>
      </c>
      <c r="S267" t="s">
        <v>2704</v>
      </c>
      <c r="T267">
        <v>75</v>
      </c>
      <c r="U267">
        <v>18</v>
      </c>
      <c r="V267">
        <v>46002</v>
      </c>
      <c r="W267">
        <v>46.002000000000002</v>
      </c>
    </row>
    <row r="268" spans="1:23" x14ac:dyDescent="0.2">
      <c r="A268" t="s">
        <v>827</v>
      </c>
      <c r="B268">
        <v>42</v>
      </c>
      <c r="C268" t="s">
        <v>2646</v>
      </c>
      <c r="D268" t="s">
        <v>958</v>
      </c>
      <c r="E268" t="s">
        <v>959</v>
      </c>
      <c r="F268" t="s">
        <v>17</v>
      </c>
      <c r="G268" t="s">
        <v>422</v>
      </c>
      <c r="H268" t="s">
        <v>14</v>
      </c>
      <c r="I268">
        <v>25</v>
      </c>
      <c r="J268">
        <v>31</v>
      </c>
      <c r="K268" t="s">
        <v>955</v>
      </c>
      <c r="L268">
        <f>VLOOKUP(P268,[1]Table1!$A$2:$K$85,11, FALSE)</f>
        <v>15</v>
      </c>
      <c r="N268" t="s">
        <v>2074</v>
      </c>
      <c r="P268" t="s">
        <v>2563</v>
      </c>
      <c r="Q268" t="s">
        <v>2658</v>
      </c>
      <c r="R268" t="s">
        <v>2659</v>
      </c>
      <c r="S268" t="s">
        <v>2660</v>
      </c>
      <c r="T268">
        <v>84.5</v>
      </c>
      <c r="U268">
        <v>115</v>
      </c>
      <c r="V268">
        <v>48791</v>
      </c>
      <c r="W268">
        <v>48.790999999999997</v>
      </c>
    </row>
    <row r="269" spans="1:23" x14ac:dyDescent="0.2">
      <c r="A269" t="s">
        <v>827</v>
      </c>
      <c r="B269">
        <v>43</v>
      </c>
      <c r="C269" t="s">
        <v>2646</v>
      </c>
      <c r="D269" t="s">
        <v>960</v>
      </c>
      <c r="E269" t="s">
        <v>961</v>
      </c>
      <c r="F269" t="s">
        <v>17</v>
      </c>
      <c r="G269" t="s">
        <v>401</v>
      </c>
      <c r="H269" t="s">
        <v>14</v>
      </c>
      <c r="I269">
        <v>38</v>
      </c>
      <c r="J269">
        <v>31</v>
      </c>
      <c r="K269" t="s">
        <v>955</v>
      </c>
      <c r="L269">
        <f>VLOOKUP(P269,[1]Table1!$A$2:$K$85,11, FALSE)</f>
        <v>21</v>
      </c>
      <c r="N269" t="s">
        <v>2075</v>
      </c>
      <c r="P269" t="s">
        <v>2567</v>
      </c>
      <c r="Q269" t="s">
        <v>2669</v>
      </c>
      <c r="R269" t="s">
        <v>2670</v>
      </c>
      <c r="S269" t="s">
        <v>2671</v>
      </c>
      <c r="T269">
        <v>90.6</v>
      </c>
      <c r="U269">
        <v>55</v>
      </c>
      <c r="V269">
        <v>49077</v>
      </c>
      <c r="W269">
        <v>49.076999999999998</v>
      </c>
    </row>
    <row r="270" spans="1:23" x14ac:dyDescent="0.2">
      <c r="A270" t="s">
        <v>827</v>
      </c>
      <c r="B270">
        <v>44</v>
      </c>
      <c r="C270" t="s">
        <v>2646</v>
      </c>
      <c r="D270" t="s">
        <v>962</v>
      </c>
      <c r="E270" t="s">
        <v>963</v>
      </c>
      <c r="F270" t="s">
        <v>17</v>
      </c>
      <c r="G270" t="s">
        <v>396</v>
      </c>
      <c r="H270" t="s">
        <v>38</v>
      </c>
      <c r="I270">
        <v>38</v>
      </c>
      <c r="J270">
        <v>31</v>
      </c>
      <c r="K270" t="s">
        <v>955</v>
      </c>
      <c r="L270">
        <f>VLOOKUP(P270,[1]Table1!$A$2:$K$85,11, FALSE)</f>
        <v>43</v>
      </c>
      <c r="N270" t="s">
        <v>2076</v>
      </c>
      <c r="P270" t="s">
        <v>2566</v>
      </c>
      <c r="Q270" t="s">
        <v>2666</v>
      </c>
      <c r="R270" t="s">
        <v>2667</v>
      </c>
      <c r="S270" t="s">
        <v>2668</v>
      </c>
      <c r="T270">
        <v>91.8</v>
      </c>
      <c r="U270">
        <v>176</v>
      </c>
      <c r="V270">
        <v>52111</v>
      </c>
      <c r="W270">
        <v>52.110999999999997</v>
      </c>
    </row>
    <row r="271" spans="1:23" x14ac:dyDescent="0.2">
      <c r="A271" t="s">
        <v>827</v>
      </c>
      <c r="B271">
        <v>45</v>
      </c>
      <c r="C271" t="s">
        <v>2646</v>
      </c>
      <c r="D271" t="s">
        <v>964</v>
      </c>
      <c r="E271" t="s">
        <v>965</v>
      </c>
      <c r="F271" t="s">
        <v>17</v>
      </c>
      <c r="G271" t="s">
        <v>396</v>
      </c>
      <c r="H271" t="s">
        <v>26</v>
      </c>
      <c r="I271">
        <v>31</v>
      </c>
      <c r="J271">
        <v>31</v>
      </c>
      <c r="K271" t="s">
        <v>955</v>
      </c>
      <c r="L271">
        <f>VLOOKUP(P271,[1]Table1!$A$2:$K$85,11, FALSE)</f>
        <v>4</v>
      </c>
      <c r="N271" t="s">
        <v>2077</v>
      </c>
      <c r="P271" t="s">
        <v>2576</v>
      </c>
      <c r="Q271" t="s">
        <v>2692</v>
      </c>
      <c r="R271" t="s">
        <v>2693</v>
      </c>
      <c r="S271" t="s">
        <v>2694</v>
      </c>
      <c r="T271">
        <v>95.8</v>
      </c>
      <c r="U271">
        <v>67</v>
      </c>
      <c r="V271">
        <v>23964</v>
      </c>
      <c r="W271">
        <v>23.963999999999999</v>
      </c>
    </row>
    <row r="272" spans="1:23" x14ac:dyDescent="0.2">
      <c r="A272" t="s">
        <v>827</v>
      </c>
      <c r="B272">
        <v>46</v>
      </c>
      <c r="C272" t="s">
        <v>2646</v>
      </c>
      <c r="D272" t="s">
        <v>966</v>
      </c>
      <c r="E272" t="s">
        <v>967</v>
      </c>
      <c r="F272" t="s">
        <v>17</v>
      </c>
      <c r="G272" t="s">
        <v>405</v>
      </c>
      <c r="I272">
        <v>33</v>
      </c>
      <c r="J272">
        <v>29</v>
      </c>
      <c r="K272" t="s">
        <v>968</v>
      </c>
      <c r="L272">
        <f>VLOOKUP(P272,[1]Table1!$A$2:$K$85,11, FALSE)</f>
        <v>24</v>
      </c>
      <c r="N272" t="s">
        <v>2078</v>
      </c>
      <c r="P272" t="s">
        <v>2592</v>
      </c>
      <c r="Q272" t="s">
        <v>2731</v>
      </c>
      <c r="R272" t="s">
        <v>2732</v>
      </c>
      <c r="S272" t="s">
        <v>2592</v>
      </c>
      <c r="T272">
        <v>90.5</v>
      </c>
      <c r="U272">
        <v>137</v>
      </c>
      <c r="V272">
        <v>61526</v>
      </c>
      <c r="W272">
        <v>61.526000000000003</v>
      </c>
    </row>
    <row r="273" spans="1:23" x14ac:dyDescent="0.2">
      <c r="A273" t="s">
        <v>827</v>
      </c>
      <c r="B273">
        <v>47</v>
      </c>
      <c r="C273" t="s">
        <v>2646</v>
      </c>
      <c r="D273" t="s">
        <v>969</v>
      </c>
      <c r="E273" t="s">
        <v>970</v>
      </c>
      <c r="F273" t="s">
        <v>17</v>
      </c>
      <c r="G273" t="s">
        <v>422</v>
      </c>
      <c r="H273" t="s">
        <v>26</v>
      </c>
      <c r="I273">
        <v>49</v>
      </c>
      <c r="J273">
        <v>28</v>
      </c>
      <c r="K273" t="s">
        <v>971</v>
      </c>
      <c r="L273">
        <f>VLOOKUP(P273,[1]Table1!$A$2:$K$85,11, FALSE)</f>
        <v>14</v>
      </c>
      <c r="N273" t="s">
        <v>2079</v>
      </c>
      <c r="P273" t="s">
        <v>2562</v>
      </c>
      <c r="Q273" t="s">
        <v>2656</v>
      </c>
      <c r="R273" t="s">
        <v>2657</v>
      </c>
      <c r="S273" t="s">
        <v>2633</v>
      </c>
      <c r="T273">
        <v>91.7</v>
      </c>
      <c r="U273">
        <v>176</v>
      </c>
      <c r="V273">
        <v>46282</v>
      </c>
      <c r="W273">
        <v>46.281999999999996</v>
      </c>
    </row>
    <row r="274" spans="1:23" x14ac:dyDescent="0.2">
      <c r="A274" t="s">
        <v>827</v>
      </c>
      <c r="B274">
        <v>48</v>
      </c>
      <c r="C274" t="s">
        <v>2646</v>
      </c>
      <c r="D274" t="s">
        <v>972</v>
      </c>
      <c r="E274" t="s">
        <v>973</v>
      </c>
      <c r="F274" t="s">
        <v>17</v>
      </c>
      <c r="G274" t="s">
        <v>396</v>
      </c>
      <c r="H274" t="s">
        <v>26</v>
      </c>
      <c r="I274">
        <v>21</v>
      </c>
      <c r="J274">
        <v>28</v>
      </c>
      <c r="K274" t="s">
        <v>971</v>
      </c>
      <c r="L274">
        <f>VLOOKUP(P274,[1]Table1!$A$2:$K$85,11, FALSE)</f>
        <v>53</v>
      </c>
      <c r="N274" t="s">
        <v>2080</v>
      </c>
      <c r="P274" t="s">
        <v>2564</v>
      </c>
      <c r="Q274" t="s">
        <v>2661</v>
      </c>
      <c r="R274" t="s">
        <v>2662</v>
      </c>
      <c r="S274" t="s">
        <v>2663</v>
      </c>
      <c r="T274">
        <v>87</v>
      </c>
      <c r="U274">
        <v>127</v>
      </c>
      <c r="V274">
        <v>59866</v>
      </c>
      <c r="W274">
        <v>59.866</v>
      </c>
    </row>
    <row r="275" spans="1:23" x14ac:dyDescent="0.2">
      <c r="A275" t="s">
        <v>827</v>
      </c>
      <c r="B275">
        <v>49</v>
      </c>
      <c r="C275" t="s">
        <v>2646</v>
      </c>
      <c r="D275" t="s">
        <v>974</v>
      </c>
      <c r="E275" t="s">
        <v>975</v>
      </c>
      <c r="F275" t="s">
        <v>17</v>
      </c>
      <c r="G275" t="s">
        <v>396</v>
      </c>
      <c r="I275">
        <v>22</v>
      </c>
      <c r="J275">
        <v>28</v>
      </c>
      <c r="K275" t="s">
        <v>971</v>
      </c>
      <c r="L275">
        <f>VLOOKUP(P275,[1]Table1!$A$2:$K$85,11, FALSE)</f>
        <v>13</v>
      </c>
      <c r="N275" t="s">
        <v>2081</v>
      </c>
      <c r="P275" t="s">
        <v>2580</v>
      </c>
      <c r="Q275" t="s">
        <v>2702</v>
      </c>
      <c r="R275" t="s">
        <v>2703</v>
      </c>
      <c r="S275" t="s">
        <v>2704</v>
      </c>
      <c r="T275">
        <v>88</v>
      </c>
      <c r="U275">
        <v>72</v>
      </c>
      <c r="V275">
        <v>41995</v>
      </c>
      <c r="W275">
        <v>41.994999999999997</v>
      </c>
    </row>
    <row r="276" spans="1:23" x14ac:dyDescent="0.2">
      <c r="A276" t="s">
        <v>827</v>
      </c>
      <c r="B276">
        <v>50</v>
      </c>
      <c r="C276" t="s">
        <v>2646</v>
      </c>
      <c r="D276" t="s">
        <v>976</v>
      </c>
      <c r="E276" t="s">
        <v>977</v>
      </c>
      <c r="F276" t="s">
        <v>17</v>
      </c>
      <c r="G276" t="s">
        <v>405</v>
      </c>
      <c r="I276">
        <v>149</v>
      </c>
      <c r="J276">
        <v>27</v>
      </c>
      <c r="K276" t="s">
        <v>979</v>
      </c>
      <c r="L276">
        <f>VLOOKUP(P276,[1]Table1!$A$2:$K$85,11, FALSE)</f>
        <v>4</v>
      </c>
      <c r="N276" t="s">
        <v>2082</v>
      </c>
      <c r="P276" t="s">
        <v>2576</v>
      </c>
      <c r="Q276" t="s">
        <v>2692</v>
      </c>
      <c r="R276" t="s">
        <v>2693</v>
      </c>
      <c r="S276" t="s">
        <v>2694</v>
      </c>
      <c r="T276">
        <v>95.8</v>
      </c>
      <c r="U276">
        <v>67</v>
      </c>
      <c r="V276">
        <v>23964</v>
      </c>
      <c r="W276">
        <v>23.963999999999999</v>
      </c>
    </row>
    <row r="277" spans="1:23" x14ac:dyDescent="0.2">
      <c r="A277" t="s">
        <v>827</v>
      </c>
      <c r="B277">
        <v>51</v>
      </c>
      <c r="C277" t="s">
        <v>2646</v>
      </c>
      <c r="D277" t="s">
        <v>980</v>
      </c>
      <c r="E277" t="s">
        <v>981</v>
      </c>
      <c r="F277" t="s">
        <v>17</v>
      </c>
      <c r="G277" t="s">
        <v>401</v>
      </c>
      <c r="H277" t="s">
        <v>20</v>
      </c>
      <c r="I277">
        <v>34</v>
      </c>
      <c r="J277">
        <v>27</v>
      </c>
      <c r="K277" t="s">
        <v>979</v>
      </c>
      <c r="L277">
        <f>VLOOKUP(P277,[1]Table1!$A$2:$K$85,11, FALSE)</f>
        <v>21</v>
      </c>
      <c r="N277" t="s">
        <v>2083</v>
      </c>
      <c r="P277" t="s">
        <v>2575</v>
      </c>
      <c r="Q277" t="s">
        <v>2689</v>
      </c>
      <c r="R277" t="s">
        <v>2690</v>
      </c>
      <c r="S277" t="s">
        <v>2691</v>
      </c>
      <c r="T277">
        <v>87.2</v>
      </c>
      <c r="U277">
        <v>83</v>
      </c>
      <c r="V277">
        <v>51925</v>
      </c>
      <c r="W277">
        <v>51.924999999999997</v>
      </c>
    </row>
    <row r="278" spans="1:23" x14ac:dyDescent="0.2">
      <c r="A278" t="s">
        <v>827</v>
      </c>
      <c r="B278">
        <v>52</v>
      </c>
      <c r="C278" t="s">
        <v>2646</v>
      </c>
      <c r="D278" t="s">
        <v>982</v>
      </c>
      <c r="E278" t="s">
        <v>983</v>
      </c>
      <c r="F278" t="s">
        <v>17</v>
      </c>
      <c r="G278" t="s">
        <v>410</v>
      </c>
      <c r="H278" t="s">
        <v>38</v>
      </c>
      <c r="I278">
        <v>21</v>
      </c>
      <c r="J278">
        <v>27</v>
      </c>
      <c r="K278" t="s">
        <v>979</v>
      </c>
      <c r="L278">
        <f>VLOOKUP(P278,[1]Table1!$A$2:$K$85,11, FALSE)</f>
        <v>23</v>
      </c>
      <c r="N278" t="s">
        <v>2084</v>
      </c>
      <c r="P278" t="s">
        <v>2569</v>
      </c>
      <c r="Q278" t="s">
        <v>2674</v>
      </c>
      <c r="R278" t="s">
        <v>2675</v>
      </c>
      <c r="S278" t="s">
        <v>2655</v>
      </c>
      <c r="T278">
        <v>89.6</v>
      </c>
      <c r="U278">
        <v>115</v>
      </c>
      <c r="V278">
        <v>44308</v>
      </c>
      <c r="W278">
        <v>44.308</v>
      </c>
    </row>
    <row r="279" spans="1:23" x14ac:dyDescent="0.2">
      <c r="A279" t="s">
        <v>827</v>
      </c>
      <c r="B279">
        <v>53</v>
      </c>
      <c r="C279" t="s">
        <v>2646</v>
      </c>
      <c r="D279" t="s">
        <v>984</v>
      </c>
      <c r="E279" t="s">
        <v>985</v>
      </c>
      <c r="F279" t="s">
        <v>17</v>
      </c>
      <c r="G279" t="s">
        <v>401</v>
      </c>
      <c r="H279" t="s">
        <v>38</v>
      </c>
      <c r="I279">
        <v>17.8</v>
      </c>
      <c r="J279">
        <v>27</v>
      </c>
      <c r="K279" t="s">
        <v>979</v>
      </c>
      <c r="L279">
        <f>VLOOKUP(P279,[1]Table1!$A$2:$K$85,11, FALSE)</f>
        <v>53</v>
      </c>
      <c r="N279" t="s">
        <v>2518</v>
      </c>
      <c r="P279" t="s">
        <v>2564</v>
      </c>
      <c r="Q279" t="s">
        <v>2661</v>
      </c>
      <c r="R279" t="s">
        <v>2662</v>
      </c>
      <c r="S279" t="s">
        <v>2663</v>
      </c>
      <c r="T279">
        <v>87</v>
      </c>
      <c r="U279">
        <v>127</v>
      </c>
      <c r="V279">
        <v>59866</v>
      </c>
      <c r="W279">
        <v>59.866</v>
      </c>
    </row>
    <row r="280" spans="1:23" x14ac:dyDescent="0.2">
      <c r="A280" t="s">
        <v>827</v>
      </c>
      <c r="B280">
        <v>54</v>
      </c>
      <c r="C280" t="s">
        <v>2646</v>
      </c>
      <c r="D280" t="s">
        <v>987</v>
      </c>
      <c r="E280" t="s">
        <v>988</v>
      </c>
      <c r="F280" t="s">
        <v>17</v>
      </c>
      <c r="G280" t="s">
        <v>396</v>
      </c>
      <c r="H280" t="s">
        <v>14</v>
      </c>
      <c r="I280">
        <v>21</v>
      </c>
      <c r="J280">
        <v>27</v>
      </c>
      <c r="K280" t="s">
        <v>979</v>
      </c>
      <c r="L280">
        <f>VLOOKUP(P280,[1]Table1!$A$2:$K$85,11, FALSE)</f>
        <v>21</v>
      </c>
      <c r="N280" t="s">
        <v>2085</v>
      </c>
      <c r="P280" t="s">
        <v>2575</v>
      </c>
      <c r="Q280" t="s">
        <v>2689</v>
      </c>
      <c r="R280" t="s">
        <v>2690</v>
      </c>
      <c r="S280" t="s">
        <v>2691</v>
      </c>
      <c r="T280">
        <v>87.2</v>
      </c>
      <c r="U280">
        <v>83</v>
      </c>
      <c r="V280">
        <v>51925</v>
      </c>
      <c r="W280">
        <v>51.924999999999997</v>
      </c>
    </row>
    <row r="281" spans="1:23" x14ac:dyDescent="0.2">
      <c r="A281" t="s">
        <v>827</v>
      </c>
      <c r="B281">
        <v>55</v>
      </c>
      <c r="C281" t="s">
        <v>2646</v>
      </c>
      <c r="D281" t="s">
        <v>989</v>
      </c>
      <c r="E281" t="s">
        <v>990</v>
      </c>
      <c r="F281" t="s">
        <v>17</v>
      </c>
      <c r="G281" t="s">
        <v>422</v>
      </c>
      <c r="H281" t="s">
        <v>38</v>
      </c>
      <c r="I281">
        <v>26</v>
      </c>
      <c r="J281">
        <v>27</v>
      </c>
      <c r="K281" t="s">
        <v>979</v>
      </c>
      <c r="L281">
        <f>VLOOKUP(P281,[1]Table1!$A$2:$K$85,11, FALSE)</f>
        <v>15</v>
      </c>
      <c r="N281" t="s">
        <v>2086</v>
      </c>
      <c r="P281" t="s">
        <v>2563</v>
      </c>
      <c r="Q281" t="s">
        <v>2658</v>
      </c>
      <c r="R281" t="s">
        <v>2659</v>
      </c>
      <c r="S281" t="s">
        <v>2660</v>
      </c>
      <c r="T281">
        <v>84.5</v>
      </c>
      <c r="U281">
        <v>115</v>
      </c>
      <c r="V281">
        <v>48791</v>
      </c>
      <c r="W281">
        <v>48.790999999999997</v>
      </c>
    </row>
    <row r="282" spans="1:23" x14ac:dyDescent="0.2">
      <c r="A282" t="s">
        <v>827</v>
      </c>
      <c r="B282">
        <v>56</v>
      </c>
      <c r="C282" t="s">
        <v>2646</v>
      </c>
      <c r="D282" t="s">
        <v>991</v>
      </c>
      <c r="E282" t="s">
        <v>992</v>
      </c>
      <c r="F282" t="s">
        <v>17</v>
      </c>
      <c r="G282" t="s">
        <v>396</v>
      </c>
      <c r="H282" t="s">
        <v>38</v>
      </c>
      <c r="I282">
        <v>22</v>
      </c>
      <c r="J282">
        <v>26</v>
      </c>
      <c r="K282" t="s">
        <v>993</v>
      </c>
      <c r="L282">
        <f>VLOOKUP(P282,[1]Table1!$A$2:$K$85,11, FALSE)</f>
        <v>23</v>
      </c>
      <c r="N282" t="s">
        <v>2087</v>
      </c>
      <c r="P282" t="s">
        <v>2569</v>
      </c>
      <c r="Q282" t="s">
        <v>2674</v>
      </c>
      <c r="R282" t="s">
        <v>2675</v>
      </c>
      <c r="S282" t="s">
        <v>2655</v>
      </c>
      <c r="T282">
        <v>89.6</v>
      </c>
      <c r="U282">
        <v>115</v>
      </c>
      <c r="V282">
        <v>44308</v>
      </c>
      <c r="W282">
        <v>44.308</v>
      </c>
    </row>
    <row r="283" spans="1:23" x14ac:dyDescent="0.2">
      <c r="A283" t="s">
        <v>827</v>
      </c>
      <c r="B283">
        <v>57</v>
      </c>
      <c r="C283" t="s">
        <v>2646</v>
      </c>
      <c r="D283" t="s">
        <v>994</v>
      </c>
      <c r="E283" t="s">
        <v>995</v>
      </c>
      <c r="F283" t="s">
        <v>17</v>
      </c>
      <c r="G283" t="s">
        <v>401</v>
      </c>
      <c r="H283" t="s">
        <v>38</v>
      </c>
      <c r="I283">
        <v>15.1</v>
      </c>
      <c r="J283">
        <v>26</v>
      </c>
      <c r="K283" t="s">
        <v>993</v>
      </c>
      <c r="L283">
        <f>VLOOKUP(P283,[1]Table1!$A$2:$K$85,11, FALSE)</f>
        <v>25</v>
      </c>
      <c r="N283" t="s">
        <v>2088</v>
      </c>
      <c r="P283" t="s">
        <v>2593</v>
      </c>
      <c r="Q283" t="s">
        <v>2733</v>
      </c>
      <c r="R283" t="s">
        <v>2734</v>
      </c>
      <c r="S283" t="s">
        <v>1117</v>
      </c>
      <c r="T283">
        <v>86.4</v>
      </c>
      <c r="U283">
        <v>49</v>
      </c>
      <c r="V283">
        <v>58575</v>
      </c>
      <c r="W283">
        <v>58.575000000000003</v>
      </c>
    </row>
    <row r="284" spans="1:23" x14ac:dyDescent="0.2">
      <c r="A284" t="s">
        <v>827</v>
      </c>
      <c r="B284">
        <v>58</v>
      </c>
      <c r="C284" t="s">
        <v>2646</v>
      </c>
      <c r="D284" t="s">
        <v>997</v>
      </c>
      <c r="E284" t="s">
        <v>998</v>
      </c>
      <c r="F284" t="s">
        <v>17</v>
      </c>
      <c r="G284" t="s">
        <v>405</v>
      </c>
      <c r="H284" t="s">
        <v>14</v>
      </c>
      <c r="I284">
        <v>23</v>
      </c>
      <c r="J284">
        <v>25</v>
      </c>
      <c r="K284" t="s">
        <v>999</v>
      </c>
      <c r="L284">
        <f>VLOOKUP(P284,[1]Table1!$A$2:$K$85,11, FALSE)</f>
        <v>4</v>
      </c>
      <c r="N284" t="s">
        <v>2519</v>
      </c>
      <c r="P284" t="s">
        <v>2576</v>
      </c>
      <c r="Q284" t="s">
        <v>2692</v>
      </c>
      <c r="R284" t="s">
        <v>2693</v>
      </c>
      <c r="S284" t="s">
        <v>2694</v>
      </c>
      <c r="T284">
        <v>95.8</v>
      </c>
      <c r="U284">
        <v>67</v>
      </c>
      <c r="V284">
        <v>23964</v>
      </c>
      <c r="W284">
        <v>23.963999999999999</v>
      </c>
    </row>
    <row r="285" spans="1:23" x14ac:dyDescent="0.2">
      <c r="A285" t="s">
        <v>827</v>
      </c>
      <c r="B285">
        <v>59</v>
      </c>
      <c r="C285" t="s">
        <v>2646</v>
      </c>
      <c r="D285" t="s">
        <v>1000</v>
      </c>
      <c r="E285" t="s">
        <v>1001</v>
      </c>
      <c r="F285" t="s">
        <v>17</v>
      </c>
      <c r="G285" t="s">
        <v>396</v>
      </c>
      <c r="H285" t="s">
        <v>38</v>
      </c>
      <c r="I285">
        <v>19.600000000000001</v>
      </c>
      <c r="J285">
        <v>25</v>
      </c>
      <c r="K285" t="s">
        <v>999</v>
      </c>
      <c r="L285">
        <f>VLOOKUP(P285,[1]Table1!$A$2:$K$85,11, FALSE)</f>
        <v>26</v>
      </c>
      <c r="N285" t="s">
        <v>2520</v>
      </c>
      <c r="P285" t="s">
        <v>2594</v>
      </c>
      <c r="Q285" t="s">
        <v>2735</v>
      </c>
      <c r="R285" t="s">
        <v>2736</v>
      </c>
      <c r="S285" t="s">
        <v>2680</v>
      </c>
      <c r="T285">
        <v>82</v>
      </c>
      <c r="U285">
        <v>194</v>
      </c>
      <c r="V285">
        <v>34392</v>
      </c>
      <c r="W285">
        <v>34.392000000000003</v>
      </c>
    </row>
    <row r="286" spans="1:23" x14ac:dyDescent="0.2">
      <c r="A286" t="s">
        <v>827</v>
      </c>
      <c r="B286">
        <v>60</v>
      </c>
      <c r="C286" t="s">
        <v>2646</v>
      </c>
      <c r="D286" t="s">
        <v>1003</v>
      </c>
      <c r="E286" t="s">
        <v>1004</v>
      </c>
      <c r="F286" t="s">
        <v>17</v>
      </c>
      <c r="G286" t="s">
        <v>401</v>
      </c>
      <c r="H286" t="s">
        <v>20</v>
      </c>
      <c r="I286">
        <v>28</v>
      </c>
      <c r="J286">
        <v>25</v>
      </c>
      <c r="K286" t="s">
        <v>999</v>
      </c>
      <c r="L286">
        <f>VLOOKUP(P286,[1]Table1!$A$2:$K$85,11, FALSE)</f>
        <v>15</v>
      </c>
      <c r="N286" t="s">
        <v>2089</v>
      </c>
      <c r="P286" t="s">
        <v>2563</v>
      </c>
      <c r="Q286" t="s">
        <v>2658</v>
      </c>
      <c r="R286" t="s">
        <v>2659</v>
      </c>
      <c r="S286" t="s">
        <v>2660</v>
      </c>
      <c r="T286">
        <v>84.5</v>
      </c>
      <c r="U286">
        <v>115</v>
      </c>
      <c r="V286">
        <v>48791</v>
      </c>
      <c r="W286">
        <v>48.790999999999997</v>
      </c>
    </row>
    <row r="287" spans="1:23" x14ac:dyDescent="0.2">
      <c r="A287" t="s">
        <v>827</v>
      </c>
      <c r="B287">
        <v>61</v>
      </c>
      <c r="C287" t="s">
        <v>2646</v>
      </c>
      <c r="D287" t="s">
        <v>1005</v>
      </c>
      <c r="E287" t="s">
        <v>1006</v>
      </c>
      <c r="F287" t="s">
        <v>17</v>
      </c>
      <c r="G287" t="s">
        <v>422</v>
      </c>
      <c r="H287" t="s">
        <v>26</v>
      </c>
      <c r="I287">
        <v>11</v>
      </c>
      <c r="J287">
        <v>24</v>
      </c>
      <c r="K287" t="s">
        <v>1008</v>
      </c>
      <c r="L287">
        <f>VLOOKUP(P287,[1]Table1!$A$2:$K$85,11, FALSE)</f>
        <v>14</v>
      </c>
      <c r="N287" t="s">
        <v>2090</v>
      </c>
      <c r="P287" t="s">
        <v>2581</v>
      </c>
      <c r="Q287" t="s">
        <v>2705</v>
      </c>
      <c r="R287" t="s">
        <v>2706</v>
      </c>
      <c r="S287" t="s">
        <v>2688</v>
      </c>
      <c r="T287">
        <v>129</v>
      </c>
      <c r="U287">
        <v>38</v>
      </c>
      <c r="V287">
        <v>78965</v>
      </c>
      <c r="W287">
        <v>78.965000000000003</v>
      </c>
    </row>
    <row r="288" spans="1:23" x14ac:dyDescent="0.2">
      <c r="A288" t="s">
        <v>827</v>
      </c>
      <c r="B288">
        <v>62</v>
      </c>
      <c r="C288" t="s">
        <v>2646</v>
      </c>
      <c r="D288" t="s">
        <v>1009</v>
      </c>
      <c r="E288" t="s">
        <v>1010</v>
      </c>
      <c r="F288" t="s">
        <v>17</v>
      </c>
      <c r="G288" t="s">
        <v>405</v>
      </c>
      <c r="H288" t="s">
        <v>38</v>
      </c>
      <c r="I288">
        <v>14.4</v>
      </c>
      <c r="J288">
        <v>24</v>
      </c>
      <c r="K288" t="s">
        <v>1008</v>
      </c>
      <c r="L288">
        <f>VLOOKUP(P288,[1]Table1!$A$2:$K$85,11, FALSE)</f>
        <v>53</v>
      </c>
      <c r="N288" t="s">
        <v>2091</v>
      </c>
      <c r="P288" t="s">
        <v>2564</v>
      </c>
      <c r="Q288" t="s">
        <v>2661</v>
      </c>
      <c r="R288" t="s">
        <v>2662</v>
      </c>
      <c r="S288" t="s">
        <v>2663</v>
      </c>
      <c r="T288">
        <v>87</v>
      </c>
      <c r="U288">
        <v>127</v>
      </c>
      <c r="V288">
        <v>59866</v>
      </c>
      <c r="W288">
        <v>59.866</v>
      </c>
    </row>
    <row r="289" spans="1:23" x14ac:dyDescent="0.2">
      <c r="A289" t="s">
        <v>827</v>
      </c>
      <c r="B289">
        <v>63</v>
      </c>
      <c r="C289" t="s">
        <v>2646</v>
      </c>
      <c r="D289" t="s">
        <v>1012</v>
      </c>
      <c r="E289" t="s">
        <v>1013</v>
      </c>
      <c r="F289" t="s">
        <v>17</v>
      </c>
      <c r="G289" t="s">
        <v>405</v>
      </c>
      <c r="H289" t="s">
        <v>14</v>
      </c>
      <c r="I289">
        <v>16.8</v>
      </c>
      <c r="J289">
        <v>24</v>
      </c>
      <c r="K289" t="s">
        <v>1008</v>
      </c>
      <c r="L289">
        <f>VLOOKUP(P289,[1]Table1!$A$2:$K$85,11, FALSE)</f>
        <v>43</v>
      </c>
      <c r="N289" t="s">
        <v>2092</v>
      </c>
      <c r="P289" t="s">
        <v>2566</v>
      </c>
      <c r="Q289" t="s">
        <v>2666</v>
      </c>
      <c r="R289" t="s">
        <v>2667</v>
      </c>
      <c r="S289" t="s">
        <v>2668</v>
      </c>
      <c r="T289">
        <v>91.8</v>
      </c>
      <c r="U289">
        <v>176</v>
      </c>
      <c r="V289">
        <v>52111</v>
      </c>
      <c r="W289">
        <v>52.110999999999997</v>
      </c>
    </row>
    <row r="290" spans="1:23" x14ac:dyDescent="0.2">
      <c r="A290" t="s">
        <v>827</v>
      </c>
      <c r="B290">
        <v>64</v>
      </c>
      <c r="C290" t="s">
        <v>2646</v>
      </c>
      <c r="D290" t="s">
        <v>1015</v>
      </c>
      <c r="E290" t="s">
        <v>1016</v>
      </c>
      <c r="F290" t="s">
        <v>17</v>
      </c>
      <c r="G290" t="s">
        <v>401</v>
      </c>
      <c r="H290" t="s">
        <v>20</v>
      </c>
      <c r="I290">
        <v>26</v>
      </c>
      <c r="J290">
        <v>24</v>
      </c>
      <c r="K290" t="s">
        <v>1008</v>
      </c>
      <c r="L290">
        <f>VLOOKUP(P290,[1]Table1!$A$2:$K$85,11, FALSE)</f>
        <v>12</v>
      </c>
      <c r="N290" t="s">
        <v>2521</v>
      </c>
      <c r="P290" t="s">
        <v>2571</v>
      </c>
      <c r="Q290" t="s">
        <v>2678</v>
      </c>
      <c r="R290" t="s">
        <v>2679</v>
      </c>
      <c r="S290" t="s">
        <v>2680</v>
      </c>
      <c r="T290">
        <v>82.7</v>
      </c>
      <c r="U290">
        <v>151</v>
      </c>
      <c r="V290">
        <v>84957</v>
      </c>
      <c r="W290">
        <v>84.956999999999994</v>
      </c>
    </row>
    <row r="291" spans="1:23" x14ac:dyDescent="0.2">
      <c r="A291" t="s">
        <v>827</v>
      </c>
      <c r="B291">
        <v>65</v>
      </c>
      <c r="C291" t="s">
        <v>2646</v>
      </c>
      <c r="D291" t="s">
        <v>1017</v>
      </c>
      <c r="E291" t="s">
        <v>847</v>
      </c>
      <c r="F291" t="s">
        <v>17</v>
      </c>
      <c r="G291" t="s">
        <v>405</v>
      </c>
      <c r="H291" t="s">
        <v>14</v>
      </c>
      <c r="I291">
        <v>25</v>
      </c>
      <c r="J291">
        <v>24</v>
      </c>
      <c r="K291" t="s">
        <v>1008</v>
      </c>
      <c r="L291">
        <f>VLOOKUP(P291,[1]Table1!$A$2:$K$85,11, FALSE)</f>
        <v>18</v>
      </c>
      <c r="N291" t="s">
        <v>2522</v>
      </c>
      <c r="P291" t="s">
        <v>2589</v>
      </c>
      <c r="Q291" t="s">
        <v>2723</v>
      </c>
      <c r="R291" t="s">
        <v>2724</v>
      </c>
      <c r="S291" t="s">
        <v>2725</v>
      </c>
      <c r="T291">
        <v>95.7</v>
      </c>
      <c r="U291">
        <v>105</v>
      </c>
      <c r="V291">
        <v>48058</v>
      </c>
      <c r="W291">
        <v>48.058</v>
      </c>
    </row>
    <row r="292" spans="1:23" x14ac:dyDescent="0.2">
      <c r="A292" t="s">
        <v>827</v>
      </c>
      <c r="B292">
        <v>66</v>
      </c>
      <c r="C292" t="s">
        <v>2646</v>
      </c>
      <c r="D292" t="s">
        <v>1018</v>
      </c>
      <c r="E292" t="s">
        <v>1019</v>
      </c>
      <c r="F292" t="s">
        <v>17</v>
      </c>
      <c r="G292" t="s">
        <v>401</v>
      </c>
      <c r="H292" t="s">
        <v>26</v>
      </c>
      <c r="I292">
        <v>32</v>
      </c>
      <c r="J292">
        <v>24</v>
      </c>
      <c r="K292" t="s">
        <v>1008</v>
      </c>
      <c r="L292">
        <f>VLOOKUP(P292,[1]Table1!$A$2:$K$85,11, FALSE)</f>
        <v>17</v>
      </c>
      <c r="N292" t="s">
        <v>2093</v>
      </c>
      <c r="P292" t="s">
        <v>2573</v>
      </c>
      <c r="Q292" t="s">
        <v>2683</v>
      </c>
      <c r="R292" t="s">
        <v>2684</v>
      </c>
      <c r="S292" t="s">
        <v>2685</v>
      </c>
      <c r="T292">
        <v>102.4</v>
      </c>
      <c r="U292">
        <v>72</v>
      </c>
      <c r="V292">
        <v>72966</v>
      </c>
      <c r="W292">
        <v>72.965999999999994</v>
      </c>
    </row>
    <row r="293" spans="1:23" x14ac:dyDescent="0.2">
      <c r="A293" t="s">
        <v>827</v>
      </c>
      <c r="B293">
        <v>67</v>
      </c>
      <c r="C293" t="s">
        <v>2646</v>
      </c>
      <c r="D293" t="s">
        <v>1020</v>
      </c>
      <c r="E293" t="s">
        <v>1021</v>
      </c>
      <c r="F293" t="s">
        <v>17</v>
      </c>
      <c r="G293" t="s">
        <v>422</v>
      </c>
      <c r="I293">
        <v>12.1</v>
      </c>
      <c r="J293">
        <v>23</v>
      </c>
      <c r="K293" t="s">
        <v>1023</v>
      </c>
      <c r="L293">
        <f>VLOOKUP(P293,[1]Table1!$A$2:$K$85,11, FALSE)</f>
        <v>14</v>
      </c>
      <c r="N293" t="s">
        <v>2094</v>
      </c>
      <c r="P293" t="s">
        <v>2562</v>
      </c>
      <c r="Q293" t="s">
        <v>2656</v>
      </c>
      <c r="R293" t="s">
        <v>2657</v>
      </c>
      <c r="S293" t="s">
        <v>2633</v>
      </c>
      <c r="T293">
        <v>91.7</v>
      </c>
      <c r="U293">
        <v>176</v>
      </c>
      <c r="V293">
        <v>46282</v>
      </c>
      <c r="W293">
        <v>46.281999999999996</v>
      </c>
    </row>
    <row r="294" spans="1:23" x14ac:dyDescent="0.2">
      <c r="A294" t="s">
        <v>827</v>
      </c>
      <c r="B294">
        <v>68</v>
      </c>
      <c r="C294" t="s">
        <v>2646</v>
      </c>
      <c r="D294" t="s">
        <v>1024</v>
      </c>
      <c r="E294" t="s">
        <v>1025</v>
      </c>
      <c r="F294" t="s">
        <v>17</v>
      </c>
      <c r="G294" t="s">
        <v>422</v>
      </c>
      <c r="H294" t="s">
        <v>26</v>
      </c>
      <c r="I294">
        <v>19.3</v>
      </c>
      <c r="J294">
        <v>23</v>
      </c>
      <c r="K294" t="s">
        <v>1023</v>
      </c>
      <c r="L294">
        <f>VLOOKUP(P294,[1]Table1!$A$2:$K$85,11, FALSE)</f>
        <v>15</v>
      </c>
      <c r="N294" t="s">
        <v>2095</v>
      </c>
      <c r="P294" t="s">
        <v>2563</v>
      </c>
      <c r="Q294" t="s">
        <v>2658</v>
      </c>
      <c r="R294" t="s">
        <v>2659</v>
      </c>
      <c r="S294" t="s">
        <v>2660</v>
      </c>
      <c r="T294">
        <v>84.5</v>
      </c>
      <c r="U294">
        <v>115</v>
      </c>
      <c r="V294">
        <v>48791</v>
      </c>
      <c r="W294">
        <v>48.790999999999997</v>
      </c>
    </row>
    <row r="295" spans="1:23" x14ac:dyDescent="0.2">
      <c r="A295" t="s">
        <v>827</v>
      </c>
      <c r="B295">
        <v>69</v>
      </c>
      <c r="C295" t="s">
        <v>2646</v>
      </c>
      <c r="D295" t="s">
        <v>1027</v>
      </c>
      <c r="E295" t="s">
        <v>1028</v>
      </c>
      <c r="F295" t="s">
        <v>17</v>
      </c>
      <c r="G295" t="s">
        <v>405</v>
      </c>
      <c r="H295" t="s">
        <v>14</v>
      </c>
      <c r="I295">
        <v>24</v>
      </c>
      <c r="J295">
        <v>23</v>
      </c>
      <c r="K295" t="s">
        <v>1023</v>
      </c>
      <c r="L295">
        <f>VLOOKUP(P295,[1]Table1!$A$2:$K$85,11, FALSE)</f>
        <v>61</v>
      </c>
      <c r="N295" t="s">
        <v>2096</v>
      </c>
      <c r="P295" t="s">
        <v>2583</v>
      </c>
      <c r="Q295" t="s">
        <v>2710</v>
      </c>
      <c r="R295" t="s">
        <v>2711</v>
      </c>
      <c r="S295" t="s">
        <v>2697</v>
      </c>
      <c r="T295">
        <v>176.2</v>
      </c>
      <c r="U295">
        <v>20</v>
      </c>
      <c r="V295">
        <v>76367</v>
      </c>
      <c r="W295">
        <v>76.367000000000004</v>
      </c>
    </row>
    <row r="296" spans="1:23" x14ac:dyDescent="0.2">
      <c r="A296" t="s">
        <v>827</v>
      </c>
      <c r="B296">
        <v>70</v>
      </c>
      <c r="C296" t="s">
        <v>2646</v>
      </c>
      <c r="D296" t="s">
        <v>1029</v>
      </c>
      <c r="E296" t="s">
        <v>1030</v>
      </c>
      <c r="F296" t="s">
        <v>17</v>
      </c>
      <c r="G296" t="s">
        <v>401</v>
      </c>
      <c r="H296" t="s">
        <v>20</v>
      </c>
      <c r="I296">
        <v>21</v>
      </c>
      <c r="J296">
        <v>22</v>
      </c>
      <c r="K296" t="s">
        <v>1031</v>
      </c>
      <c r="L296">
        <f>VLOOKUP(P296,[1]Table1!$A$2:$K$85,11, FALSE)</f>
        <v>61</v>
      </c>
      <c r="N296" t="s">
        <v>2097</v>
      </c>
      <c r="P296" t="s">
        <v>2583</v>
      </c>
      <c r="Q296" t="s">
        <v>2710</v>
      </c>
      <c r="R296" t="s">
        <v>2711</v>
      </c>
      <c r="S296" t="s">
        <v>2697</v>
      </c>
      <c r="T296">
        <v>176.2</v>
      </c>
      <c r="U296">
        <v>20</v>
      </c>
      <c r="V296">
        <v>76367</v>
      </c>
      <c r="W296">
        <v>76.367000000000004</v>
      </c>
    </row>
    <row r="297" spans="1:23" x14ac:dyDescent="0.2">
      <c r="A297" t="s">
        <v>827</v>
      </c>
      <c r="B297">
        <v>71</v>
      </c>
      <c r="C297" t="s">
        <v>2646</v>
      </c>
      <c r="D297" t="s">
        <v>1032</v>
      </c>
      <c r="E297" t="s">
        <v>1033</v>
      </c>
      <c r="F297" t="s">
        <v>17</v>
      </c>
      <c r="G297" t="s">
        <v>401</v>
      </c>
      <c r="H297" t="s">
        <v>14</v>
      </c>
      <c r="I297">
        <v>19.399999999999999</v>
      </c>
      <c r="J297">
        <v>22</v>
      </c>
      <c r="K297" t="s">
        <v>1031</v>
      </c>
      <c r="L297">
        <f>VLOOKUP(P297,[1]Table1!$A$2:$K$85,11, FALSE)</f>
        <v>23</v>
      </c>
      <c r="N297" t="s">
        <v>2098</v>
      </c>
      <c r="P297" t="s">
        <v>2569</v>
      </c>
      <c r="Q297" t="s">
        <v>2674</v>
      </c>
      <c r="R297" t="s">
        <v>2675</v>
      </c>
      <c r="S297" t="s">
        <v>2655</v>
      </c>
      <c r="T297">
        <v>89.6</v>
      </c>
      <c r="U297">
        <v>115</v>
      </c>
      <c r="V297">
        <v>44308</v>
      </c>
      <c r="W297">
        <v>44.308</v>
      </c>
    </row>
    <row r="298" spans="1:23" x14ac:dyDescent="0.2">
      <c r="A298" t="s">
        <v>827</v>
      </c>
      <c r="B298">
        <v>72</v>
      </c>
      <c r="C298" t="s">
        <v>2646</v>
      </c>
      <c r="D298" t="s">
        <v>1035</v>
      </c>
      <c r="E298" t="s">
        <v>1036</v>
      </c>
      <c r="F298" t="s">
        <v>17</v>
      </c>
      <c r="G298" t="s">
        <v>422</v>
      </c>
      <c r="H298" t="s">
        <v>38</v>
      </c>
      <c r="I298">
        <v>18.8</v>
      </c>
      <c r="J298">
        <v>22</v>
      </c>
      <c r="K298" t="s">
        <v>1031</v>
      </c>
      <c r="L298">
        <f>VLOOKUP(P298,[1]Table1!$A$2:$K$85,11, FALSE)</f>
        <v>13</v>
      </c>
      <c r="N298" t="s">
        <v>2099</v>
      </c>
      <c r="P298" t="s">
        <v>2580</v>
      </c>
      <c r="Q298" t="s">
        <v>2702</v>
      </c>
      <c r="R298" t="s">
        <v>2703</v>
      </c>
      <c r="S298" t="s">
        <v>2704</v>
      </c>
      <c r="T298">
        <v>88</v>
      </c>
      <c r="U298">
        <v>72</v>
      </c>
      <c r="V298">
        <v>41995</v>
      </c>
      <c r="W298">
        <v>41.994999999999997</v>
      </c>
    </row>
    <row r="299" spans="1:23" x14ac:dyDescent="0.2">
      <c r="A299" t="s">
        <v>827</v>
      </c>
      <c r="B299">
        <v>73</v>
      </c>
      <c r="C299" t="s">
        <v>2646</v>
      </c>
      <c r="D299" t="s">
        <v>1037</v>
      </c>
      <c r="E299" t="s">
        <v>378</v>
      </c>
      <c r="F299" t="s">
        <v>17</v>
      </c>
      <c r="G299" t="s">
        <v>422</v>
      </c>
      <c r="H299" t="s">
        <v>14</v>
      </c>
      <c r="I299">
        <v>5.6</v>
      </c>
      <c r="J299">
        <v>22</v>
      </c>
      <c r="K299" t="s">
        <v>1031</v>
      </c>
      <c r="L299">
        <f>VLOOKUP(P299,[1]Table1!$A$2:$K$85,11, FALSE)</f>
        <v>14</v>
      </c>
      <c r="N299" t="s">
        <v>2523</v>
      </c>
      <c r="P299" t="s">
        <v>2581</v>
      </c>
      <c r="Q299" t="s">
        <v>2705</v>
      </c>
      <c r="R299" t="s">
        <v>2706</v>
      </c>
      <c r="S299" t="s">
        <v>2688</v>
      </c>
      <c r="T299">
        <v>129</v>
      </c>
      <c r="U299">
        <v>38</v>
      </c>
      <c r="V299">
        <v>78965</v>
      </c>
      <c r="W299">
        <v>78.965000000000003</v>
      </c>
    </row>
    <row r="300" spans="1:23" x14ac:dyDescent="0.2">
      <c r="A300" t="s">
        <v>827</v>
      </c>
      <c r="B300">
        <v>74</v>
      </c>
      <c r="C300" t="s">
        <v>2646</v>
      </c>
      <c r="D300" t="s">
        <v>1039</v>
      </c>
      <c r="E300" t="s">
        <v>1040</v>
      </c>
      <c r="F300" t="s">
        <v>17</v>
      </c>
      <c r="G300" t="s">
        <v>405</v>
      </c>
      <c r="H300" t="s">
        <v>14</v>
      </c>
      <c r="I300">
        <v>39</v>
      </c>
      <c r="J300">
        <v>22</v>
      </c>
      <c r="K300" t="s">
        <v>1031</v>
      </c>
      <c r="L300">
        <f>VLOOKUP(P300,[1]Table1!$A$2:$K$85,11, FALSE)</f>
        <v>28</v>
      </c>
      <c r="N300" t="s">
        <v>2100</v>
      </c>
      <c r="P300" t="s">
        <v>2595</v>
      </c>
      <c r="Q300" t="s">
        <v>2737</v>
      </c>
      <c r="R300" t="s">
        <v>2738</v>
      </c>
      <c r="S300" t="s">
        <v>2739</v>
      </c>
      <c r="T300">
        <v>107.3</v>
      </c>
      <c r="U300">
        <v>105</v>
      </c>
      <c r="V300">
        <v>55776</v>
      </c>
      <c r="W300">
        <v>55.776000000000003</v>
      </c>
    </row>
    <row r="301" spans="1:23" x14ac:dyDescent="0.2">
      <c r="A301" t="s">
        <v>827</v>
      </c>
      <c r="B301">
        <v>75</v>
      </c>
      <c r="C301" t="s">
        <v>2646</v>
      </c>
      <c r="D301" t="s">
        <v>1041</v>
      </c>
      <c r="E301" t="s">
        <v>1042</v>
      </c>
      <c r="F301" t="s">
        <v>17</v>
      </c>
      <c r="G301" t="s">
        <v>405</v>
      </c>
      <c r="H301" t="s">
        <v>26</v>
      </c>
      <c r="I301">
        <v>13</v>
      </c>
      <c r="J301">
        <v>22</v>
      </c>
      <c r="K301" t="s">
        <v>1031</v>
      </c>
      <c r="L301">
        <f>VLOOKUP(P301,[1]Table1!$A$2:$K$85,11, FALSE)</f>
        <v>50</v>
      </c>
      <c r="N301" t="s">
        <v>2101</v>
      </c>
      <c r="P301" t="s">
        <v>2565</v>
      </c>
      <c r="Q301" t="s">
        <v>2664</v>
      </c>
      <c r="R301" t="s">
        <v>2665</v>
      </c>
      <c r="S301" t="s">
        <v>2592</v>
      </c>
      <c r="T301">
        <v>89.7</v>
      </c>
      <c r="U301">
        <v>182</v>
      </c>
      <c r="V301">
        <v>0</v>
      </c>
      <c r="W301">
        <v>0</v>
      </c>
    </row>
    <row r="302" spans="1:23" x14ac:dyDescent="0.2">
      <c r="A302" t="s">
        <v>827</v>
      </c>
      <c r="B302">
        <v>76</v>
      </c>
      <c r="C302" t="s">
        <v>2646</v>
      </c>
      <c r="D302" t="s">
        <v>1043</v>
      </c>
      <c r="E302" t="s">
        <v>1044</v>
      </c>
      <c r="F302" t="s">
        <v>17</v>
      </c>
      <c r="G302" t="s">
        <v>401</v>
      </c>
      <c r="H302" t="s">
        <v>14</v>
      </c>
      <c r="I302">
        <v>11</v>
      </c>
      <c r="J302">
        <v>22</v>
      </c>
      <c r="K302" t="s">
        <v>1031</v>
      </c>
      <c r="L302">
        <f>VLOOKUP(P302,[1]Table1!$A$2:$K$85,11, FALSE)</f>
        <v>25</v>
      </c>
      <c r="N302" t="s">
        <v>2102</v>
      </c>
      <c r="P302" t="s">
        <v>2593</v>
      </c>
      <c r="Q302" t="s">
        <v>2733</v>
      </c>
      <c r="R302" t="s">
        <v>2734</v>
      </c>
      <c r="S302" t="s">
        <v>1117</v>
      </c>
      <c r="T302">
        <v>86.4</v>
      </c>
      <c r="U302">
        <v>49</v>
      </c>
      <c r="V302">
        <v>58575</v>
      </c>
      <c r="W302">
        <v>58.575000000000003</v>
      </c>
    </row>
    <row r="303" spans="1:23" x14ac:dyDescent="0.2">
      <c r="A303" t="s">
        <v>827</v>
      </c>
      <c r="B303">
        <v>77</v>
      </c>
      <c r="C303" t="s">
        <v>2646</v>
      </c>
      <c r="D303" t="s">
        <v>1045</v>
      </c>
      <c r="E303" t="s">
        <v>1046</v>
      </c>
      <c r="F303" t="s">
        <v>17</v>
      </c>
      <c r="G303" t="s">
        <v>450</v>
      </c>
      <c r="H303" t="s">
        <v>14</v>
      </c>
      <c r="I303">
        <v>13.8</v>
      </c>
      <c r="J303">
        <v>22</v>
      </c>
      <c r="K303" t="s">
        <v>1031</v>
      </c>
      <c r="L303">
        <f>VLOOKUP(P303,[1]Table1!$A$2:$K$85,11, FALSE)</f>
        <v>15</v>
      </c>
      <c r="N303" t="s">
        <v>2103</v>
      </c>
      <c r="P303" t="s">
        <v>2563</v>
      </c>
      <c r="Q303" t="s">
        <v>2658</v>
      </c>
      <c r="R303" t="s">
        <v>2659</v>
      </c>
      <c r="S303" t="s">
        <v>2660</v>
      </c>
      <c r="T303">
        <v>84.5</v>
      </c>
      <c r="U303">
        <v>115</v>
      </c>
      <c r="V303">
        <v>48791</v>
      </c>
      <c r="W303">
        <v>48.790999999999997</v>
      </c>
    </row>
    <row r="304" spans="1:23" x14ac:dyDescent="0.2">
      <c r="A304" t="s">
        <v>827</v>
      </c>
      <c r="B304">
        <v>78</v>
      </c>
      <c r="C304" t="s">
        <v>2646</v>
      </c>
      <c r="D304" t="s">
        <v>1047</v>
      </c>
      <c r="E304" t="s">
        <v>147</v>
      </c>
      <c r="F304" t="s">
        <v>17</v>
      </c>
      <c r="G304" t="s">
        <v>450</v>
      </c>
      <c r="H304" t="s">
        <v>14</v>
      </c>
      <c r="I304">
        <v>18.7</v>
      </c>
      <c r="J304">
        <v>21</v>
      </c>
      <c r="K304" t="s">
        <v>1049</v>
      </c>
      <c r="L304">
        <f>VLOOKUP(P304,[1]Table1!$A$2:$K$85,11, FALSE)</f>
        <v>28</v>
      </c>
      <c r="N304" t="s">
        <v>2104</v>
      </c>
      <c r="P304" t="s">
        <v>2595</v>
      </c>
      <c r="Q304" t="s">
        <v>2737</v>
      </c>
      <c r="R304" t="s">
        <v>2738</v>
      </c>
      <c r="S304" t="s">
        <v>2739</v>
      </c>
      <c r="T304">
        <v>107.3</v>
      </c>
      <c r="U304">
        <v>105</v>
      </c>
      <c r="V304">
        <v>55776</v>
      </c>
      <c r="W304">
        <v>55.776000000000003</v>
      </c>
    </row>
    <row r="305" spans="1:23" x14ac:dyDescent="0.2">
      <c r="A305" t="s">
        <v>827</v>
      </c>
      <c r="B305">
        <v>79</v>
      </c>
      <c r="C305" t="s">
        <v>2646</v>
      </c>
      <c r="D305" t="s">
        <v>1050</v>
      </c>
      <c r="E305" t="s">
        <v>1051</v>
      </c>
      <c r="F305" t="s">
        <v>17</v>
      </c>
      <c r="G305" t="s">
        <v>396</v>
      </c>
      <c r="I305">
        <v>25</v>
      </c>
      <c r="J305">
        <v>21</v>
      </c>
      <c r="K305" t="s">
        <v>1049</v>
      </c>
      <c r="L305">
        <f>VLOOKUP(P305,[1]Table1!$A$2:$K$85,11, FALSE)</f>
        <v>12</v>
      </c>
      <c r="N305" t="s">
        <v>2105</v>
      </c>
      <c r="P305" t="s">
        <v>2571</v>
      </c>
      <c r="Q305" t="s">
        <v>2678</v>
      </c>
      <c r="R305" t="s">
        <v>2679</v>
      </c>
      <c r="S305" t="s">
        <v>2680</v>
      </c>
      <c r="T305">
        <v>82.7</v>
      </c>
      <c r="U305">
        <v>151</v>
      </c>
      <c r="V305">
        <v>84957</v>
      </c>
      <c r="W305">
        <v>84.956999999999994</v>
      </c>
    </row>
    <row r="306" spans="1:23" x14ac:dyDescent="0.2">
      <c r="A306" t="s">
        <v>827</v>
      </c>
      <c r="B306">
        <v>80</v>
      </c>
      <c r="C306" t="s">
        <v>2646</v>
      </c>
      <c r="D306" t="s">
        <v>1052</v>
      </c>
      <c r="E306" t="s">
        <v>1053</v>
      </c>
      <c r="F306" t="s">
        <v>17</v>
      </c>
      <c r="G306" t="s">
        <v>396</v>
      </c>
      <c r="H306" t="s">
        <v>38</v>
      </c>
      <c r="I306">
        <v>22</v>
      </c>
      <c r="J306">
        <v>21</v>
      </c>
      <c r="K306" t="s">
        <v>1049</v>
      </c>
      <c r="L306">
        <f>VLOOKUP(P306,[1]Table1!$A$2:$K$85,11, FALSE)</f>
        <v>17</v>
      </c>
      <c r="N306" t="s">
        <v>2106</v>
      </c>
      <c r="P306" t="s">
        <v>2573</v>
      </c>
      <c r="Q306" t="s">
        <v>2683</v>
      </c>
      <c r="R306" t="s">
        <v>2684</v>
      </c>
      <c r="S306" t="s">
        <v>2685</v>
      </c>
      <c r="T306">
        <v>102.4</v>
      </c>
      <c r="U306">
        <v>72</v>
      </c>
      <c r="V306">
        <v>72966</v>
      </c>
      <c r="W306">
        <v>72.965999999999994</v>
      </c>
    </row>
    <row r="307" spans="1:23" x14ac:dyDescent="0.2">
      <c r="A307" t="s">
        <v>827</v>
      </c>
      <c r="B307">
        <v>81</v>
      </c>
      <c r="C307" t="s">
        <v>2646</v>
      </c>
      <c r="D307" t="s">
        <v>1054</v>
      </c>
      <c r="E307" t="s">
        <v>1055</v>
      </c>
      <c r="F307" t="s">
        <v>17</v>
      </c>
      <c r="G307" t="s">
        <v>401</v>
      </c>
      <c r="H307" t="s">
        <v>26</v>
      </c>
      <c r="I307">
        <v>12.4</v>
      </c>
      <c r="J307">
        <v>21</v>
      </c>
      <c r="K307" t="s">
        <v>1049</v>
      </c>
      <c r="L307">
        <f>VLOOKUP(P307,[1]Table1!$A$2:$K$85,11, FALSE)</f>
        <v>43</v>
      </c>
      <c r="N307" t="s">
        <v>2107</v>
      </c>
      <c r="P307" t="s">
        <v>2566</v>
      </c>
      <c r="Q307" t="s">
        <v>2666</v>
      </c>
      <c r="R307" t="s">
        <v>2667</v>
      </c>
      <c r="S307" t="s">
        <v>2668</v>
      </c>
      <c r="T307">
        <v>91.8</v>
      </c>
      <c r="U307">
        <v>176</v>
      </c>
      <c r="V307">
        <v>52111</v>
      </c>
      <c r="W307">
        <v>52.110999999999997</v>
      </c>
    </row>
    <row r="308" spans="1:23" x14ac:dyDescent="0.2">
      <c r="A308" t="s">
        <v>827</v>
      </c>
      <c r="B308">
        <v>82</v>
      </c>
      <c r="C308" t="s">
        <v>2646</v>
      </c>
      <c r="D308" t="s">
        <v>1056</v>
      </c>
      <c r="E308" t="s">
        <v>1057</v>
      </c>
      <c r="F308" t="s">
        <v>17</v>
      </c>
      <c r="G308" t="s">
        <v>396</v>
      </c>
      <c r="H308" t="s">
        <v>14</v>
      </c>
      <c r="I308">
        <v>11.6</v>
      </c>
      <c r="J308">
        <v>21</v>
      </c>
      <c r="K308" t="s">
        <v>1049</v>
      </c>
      <c r="L308">
        <f>VLOOKUP(P308,[1]Table1!$A$2:$K$85,11, FALSE)</f>
        <v>23</v>
      </c>
      <c r="N308" t="s">
        <v>2108</v>
      </c>
      <c r="P308" t="s">
        <v>2569</v>
      </c>
      <c r="Q308" t="s">
        <v>2674</v>
      </c>
      <c r="R308" t="s">
        <v>2675</v>
      </c>
      <c r="S308" t="s">
        <v>2655</v>
      </c>
      <c r="T308">
        <v>89.6</v>
      </c>
      <c r="U308">
        <v>115</v>
      </c>
      <c r="V308">
        <v>44308</v>
      </c>
      <c r="W308">
        <v>44.308</v>
      </c>
    </row>
    <row r="309" spans="1:23" x14ac:dyDescent="0.2">
      <c r="A309" t="s">
        <v>827</v>
      </c>
      <c r="B309">
        <v>83</v>
      </c>
      <c r="C309" t="s">
        <v>2646</v>
      </c>
      <c r="D309" t="s">
        <v>1059</v>
      </c>
      <c r="E309" t="s">
        <v>1060</v>
      </c>
      <c r="F309" t="s">
        <v>17</v>
      </c>
      <c r="G309" t="s">
        <v>396</v>
      </c>
      <c r="H309" t="s">
        <v>14</v>
      </c>
      <c r="I309">
        <v>3.8</v>
      </c>
      <c r="J309">
        <v>21</v>
      </c>
      <c r="K309" t="s">
        <v>1049</v>
      </c>
      <c r="L309">
        <f>VLOOKUP(P309,[1]Table1!$A$2:$K$85,11, FALSE)</f>
        <v>14</v>
      </c>
      <c r="N309" t="s">
        <v>2109</v>
      </c>
      <c r="P309" t="s">
        <v>2581</v>
      </c>
      <c r="Q309" t="s">
        <v>2705</v>
      </c>
      <c r="R309" t="s">
        <v>2706</v>
      </c>
      <c r="S309" t="s">
        <v>2688</v>
      </c>
      <c r="T309">
        <v>129</v>
      </c>
      <c r="U309">
        <v>38</v>
      </c>
      <c r="V309">
        <v>78965</v>
      </c>
      <c r="W309">
        <v>78.965000000000003</v>
      </c>
    </row>
    <row r="310" spans="1:23" x14ac:dyDescent="0.2">
      <c r="A310" t="s">
        <v>827</v>
      </c>
      <c r="B310">
        <v>84</v>
      </c>
      <c r="C310" t="s">
        <v>2646</v>
      </c>
      <c r="D310" t="s">
        <v>1062</v>
      </c>
      <c r="E310" t="s">
        <v>1063</v>
      </c>
      <c r="F310" t="s">
        <v>17</v>
      </c>
      <c r="G310" t="s">
        <v>401</v>
      </c>
      <c r="H310" t="s">
        <v>20</v>
      </c>
      <c r="I310">
        <v>16.600000000000001</v>
      </c>
      <c r="J310">
        <v>21</v>
      </c>
      <c r="K310" t="s">
        <v>1049</v>
      </c>
      <c r="L310">
        <f>VLOOKUP(P310,[1]Table1!$A$2:$K$85,11, FALSE)</f>
        <v>26</v>
      </c>
      <c r="N310" t="s">
        <v>2110</v>
      </c>
      <c r="P310" t="s">
        <v>2594</v>
      </c>
      <c r="Q310" t="s">
        <v>2735</v>
      </c>
      <c r="R310" t="s">
        <v>2736</v>
      </c>
      <c r="S310" t="s">
        <v>2680</v>
      </c>
      <c r="T310">
        <v>82</v>
      </c>
      <c r="U310">
        <v>194</v>
      </c>
      <c r="V310">
        <v>34392</v>
      </c>
      <c r="W310">
        <v>34.392000000000003</v>
      </c>
    </row>
    <row r="311" spans="1:23" x14ac:dyDescent="0.2">
      <c r="A311" t="s">
        <v>827</v>
      </c>
      <c r="B311">
        <v>85</v>
      </c>
      <c r="C311" t="s">
        <v>2646</v>
      </c>
      <c r="D311" t="s">
        <v>1064</v>
      </c>
      <c r="E311" t="s">
        <v>1065</v>
      </c>
      <c r="F311" t="s">
        <v>17</v>
      </c>
      <c r="G311" t="s">
        <v>401</v>
      </c>
      <c r="H311" t="s">
        <v>38</v>
      </c>
      <c r="I311">
        <v>20</v>
      </c>
      <c r="J311">
        <v>21</v>
      </c>
      <c r="K311" t="s">
        <v>1049</v>
      </c>
      <c r="L311">
        <f>VLOOKUP(P311,[1]Table1!$A$2:$K$85,11, FALSE)</f>
        <v>12</v>
      </c>
      <c r="N311" t="s">
        <v>2111</v>
      </c>
      <c r="P311" t="s">
        <v>2571</v>
      </c>
      <c r="Q311" t="s">
        <v>2678</v>
      </c>
      <c r="R311" t="s">
        <v>2679</v>
      </c>
      <c r="S311" t="s">
        <v>2680</v>
      </c>
      <c r="T311">
        <v>82.7</v>
      </c>
      <c r="U311">
        <v>151</v>
      </c>
      <c r="V311">
        <v>84957</v>
      </c>
      <c r="W311">
        <v>84.956999999999994</v>
      </c>
    </row>
    <row r="312" spans="1:23" x14ac:dyDescent="0.2">
      <c r="A312" t="s">
        <v>827</v>
      </c>
      <c r="B312">
        <v>86</v>
      </c>
      <c r="C312" t="s">
        <v>2646</v>
      </c>
      <c r="D312" t="s">
        <v>1067</v>
      </c>
      <c r="E312" t="s">
        <v>1068</v>
      </c>
      <c r="F312" t="s">
        <v>17</v>
      </c>
      <c r="G312" t="s">
        <v>422</v>
      </c>
      <c r="H312" t="s">
        <v>38</v>
      </c>
      <c r="I312">
        <v>21</v>
      </c>
      <c r="J312">
        <v>21</v>
      </c>
      <c r="K312" t="s">
        <v>1049</v>
      </c>
      <c r="L312">
        <f>VLOOKUP(P312,[1]Table1!$A$2:$K$85,11, FALSE)</f>
        <v>21</v>
      </c>
      <c r="N312" t="s">
        <v>2524</v>
      </c>
      <c r="P312" t="s">
        <v>2575</v>
      </c>
      <c r="Q312" t="s">
        <v>2689</v>
      </c>
      <c r="R312" t="s">
        <v>2690</v>
      </c>
      <c r="S312" t="s">
        <v>2691</v>
      </c>
      <c r="T312">
        <v>87.2</v>
      </c>
      <c r="U312">
        <v>83</v>
      </c>
      <c r="V312">
        <v>51925</v>
      </c>
      <c r="W312">
        <v>51.924999999999997</v>
      </c>
    </row>
    <row r="313" spans="1:23" x14ac:dyDescent="0.2">
      <c r="A313" t="s">
        <v>827</v>
      </c>
      <c r="B313">
        <v>87</v>
      </c>
      <c r="C313" t="s">
        <v>2646</v>
      </c>
      <c r="D313" t="s">
        <v>1069</v>
      </c>
      <c r="E313" t="s">
        <v>1070</v>
      </c>
      <c r="F313" t="s">
        <v>17</v>
      </c>
      <c r="G313" t="s">
        <v>410</v>
      </c>
      <c r="H313" t="s">
        <v>20</v>
      </c>
      <c r="I313">
        <v>18.600000000000001</v>
      </c>
      <c r="J313">
        <v>20</v>
      </c>
      <c r="K313" t="s">
        <v>1072</v>
      </c>
      <c r="L313">
        <f>VLOOKUP(P313,[1]Table1!$A$2:$K$85,11, FALSE)</f>
        <v>29</v>
      </c>
      <c r="N313" t="s">
        <v>2112</v>
      </c>
      <c r="P313" t="s">
        <v>2596</v>
      </c>
      <c r="Q313" t="s">
        <v>2740</v>
      </c>
      <c r="R313" t="s">
        <v>2741</v>
      </c>
      <c r="S313" t="s">
        <v>2742</v>
      </c>
      <c r="T313">
        <v>91.5</v>
      </c>
      <c r="U313">
        <v>151</v>
      </c>
      <c r="V313">
        <v>61309</v>
      </c>
      <c r="W313">
        <v>61.308999999999997</v>
      </c>
    </row>
    <row r="314" spans="1:23" x14ac:dyDescent="0.2">
      <c r="A314" t="s">
        <v>827</v>
      </c>
      <c r="B314">
        <v>88</v>
      </c>
      <c r="C314" t="s">
        <v>2646</v>
      </c>
      <c r="D314" t="s">
        <v>1073</v>
      </c>
      <c r="E314" t="s">
        <v>1074</v>
      </c>
      <c r="F314" t="s">
        <v>17</v>
      </c>
      <c r="G314" t="s">
        <v>401</v>
      </c>
      <c r="H314" t="s">
        <v>38</v>
      </c>
      <c r="I314">
        <v>17</v>
      </c>
      <c r="J314">
        <v>20</v>
      </c>
      <c r="K314" t="s">
        <v>1072</v>
      </c>
      <c r="L314">
        <f>VLOOKUP(P314,[1]Table1!$A$2:$K$85,11, FALSE)</f>
        <v>25</v>
      </c>
      <c r="N314" t="s">
        <v>2113</v>
      </c>
      <c r="P314" t="s">
        <v>2593</v>
      </c>
      <c r="Q314" t="s">
        <v>2733</v>
      </c>
      <c r="R314" t="s">
        <v>2734</v>
      </c>
      <c r="S314" t="s">
        <v>1117</v>
      </c>
      <c r="T314">
        <v>86.4</v>
      </c>
      <c r="U314">
        <v>49</v>
      </c>
      <c r="V314">
        <v>58575</v>
      </c>
      <c r="W314">
        <v>58.575000000000003</v>
      </c>
    </row>
    <row r="315" spans="1:23" x14ac:dyDescent="0.2">
      <c r="A315" t="s">
        <v>827</v>
      </c>
      <c r="B315">
        <v>89</v>
      </c>
      <c r="C315" t="s">
        <v>2646</v>
      </c>
      <c r="D315" t="s">
        <v>1076</v>
      </c>
      <c r="E315" t="s">
        <v>1077</v>
      </c>
      <c r="F315" t="s">
        <v>17</v>
      </c>
      <c r="G315" t="s">
        <v>405</v>
      </c>
      <c r="H315" t="s">
        <v>26</v>
      </c>
      <c r="I315">
        <v>2.8</v>
      </c>
      <c r="J315">
        <v>20</v>
      </c>
      <c r="K315" t="s">
        <v>1072</v>
      </c>
      <c r="L315">
        <f>VLOOKUP(P315,[1]Table1!$A$2:$K$85,11, FALSE)</f>
        <v>14</v>
      </c>
      <c r="N315" t="s">
        <v>2525</v>
      </c>
      <c r="P315" t="s">
        <v>2581</v>
      </c>
      <c r="Q315" t="s">
        <v>2705</v>
      </c>
      <c r="R315" t="s">
        <v>2706</v>
      </c>
      <c r="S315" t="s">
        <v>2688</v>
      </c>
      <c r="T315">
        <v>129</v>
      </c>
      <c r="U315">
        <v>38</v>
      </c>
      <c r="V315">
        <v>78965</v>
      </c>
      <c r="W315">
        <v>78.965000000000003</v>
      </c>
    </row>
    <row r="316" spans="1:23" x14ac:dyDescent="0.2">
      <c r="A316" t="s">
        <v>827</v>
      </c>
      <c r="B316">
        <v>90</v>
      </c>
      <c r="C316" t="s">
        <v>2646</v>
      </c>
      <c r="D316" t="s">
        <v>1078</v>
      </c>
      <c r="E316" t="s">
        <v>1079</v>
      </c>
      <c r="F316" t="s">
        <v>17</v>
      </c>
      <c r="G316" t="s">
        <v>401</v>
      </c>
      <c r="H316" t="s">
        <v>38</v>
      </c>
      <c r="I316">
        <v>9.8000000000000007</v>
      </c>
      <c r="J316">
        <v>20</v>
      </c>
      <c r="K316" t="s">
        <v>1072</v>
      </c>
      <c r="L316">
        <f>VLOOKUP(P316,[1]Table1!$A$2:$K$85,11, FALSE)</f>
        <v>23</v>
      </c>
      <c r="N316" t="s">
        <v>2114</v>
      </c>
      <c r="P316" t="s">
        <v>2569</v>
      </c>
      <c r="Q316" t="s">
        <v>2674</v>
      </c>
      <c r="R316" t="s">
        <v>2675</v>
      </c>
      <c r="S316" t="s">
        <v>2655</v>
      </c>
      <c r="T316">
        <v>89.6</v>
      </c>
      <c r="U316">
        <v>115</v>
      </c>
      <c r="V316">
        <v>44308</v>
      </c>
      <c r="W316">
        <v>44.308</v>
      </c>
    </row>
    <row r="317" spans="1:23" x14ac:dyDescent="0.2">
      <c r="A317" t="s">
        <v>827</v>
      </c>
      <c r="B317">
        <v>91</v>
      </c>
      <c r="C317" t="s">
        <v>2646</v>
      </c>
      <c r="D317" t="s">
        <v>1081</v>
      </c>
      <c r="E317" t="s">
        <v>1082</v>
      </c>
      <c r="F317" t="s">
        <v>17</v>
      </c>
      <c r="G317" t="s">
        <v>422</v>
      </c>
      <c r="H317" t="s">
        <v>20</v>
      </c>
      <c r="I317">
        <v>14.2</v>
      </c>
      <c r="J317">
        <v>20</v>
      </c>
      <c r="K317" t="s">
        <v>1072</v>
      </c>
      <c r="L317">
        <f>VLOOKUP(P317,[1]Table1!$A$2:$K$85,11, FALSE)</f>
        <v>61</v>
      </c>
      <c r="N317" t="s">
        <v>2115</v>
      </c>
      <c r="P317" t="s">
        <v>2583</v>
      </c>
      <c r="Q317" t="s">
        <v>2710</v>
      </c>
      <c r="R317" t="s">
        <v>2711</v>
      </c>
      <c r="S317" t="s">
        <v>2697</v>
      </c>
      <c r="T317">
        <v>176.2</v>
      </c>
      <c r="U317">
        <v>20</v>
      </c>
      <c r="V317">
        <v>76367</v>
      </c>
      <c r="W317">
        <v>76.367000000000004</v>
      </c>
    </row>
    <row r="318" spans="1:23" x14ac:dyDescent="0.2">
      <c r="A318" t="s">
        <v>827</v>
      </c>
      <c r="B318">
        <v>92</v>
      </c>
      <c r="C318" t="s">
        <v>2646</v>
      </c>
      <c r="D318" t="s">
        <v>1084</v>
      </c>
      <c r="E318" t="s">
        <v>1085</v>
      </c>
      <c r="F318" t="s">
        <v>17</v>
      </c>
      <c r="G318" t="s">
        <v>401</v>
      </c>
      <c r="H318" t="s">
        <v>38</v>
      </c>
      <c r="I318">
        <v>12.2</v>
      </c>
      <c r="J318">
        <v>19.8</v>
      </c>
      <c r="K318" t="s">
        <v>1087</v>
      </c>
      <c r="L318">
        <f>VLOOKUP(P318,[1]Table1!$A$2:$K$85,11, FALSE)</f>
        <v>13</v>
      </c>
      <c r="N318" t="s">
        <v>2116</v>
      </c>
      <c r="P318" t="s">
        <v>2580</v>
      </c>
      <c r="Q318" t="s">
        <v>2702</v>
      </c>
      <c r="R318" t="s">
        <v>2703</v>
      </c>
      <c r="S318" t="s">
        <v>2704</v>
      </c>
      <c r="T318">
        <v>88</v>
      </c>
      <c r="U318">
        <v>72</v>
      </c>
      <c r="V318">
        <v>41995</v>
      </c>
      <c r="W318">
        <v>41.994999999999997</v>
      </c>
    </row>
    <row r="319" spans="1:23" x14ac:dyDescent="0.2">
      <c r="A319" t="s">
        <v>827</v>
      </c>
      <c r="B319">
        <v>93</v>
      </c>
      <c r="C319" t="s">
        <v>2646</v>
      </c>
      <c r="D319" t="s">
        <v>1088</v>
      </c>
      <c r="E319" t="s">
        <v>1042</v>
      </c>
      <c r="F319" t="s">
        <v>17</v>
      </c>
      <c r="G319" t="s">
        <v>401</v>
      </c>
      <c r="H319" t="s">
        <v>14</v>
      </c>
      <c r="I319">
        <v>17.399999999999999</v>
      </c>
      <c r="J319">
        <v>19.8</v>
      </c>
      <c r="K319" t="s">
        <v>1087</v>
      </c>
      <c r="L319">
        <f>VLOOKUP(P319,[1]Table1!$A$2:$K$85,11, FALSE)</f>
        <v>25</v>
      </c>
      <c r="N319" t="s">
        <v>2117</v>
      </c>
      <c r="P319" t="s">
        <v>2593</v>
      </c>
      <c r="Q319" t="s">
        <v>2733</v>
      </c>
      <c r="R319" t="s">
        <v>2734</v>
      </c>
      <c r="S319" t="s">
        <v>1117</v>
      </c>
      <c r="T319">
        <v>86.4</v>
      </c>
      <c r="U319">
        <v>49</v>
      </c>
      <c r="V319">
        <v>58575</v>
      </c>
      <c r="W319">
        <v>58.575000000000003</v>
      </c>
    </row>
    <row r="320" spans="1:23" x14ac:dyDescent="0.2">
      <c r="A320" t="s">
        <v>827</v>
      </c>
      <c r="B320">
        <v>94</v>
      </c>
      <c r="C320" t="s">
        <v>2646</v>
      </c>
      <c r="D320" t="s">
        <v>1090</v>
      </c>
      <c r="E320" t="s">
        <v>1091</v>
      </c>
      <c r="F320" t="s">
        <v>17</v>
      </c>
      <c r="G320" t="s">
        <v>401</v>
      </c>
      <c r="H320" t="s">
        <v>14</v>
      </c>
      <c r="I320">
        <v>62</v>
      </c>
      <c r="J320">
        <v>19.7</v>
      </c>
      <c r="K320" t="s">
        <v>1092</v>
      </c>
      <c r="L320">
        <f>VLOOKUP(P320,[1]Table1!$A$2:$K$85,11, FALSE)</f>
        <v>31</v>
      </c>
      <c r="N320" t="s">
        <v>2118</v>
      </c>
      <c r="P320" t="s">
        <v>2597</v>
      </c>
      <c r="Q320" t="s">
        <v>2743</v>
      </c>
      <c r="R320" t="s">
        <v>2713</v>
      </c>
      <c r="S320" t="s">
        <v>2709</v>
      </c>
      <c r="T320">
        <v>91.9</v>
      </c>
      <c r="U320">
        <v>62</v>
      </c>
      <c r="V320">
        <v>54306</v>
      </c>
      <c r="W320">
        <v>54.305999999999997</v>
      </c>
    </row>
    <row r="321" spans="1:23" x14ac:dyDescent="0.2">
      <c r="A321" t="s">
        <v>827</v>
      </c>
      <c r="B321">
        <v>95</v>
      </c>
      <c r="C321" t="s">
        <v>2646</v>
      </c>
      <c r="D321" t="s">
        <v>1093</v>
      </c>
      <c r="E321" t="s">
        <v>1094</v>
      </c>
      <c r="F321" t="s">
        <v>17</v>
      </c>
      <c r="G321" t="s">
        <v>401</v>
      </c>
      <c r="H321" t="s">
        <v>20</v>
      </c>
      <c r="I321">
        <v>13.2</v>
      </c>
      <c r="J321">
        <v>19.7</v>
      </c>
      <c r="K321" t="s">
        <v>1092</v>
      </c>
      <c r="L321">
        <f>VLOOKUP(P321,[1]Table1!$A$2:$K$85,11, FALSE)</f>
        <v>11</v>
      </c>
      <c r="N321" t="s">
        <v>2526</v>
      </c>
      <c r="P321" t="s">
        <v>2598</v>
      </c>
      <c r="Q321" t="s">
        <v>2744</v>
      </c>
      <c r="R321" t="s">
        <v>2745</v>
      </c>
      <c r="S321" t="s">
        <v>2691</v>
      </c>
      <c r="T321">
        <v>90.3</v>
      </c>
      <c r="U321">
        <v>127</v>
      </c>
      <c r="V321">
        <v>54339</v>
      </c>
      <c r="W321">
        <v>54.338999999999999</v>
      </c>
    </row>
    <row r="322" spans="1:23" x14ac:dyDescent="0.2">
      <c r="A322" t="s">
        <v>827</v>
      </c>
      <c r="B322">
        <v>96</v>
      </c>
      <c r="C322" t="s">
        <v>2646</v>
      </c>
      <c r="D322" t="s">
        <v>1096</v>
      </c>
      <c r="E322" t="s">
        <v>1097</v>
      </c>
      <c r="F322" t="s">
        <v>17</v>
      </c>
      <c r="G322" t="s">
        <v>401</v>
      </c>
      <c r="H322" t="s">
        <v>38</v>
      </c>
      <c r="I322">
        <v>29</v>
      </c>
      <c r="J322">
        <v>19.7</v>
      </c>
      <c r="K322" t="s">
        <v>1092</v>
      </c>
      <c r="L322">
        <f>VLOOKUP(P322,[1]Table1!$A$2:$K$85,11, FALSE)</f>
        <v>13</v>
      </c>
      <c r="N322" t="s">
        <v>2119</v>
      </c>
      <c r="P322" t="s">
        <v>2599</v>
      </c>
      <c r="Q322" t="s">
        <v>2746</v>
      </c>
      <c r="R322" t="s">
        <v>2747</v>
      </c>
      <c r="S322" t="s">
        <v>2685</v>
      </c>
      <c r="T322">
        <v>99.7</v>
      </c>
      <c r="U322">
        <v>219</v>
      </c>
      <c r="V322">
        <v>68367</v>
      </c>
      <c r="W322">
        <v>68.367000000000004</v>
      </c>
    </row>
    <row r="323" spans="1:23" x14ac:dyDescent="0.2">
      <c r="A323" t="s">
        <v>827</v>
      </c>
      <c r="B323">
        <v>97</v>
      </c>
      <c r="C323" t="s">
        <v>2646</v>
      </c>
      <c r="D323" t="s">
        <v>1098</v>
      </c>
      <c r="E323" t="s">
        <v>1099</v>
      </c>
      <c r="F323" t="s">
        <v>17</v>
      </c>
      <c r="G323" t="s">
        <v>410</v>
      </c>
      <c r="H323" t="s">
        <v>17</v>
      </c>
      <c r="I323">
        <v>22</v>
      </c>
      <c r="J323">
        <v>19.399999999999999</v>
      </c>
      <c r="K323" t="s">
        <v>1100</v>
      </c>
      <c r="L323">
        <f>VLOOKUP(P323,[1]Table1!$A$2:$K$85,11, FALSE)</f>
        <v>12</v>
      </c>
      <c r="N323" t="s">
        <v>2120</v>
      </c>
      <c r="P323" t="s">
        <v>2579</v>
      </c>
      <c r="Q323" t="s">
        <v>2700</v>
      </c>
      <c r="R323" t="s">
        <v>2701</v>
      </c>
      <c r="S323" t="s">
        <v>2697</v>
      </c>
      <c r="T323">
        <v>432.8</v>
      </c>
      <c r="U323">
        <v>3</v>
      </c>
      <c r="V323">
        <v>194782</v>
      </c>
      <c r="W323">
        <v>194.78200000000001</v>
      </c>
    </row>
    <row r="324" spans="1:23" x14ac:dyDescent="0.2">
      <c r="A324" t="s">
        <v>827</v>
      </c>
      <c r="B324">
        <v>98</v>
      </c>
      <c r="C324" t="s">
        <v>2646</v>
      </c>
      <c r="D324" t="s">
        <v>1101</v>
      </c>
      <c r="E324" t="s">
        <v>916</v>
      </c>
      <c r="F324" t="s">
        <v>17</v>
      </c>
      <c r="G324" t="s">
        <v>396</v>
      </c>
      <c r="H324" t="s">
        <v>14</v>
      </c>
      <c r="I324">
        <v>7.3</v>
      </c>
      <c r="J324">
        <v>19.3</v>
      </c>
      <c r="K324" t="s">
        <v>1103</v>
      </c>
      <c r="L324">
        <f>VLOOKUP(P324,[1]Table1!$A$2:$K$85,11, FALSE)</f>
        <v>21</v>
      </c>
      <c r="N324" t="s">
        <v>2527</v>
      </c>
      <c r="P324" t="s">
        <v>2567</v>
      </c>
      <c r="Q324" t="s">
        <v>2669</v>
      </c>
      <c r="R324" t="s">
        <v>2670</v>
      </c>
      <c r="S324" t="s">
        <v>2671</v>
      </c>
      <c r="T324">
        <v>90.6</v>
      </c>
      <c r="U324">
        <v>55</v>
      </c>
      <c r="V324">
        <v>49077</v>
      </c>
      <c r="W324">
        <v>49.076999999999998</v>
      </c>
    </row>
    <row r="325" spans="1:23" x14ac:dyDescent="0.2">
      <c r="A325" t="s">
        <v>827</v>
      </c>
      <c r="B325">
        <v>99</v>
      </c>
      <c r="C325" t="s">
        <v>2646</v>
      </c>
      <c r="D325" t="s">
        <v>1104</v>
      </c>
      <c r="E325" t="s">
        <v>1105</v>
      </c>
      <c r="F325" t="s">
        <v>17</v>
      </c>
      <c r="G325" t="s">
        <v>401</v>
      </c>
      <c r="H325" t="s">
        <v>20</v>
      </c>
      <c r="I325">
        <v>18.3</v>
      </c>
      <c r="J325">
        <v>19.3</v>
      </c>
      <c r="K325" t="s">
        <v>1103</v>
      </c>
      <c r="L325">
        <f>VLOOKUP(P325,[1]Table1!$A$2:$K$85,11, FALSE)</f>
        <v>17</v>
      </c>
      <c r="N325" t="s">
        <v>2121</v>
      </c>
      <c r="P325" t="s">
        <v>2573</v>
      </c>
      <c r="Q325" t="s">
        <v>2683</v>
      </c>
      <c r="R325" t="s">
        <v>2684</v>
      </c>
      <c r="S325" t="s">
        <v>2685</v>
      </c>
      <c r="T325">
        <v>102.4</v>
      </c>
      <c r="U325">
        <v>72</v>
      </c>
      <c r="V325">
        <v>72966</v>
      </c>
      <c r="W325">
        <v>72.965999999999994</v>
      </c>
    </row>
    <row r="326" spans="1:23" x14ac:dyDescent="0.2">
      <c r="A326" t="s">
        <v>827</v>
      </c>
      <c r="B326">
        <v>100</v>
      </c>
      <c r="C326" t="s">
        <v>2646</v>
      </c>
      <c r="D326" t="s">
        <v>1107</v>
      </c>
      <c r="E326" t="s">
        <v>1108</v>
      </c>
      <c r="F326" t="s">
        <v>17</v>
      </c>
      <c r="G326" t="s">
        <v>405</v>
      </c>
      <c r="H326" t="s">
        <v>14</v>
      </c>
      <c r="I326">
        <v>7.9</v>
      </c>
      <c r="J326">
        <v>19.2</v>
      </c>
      <c r="K326" t="s">
        <v>1109</v>
      </c>
      <c r="L326">
        <f>VLOOKUP(P326,[1]Table1!$A$2:$K$85,11, FALSE)</f>
        <v>50</v>
      </c>
      <c r="N326" t="s">
        <v>2122</v>
      </c>
      <c r="P326" t="s">
        <v>2565</v>
      </c>
      <c r="Q326" t="s">
        <v>2664</v>
      </c>
      <c r="R326" t="s">
        <v>2665</v>
      </c>
      <c r="S326" t="s">
        <v>2592</v>
      </c>
      <c r="T326">
        <v>89.7</v>
      </c>
      <c r="U326">
        <v>182</v>
      </c>
      <c r="V326">
        <v>0</v>
      </c>
      <c r="W326">
        <v>0</v>
      </c>
    </row>
    <row r="327" spans="1:23" x14ac:dyDescent="0.2">
      <c r="A327" t="s">
        <v>1110</v>
      </c>
      <c r="B327">
        <v>1</v>
      </c>
      <c r="C327" t="s">
        <v>2646</v>
      </c>
      <c r="D327" t="s">
        <v>1111</v>
      </c>
      <c r="E327" t="s">
        <v>1112</v>
      </c>
      <c r="F327" t="s">
        <v>17</v>
      </c>
      <c r="G327" t="s">
        <v>1113</v>
      </c>
      <c r="H327" t="s">
        <v>38</v>
      </c>
      <c r="I327">
        <v>355</v>
      </c>
      <c r="J327">
        <v>118</v>
      </c>
      <c r="K327" t="s">
        <v>641</v>
      </c>
      <c r="L327">
        <f>VLOOKUP(P327,[1]Table1!$A$2:$K$85,11, FALSE)</f>
        <v>50</v>
      </c>
      <c r="N327" t="s">
        <v>2123</v>
      </c>
      <c r="P327" t="s">
        <v>2565</v>
      </c>
      <c r="Q327" t="s">
        <v>2664</v>
      </c>
      <c r="R327" t="s">
        <v>2665</v>
      </c>
      <c r="S327" t="s">
        <v>2592</v>
      </c>
      <c r="T327">
        <v>89.7</v>
      </c>
      <c r="U327">
        <v>182</v>
      </c>
      <c r="V327">
        <v>0</v>
      </c>
      <c r="W327">
        <v>0</v>
      </c>
    </row>
    <row r="328" spans="1:23" x14ac:dyDescent="0.2">
      <c r="A328" t="s">
        <v>1110</v>
      </c>
      <c r="B328">
        <v>2</v>
      </c>
      <c r="C328" t="s">
        <v>2646</v>
      </c>
      <c r="D328" t="s">
        <v>1115</v>
      </c>
      <c r="E328" t="s">
        <v>1116</v>
      </c>
      <c r="F328" t="s">
        <v>17</v>
      </c>
      <c r="G328" t="s">
        <v>1117</v>
      </c>
      <c r="H328" t="s">
        <v>38</v>
      </c>
      <c r="I328">
        <v>123</v>
      </c>
      <c r="J328">
        <v>90</v>
      </c>
      <c r="K328" t="s">
        <v>731</v>
      </c>
      <c r="L328">
        <f>VLOOKUP(P328,[1]Table1!$A$2:$K$85,11, FALSE)</f>
        <v>15</v>
      </c>
      <c r="N328" t="s">
        <v>2124</v>
      </c>
      <c r="P328" t="s">
        <v>2600</v>
      </c>
      <c r="Q328" t="s">
        <v>2748</v>
      </c>
      <c r="R328" t="s">
        <v>2749</v>
      </c>
      <c r="S328" t="s">
        <v>2750</v>
      </c>
      <c r="T328">
        <v>109.4</v>
      </c>
      <c r="U328">
        <v>44</v>
      </c>
      <c r="V328">
        <v>69164</v>
      </c>
      <c r="W328">
        <v>69.164000000000001</v>
      </c>
    </row>
    <row r="329" spans="1:23" x14ac:dyDescent="0.2">
      <c r="A329" t="s">
        <v>1110</v>
      </c>
      <c r="B329">
        <v>3</v>
      </c>
      <c r="C329" t="s">
        <v>2646</v>
      </c>
      <c r="D329" t="s">
        <v>1119</v>
      </c>
      <c r="E329" t="s">
        <v>1120</v>
      </c>
      <c r="F329" t="s">
        <v>17</v>
      </c>
      <c r="G329" t="s">
        <v>1117</v>
      </c>
      <c r="H329" t="s">
        <v>38</v>
      </c>
      <c r="I329">
        <v>78</v>
      </c>
      <c r="J329">
        <v>61</v>
      </c>
      <c r="K329" t="s">
        <v>1121</v>
      </c>
      <c r="L329">
        <f>VLOOKUP(P329,[1]Table1!$A$2:$K$85,11, FALSE)</f>
        <v>14</v>
      </c>
      <c r="N329" t="s">
        <v>2125</v>
      </c>
      <c r="P329" t="s">
        <v>2581</v>
      </c>
      <c r="Q329" t="s">
        <v>2705</v>
      </c>
      <c r="R329" t="s">
        <v>2706</v>
      </c>
      <c r="S329" t="s">
        <v>2688</v>
      </c>
      <c r="T329">
        <v>129</v>
      </c>
      <c r="U329">
        <v>38</v>
      </c>
      <c r="V329">
        <v>78965</v>
      </c>
      <c r="W329">
        <v>78.965000000000003</v>
      </c>
    </row>
    <row r="330" spans="1:23" x14ac:dyDescent="0.2">
      <c r="A330" t="s">
        <v>1110</v>
      </c>
      <c r="B330">
        <v>4</v>
      </c>
      <c r="C330" t="s">
        <v>2646</v>
      </c>
      <c r="D330" t="s">
        <v>1122</v>
      </c>
      <c r="E330" t="s">
        <v>1123</v>
      </c>
      <c r="F330" t="s">
        <v>17</v>
      </c>
      <c r="G330" t="s">
        <v>1117</v>
      </c>
      <c r="H330" t="s">
        <v>38</v>
      </c>
      <c r="I330">
        <v>210</v>
      </c>
      <c r="J330">
        <v>56</v>
      </c>
      <c r="K330" t="s">
        <v>1124</v>
      </c>
      <c r="L330">
        <f>VLOOKUP(P330,[1]Table1!$A$2:$K$85,11, FALSE)</f>
        <v>28</v>
      </c>
      <c r="N330" t="s">
        <v>2126</v>
      </c>
      <c r="P330" t="s">
        <v>2595</v>
      </c>
      <c r="Q330" t="s">
        <v>2737</v>
      </c>
      <c r="R330" t="s">
        <v>2738</v>
      </c>
      <c r="S330" t="s">
        <v>2739</v>
      </c>
      <c r="T330">
        <v>107.3</v>
      </c>
      <c r="U330">
        <v>105</v>
      </c>
      <c r="V330">
        <v>55776</v>
      </c>
      <c r="W330">
        <v>55.776000000000003</v>
      </c>
    </row>
    <row r="331" spans="1:23" x14ac:dyDescent="0.2">
      <c r="A331" t="s">
        <v>1110</v>
      </c>
      <c r="B331">
        <v>5</v>
      </c>
      <c r="C331" t="s">
        <v>2646</v>
      </c>
      <c r="D331" t="s">
        <v>1125</v>
      </c>
      <c r="E331" t="s">
        <v>1126</v>
      </c>
      <c r="F331" t="s">
        <v>17</v>
      </c>
      <c r="G331" t="s">
        <v>174</v>
      </c>
      <c r="H331" t="s">
        <v>38</v>
      </c>
      <c r="I331">
        <v>82</v>
      </c>
      <c r="J331">
        <v>50</v>
      </c>
      <c r="K331" t="s">
        <v>1128</v>
      </c>
      <c r="L331">
        <f>VLOOKUP(P331,[1]Table1!$A$2:$K$85,11, FALSE)</f>
        <v>29</v>
      </c>
      <c r="N331" t="s">
        <v>2127</v>
      </c>
      <c r="P331" t="s">
        <v>2596</v>
      </c>
      <c r="Q331" t="s">
        <v>2740</v>
      </c>
      <c r="R331" t="s">
        <v>2741</v>
      </c>
      <c r="S331" t="s">
        <v>2742</v>
      </c>
      <c r="T331">
        <v>91.5</v>
      </c>
      <c r="U331">
        <v>151</v>
      </c>
      <c r="V331">
        <v>61309</v>
      </c>
      <c r="W331">
        <v>61.308999999999997</v>
      </c>
    </row>
    <row r="332" spans="1:23" x14ac:dyDescent="0.2">
      <c r="A332" t="s">
        <v>1110</v>
      </c>
      <c r="B332">
        <v>6</v>
      </c>
      <c r="C332" t="s">
        <v>2646</v>
      </c>
      <c r="D332" t="s">
        <v>1129</v>
      </c>
      <c r="E332" t="s">
        <v>1130</v>
      </c>
      <c r="F332" t="s">
        <v>17</v>
      </c>
      <c r="G332" t="s">
        <v>1131</v>
      </c>
      <c r="H332" t="s">
        <v>26</v>
      </c>
      <c r="I332">
        <v>84</v>
      </c>
      <c r="J332">
        <v>49</v>
      </c>
      <c r="K332" t="s">
        <v>1133</v>
      </c>
      <c r="L332">
        <f>VLOOKUP(P332,[1]Table1!$A$2:$K$85,11, FALSE)</f>
        <v>29</v>
      </c>
      <c r="N332" t="s">
        <v>2128</v>
      </c>
      <c r="P332" t="s">
        <v>2596</v>
      </c>
      <c r="Q332" t="s">
        <v>2740</v>
      </c>
      <c r="R332" t="s">
        <v>2741</v>
      </c>
      <c r="S332" t="s">
        <v>2742</v>
      </c>
      <c r="T332">
        <v>91.5</v>
      </c>
      <c r="U332">
        <v>151</v>
      </c>
      <c r="V332">
        <v>61309</v>
      </c>
      <c r="W332">
        <v>61.308999999999997</v>
      </c>
    </row>
    <row r="333" spans="1:23" x14ac:dyDescent="0.2">
      <c r="A333" t="s">
        <v>1110</v>
      </c>
      <c r="B333">
        <v>7</v>
      </c>
      <c r="C333" t="s">
        <v>2646</v>
      </c>
      <c r="D333" t="s">
        <v>1134</v>
      </c>
      <c r="E333" t="s">
        <v>1135</v>
      </c>
      <c r="F333" t="s">
        <v>17</v>
      </c>
      <c r="G333" t="s">
        <v>1113</v>
      </c>
      <c r="H333" t="s">
        <v>17</v>
      </c>
      <c r="I333">
        <v>75</v>
      </c>
      <c r="J333">
        <v>46</v>
      </c>
      <c r="K333" t="s">
        <v>910</v>
      </c>
      <c r="L333">
        <f>VLOOKUP(P333,[1]Table1!$A$2:$K$85,11, FALSE)</f>
        <v>29</v>
      </c>
      <c r="N333" t="s">
        <v>2129</v>
      </c>
      <c r="P333" t="s">
        <v>2596</v>
      </c>
      <c r="Q333" t="s">
        <v>2740</v>
      </c>
      <c r="R333" t="s">
        <v>2741</v>
      </c>
      <c r="S333" t="s">
        <v>2742</v>
      </c>
      <c r="T333">
        <v>91.5</v>
      </c>
      <c r="U333">
        <v>151</v>
      </c>
      <c r="V333">
        <v>61309</v>
      </c>
      <c r="W333">
        <v>61.308999999999997</v>
      </c>
    </row>
    <row r="334" spans="1:23" x14ac:dyDescent="0.2">
      <c r="A334" t="s">
        <v>1110</v>
      </c>
      <c r="B334">
        <v>8</v>
      </c>
      <c r="C334" t="s">
        <v>2646</v>
      </c>
      <c r="D334" t="s">
        <v>1137</v>
      </c>
      <c r="E334" t="s">
        <v>1138</v>
      </c>
      <c r="F334" t="s">
        <v>17</v>
      </c>
      <c r="G334" t="s">
        <v>1117</v>
      </c>
      <c r="H334" t="s">
        <v>38</v>
      </c>
      <c r="I334">
        <v>87</v>
      </c>
      <c r="J334">
        <v>44</v>
      </c>
      <c r="K334" t="s">
        <v>1139</v>
      </c>
      <c r="L334">
        <f>VLOOKUP(P334,[1]Table1!$A$2:$K$85,11, FALSE)</f>
        <v>16</v>
      </c>
      <c r="N334" t="s">
        <v>2130</v>
      </c>
      <c r="P334" t="s">
        <v>2601</v>
      </c>
      <c r="Q334" t="s">
        <v>2751</v>
      </c>
      <c r="R334" t="s">
        <v>2752</v>
      </c>
      <c r="S334" t="s">
        <v>2753</v>
      </c>
      <c r="T334">
        <v>101.4</v>
      </c>
      <c r="U334">
        <v>250</v>
      </c>
      <c r="V334">
        <v>49928</v>
      </c>
      <c r="W334">
        <v>49.927999999999997</v>
      </c>
    </row>
    <row r="335" spans="1:23" x14ac:dyDescent="0.2">
      <c r="A335" t="s">
        <v>1110</v>
      </c>
      <c r="B335">
        <v>9</v>
      </c>
      <c r="C335" t="s">
        <v>2646</v>
      </c>
      <c r="D335" t="s">
        <v>1140</v>
      </c>
      <c r="E335" t="s">
        <v>1141</v>
      </c>
      <c r="F335" t="s">
        <v>17</v>
      </c>
      <c r="G335" t="s">
        <v>1142</v>
      </c>
      <c r="H335" t="s">
        <v>20</v>
      </c>
      <c r="I335">
        <v>137</v>
      </c>
      <c r="J335">
        <v>44</v>
      </c>
      <c r="K335" t="s">
        <v>1139</v>
      </c>
      <c r="L335">
        <f>VLOOKUP(P335,[1]Table1!$A$2:$K$85,11, FALSE)</f>
        <v>16</v>
      </c>
      <c r="N335" t="s">
        <v>2131</v>
      </c>
      <c r="P335" t="s">
        <v>2601</v>
      </c>
      <c r="Q335" t="s">
        <v>2751</v>
      </c>
      <c r="R335" t="s">
        <v>2752</v>
      </c>
      <c r="S335" t="s">
        <v>2753</v>
      </c>
      <c r="T335">
        <v>101.4</v>
      </c>
      <c r="U335">
        <v>250</v>
      </c>
      <c r="V335">
        <v>49928</v>
      </c>
      <c r="W335">
        <v>49.927999999999997</v>
      </c>
    </row>
    <row r="336" spans="1:23" x14ac:dyDescent="0.2">
      <c r="A336" t="s">
        <v>1110</v>
      </c>
      <c r="B336">
        <v>10</v>
      </c>
      <c r="C336" t="s">
        <v>2646</v>
      </c>
      <c r="D336" t="s">
        <v>1144</v>
      </c>
      <c r="E336" t="s">
        <v>1145</v>
      </c>
      <c r="F336" t="s">
        <v>17</v>
      </c>
      <c r="G336" t="s">
        <v>1117</v>
      </c>
      <c r="H336" t="s">
        <v>14</v>
      </c>
      <c r="I336">
        <v>91</v>
      </c>
      <c r="J336">
        <v>44</v>
      </c>
      <c r="K336" t="s">
        <v>1139</v>
      </c>
      <c r="L336">
        <f>VLOOKUP(P336,[1]Table1!$A$2:$K$85,11, FALSE)</f>
        <v>29</v>
      </c>
      <c r="N336" t="s">
        <v>2132</v>
      </c>
      <c r="P336" t="s">
        <v>2596</v>
      </c>
      <c r="Q336" t="s">
        <v>2740</v>
      </c>
      <c r="R336" t="s">
        <v>2741</v>
      </c>
      <c r="S336" t="s">
        <v>2742</v>
      </c>
      <c r="T336">
        <v>91.5</v>
      </c>
      <c r="U336">
        <v>151</v>
      </c>
      <c r="V336">
        <v>61309</v>
      </c>
      <c r="W336">
        <v>61.308999999999997</v>
      </c>
    </row>
    <row r="337" spans="1:23" x14ac:dyDescent="0.2">
      <c r="A337" t="s">
        <v>1110</v>
      </c>
      <c r="B337">
        <v>11</v>
      </c>
      <c r="C337" t="s">
        <v>2646</v>
      </c>
      <c r="D337" t="s">
        <v>1147</v>
      </c>
      <c r="E337" t="s">
        <v>1148</v>
      </c>
      <c r="F337" t="s">
        <v>17</v>
      </c>
      <c r="G337" t="s">
        <v>1117</v>
      </c>
      <c r="H337" t="s">
        <v>26</v>
      </c>
      <c r="I337">
        <v>35</v>
      </c>
      <c r="J337">
        <v>42</v>
      </c>
      <c r="K337" t="s">
        <v>920</v>
      </c>
      <c r="L337">
        <f>VLOOKUP(P337,[1]Table1!$A$2:$K$85,11, FALSE)</f>
        <v>14</v>
      </c>
      <c r="N337" t="s">
        <v>2133</v>
      </c>
      <c r="P337" t="s">
        <v>2581</v>
      </c>
      <c r="Q337" t="s">
        <v>2705</v>
      </c>
      <c r="R337" t="s">
        <v>2706</v>
      </c>
      <c r="S337" t="s">
        <v>2688</v>
      </c>
      <c r="T337">
        <v>129</v>
      </c>
      <c r="U337">
        <v>38</v>
      </c>
      <c r="V337">
        <v>78965</v>
      </c>
      <c r="W337">
        <v>78.965000000000003</v>
      </c>
    </row>
    <row r="338" spans="1:23" x14ac:dyDescent="0.2">
      <c r="A338" t="s">
        <v>1110</v>
      </c>
      <c r="B338">
        <v>12</v>
      </c>
      <c r="C338" t="s">
        <v>2646</v>
      </c>
      <c r="D338" t="s">
        <v>1149</v>
      </c>
      <c r="E338" t="s">
        <v>1150</v>
      </c>
      <c r="F338" t="s">
        <v>17</v>
      </c>
      <c r="G338" t="s">
        <v>1117</v>
      </c>
      <c r="H338" t="s">
        <v>38</v>
      </c>
      <c r="I338">
        <v>50</v>
      </c>
      <c r="J338">
        <v>39</v>
      </c>
      <c r="K338" t="s">
        <v>923</v>
      </c>
      <c r="L338">
        <f>VLOOKUP(P338,[1]Table1!$A$2:$K$85,11, FALSE)</f>
        <v>29</v>
      </c>
      <c r="N338" t="s">
        <v>2134</v>
      </c>
      <c r="P338" t="s">
        <v>2596</v>
      </c>
      <c r="Q338" t="s">
        <v>2740</v>
      </c>
      <c r="R338" t="s">
        <v>2741</v>
      </c>
      <c r="S338" t="s">
        <v>2742</v>
      </c>
      <c r="T338">
        <v>91.5</v>
      </c>
      <c r="U338">
        <v>151</v>
      </c>
      <c r="V338">
        <v>61309</v>
      </c>
      <c r="W338">
        <v>61.308999999999997</v>
      </c>
    </row>
    <row r="339" spans="1:23" x14ac:dyDescent="0.2">
      <c r="A339" t="s">
        <v>1110</v>
      </c>
      <c r="B339">
        <v>13</v>
      </c>
      <c r="C339" t="s">
        <v>2646</v>
      </c>
      <c r="D339" t="s">
        <v>1152</v>
      </c>
      <c r="E339" t="s">
        <v>1153</v>
      </c>
      <c r="F339" t="s">
        <v>17</v>
      </c>
      <c r="G339" t="s">
        <v>1117</v>
      </c>
      <c r="H339" t="s">
        <v>38</v>
      </c>
      <c r="I339">
        <v>84</v>
      </c>
      <c r="J339">
        <v>38</v>
      </c>
      <c r="K339" t="s">
        <v>1154</v>
      </c>
      <c r="L339">
        <f>VLOOKUP(P339,[1]Table1!$A$2:$K$85,11, FALSE)</f>
        <v>50</v>
      </c>
      <c r="N339" t="s">
        <v>2135</v>
      </c>
      <c r="P339" t="s">
        <v>2565</v>
      </c>
      <c r="Q339" t="s">
        <v>2664</v>
      </c>
      <c r="R339" t="s">
        <v>2665</v>
      </c>
      <c r="S339" t="s">
        <v>2592</v>
      </c>
      <c r="T339">
        <v>89.7</v>
      </c>
      <c r="U339">
        <v>182</v>
      </c>
      <c r="V339">
        <v>0</v>
      </c>
      <c r="W339">
        <v>0</v>
      </c>
    </row>
    <row r="340" spans="1:23" x14ac:dyDescent="0.2">
      <c r="A340" t="s">
        <v>1110</v>
      </c>
      <c r="B340">
        <v>14</v>
      </c>
      <c r="C340" t="s">
        <v>2646</v>
      </c>
      <c r="D340" t="s">
        <v>1155</v>
      </c>
      <c r="E340" t="s">
        <v>1156</v>
      </c>
      <c r="F340" t="s">
        <v>17</v>
      </c>
      <c r="G340" t="s">
        <v>1142</v>
      </c>
      <c r="H340" t="s">
        <v>26</v>
      </c>
      <c r="I340">
        <v>59</v>
      </c>
      <c r="J340">
        <v>38</v>
      </c>
      <c r="K340" t="s">
        <v>1154</v>
      </c>
      <c r="L340">
        <f>VLOOKUP(P340,[1]Table1!$A$2:$K$85,11, FALSE)</f>
        <v>16</v>
      </c>
      <c r="N340" t="s">
        <v>2528</v>
      </c>
      <c r="P340" t="s">
        <v>2601</v>
      </c>
      <c r="Q340" t="s">
        <v>2751</v>
      </c>
      <c r="R340" t="s">
        <v>2752</v>
      </c>
      <c r="S340" t="s">
        <v>2753</v>
      </c>
      <c r="T340">
        <v>101.4</v>
      </c>
      <c r="U340">
        <v>250</v>
      </c>
      <c r="V340">
        <v>49928</v>
      </c>
      <c r="W340">
        <v>49.927999999999997</v>
      </c>
    </row>
    <row r="341" spans="1:23" x14ac:dyDescent="0.2">
      <c r="A341" t="s">
        <v>1110</v>
      </c>
      <c r="B341">
        <v>15</v>
      </c>
      <c r="C341" t="s">
        <v>2646</v>
      </c>
      <c r="D341" t="s">
        <v>1158</v>
      </c>
      <c r="E341" t="s">
        <v>1159</v>
      </c>
      <c r="F341" t="s">
        <v>17</v>
      </c>
      <c r="G341" t="s">
        <v>1117</v>
      </c>
      <c r="H341" t="s">
        <v>26</v>
      </c>
      <c r="I341">
        <v>132</v>
      </c>
      <c r="J341">
        <v>37</v>
      </c>
      <c r="K341" t="s">
        <v>929</v>
      </c>
      <c r="L341">
        <f>VLOOKUP(P341,[1]Table1!$A$2:$K$85,11, FALSE)</f>
        <v>21</v>
      </c>
      <c r="N341" t="s">
        <v>2136</v>
      </c>
      <c r="P341" t="s">
        <v>2567</v>
      </c>
      <c r="Q341" t="s">
        <v>2669</v>
      </c>
      <c r="R341" t="s">
        <v>2670</v>
      </c>
      <c r="S341" t="s">
        <v>2671</v>
      </c>
      <c r="T341">
        <v>90.6</v>
      </c>
      <c r="U341">
        <v>55</v>
      </c>
      <c r="V341">
        <v>49077</v>
      </c>
      <c r="W341">
        <v>49.076999999999998</v>
      </c>
    </row>
    <row r="342" spans="1:23" x14ac:dyDescent="0.2">
      <c r="A342" t="s">
        <v>1110</v>
      </c>
      <c r="B342">
        <v>16</v>
      </c>
      <c r="C342" t="s">
        <v>2646</v>
      </c>
      <c r="D342" t="s">
        <v>1161</v>
      </c>
      <c r="E342" t="s">
        <v>1162</v>
      </c>
      <c r="F342" t="s">
        <v>17</v>
      </c>
      <c r="G342" t="s">
        <v>1142</v>
      </c>
      <c r="I342">
        <v>25</v>
      </c>
      <c r="J342">
        <v>33</v>
      </c>
      <c r="K342" t="s">
        <v>747</v>
      </c>
      <c r="L342">
        <f>VLOOKUP(P342,[1]Table1!$A$2:$K$85,11, FALSE)</f>
        <v>14</v>
      </c>
      <c r="N342" t="s">
        <v>2137</v>
      </c>
      <c r="P342" t="s">
        <v>2581</v>
      </c>
      <c r="Q342" t="s">
        <v>2705</v>
      </c>
      <c r="R342" t="s">
        <v>2706</v>
      </c>
      <c r="S342" t="s">
        <v>2688</v>
      </c>
      <c r="T342">
        <v>129</v>
      </c>
      <c r="U342">
        <v>38</v>
      </c>
      <c r="V342">
        <v>78965</v>
      </c>
      <c r="W342">
        <v>78.965000000000003</v>
      </c>
    </row>
    <row r="343" spans="1:23" x14ac:dyDescent="0.2">
      <c r="A343" t="s">
        <v>1110</v>
      </c>
      <c r="B343">
        <v>17</v>
      </c>
      <c r="C343" t="s">
        <v>2646</v>
      </c>
      <c r="D343" t="s">
        <v>1163</v>
      </c>
      <c r="E343" t="s">
        <v>1112</v>
      </c>
      <c r="F343" t="s">
        <v>17</v>
      </c>
      <c r="G343" t="s">
        <v>1117</v>
      </c>
      <c r="H343" t="s">
        <v>20</v>
      </c>
      <c r="I343">
        <v>49</v>
      </c>
      <c r="J343">
        <v>32</v>
      </c>
      <c r="K343" t="s">
        <v>952</v>
      </c>
      <c r="L343">
        <f>VLOOKUP(P343,[1]Table1!$A$2:$K$85,11, FALSE)</f>
        <v>50</v>
      </c>
      <c r="N343" t="s">
        <v>2529</v>
      </c>
      <c r="P343" t="s">
        <v>2565</v>
      </c>
      <c r="Q343" t="s">
        <v>2664</v>
      </c>
      <c r="R343" t="s">
        <v>2665</v>
      </c>
      <c r="S343" t="s">
        <v>2592</v>
      </c>
      <c r="T343">
        <v>89.7</v>
      </c>
      <c r="U343">
        <v>182</v>
      </c>
      <c r="V343">
        <v>0</v>
      </c>
      <c r="W343">
        <v>0</v>
      </c>
    </row>
    <row r="344" spans="1:23" x14ac:dyDescent="0.2">
      <c r="A344" t="s">
        <v>1110</v>
      </c>
      <c r="B344">
        <v>18</v>
      </c>
      <c r="C344" t="s">
        <v>2646</v>
      </c>
      <c r="D344" t="s">
        <v>1164</v>
      </c>
      <c r="E344" t="s">
        <v>1165</v>
      </c>
      <c r="F344" t="s">
        <v>17</v>
      </c>
      <c r="G344" t="s">
        <v>1117</v>
      </c>
      <c r="H344" t="s">
        <v>14</v>
      </c>
      <c r="I344">
        <v>123</v>
      </c>
      <c r="J344">
        <v>30</v>
      </c>
      <c r="K344" t="s">
        <v>1166</v>
      </c>
      <c r="L344">
        <f>VLOOKUP(P344,[1]Table1!$A$2:$K$85,11, FALSE)</f>
        <v>51</v>
      </c>
      <c r="N344" t="s">
        <v>2138</v>
      </c>
      <c r="P344" t="s">
        <v>2568</v>
      </c>
      <c r="Q344" t="s">
        <v>2672</v>
      </c>
      <c r="R344" t="s">
        <v>2673</v>
      </c>
      <c r="S344" t="s">
        <v>2660</v>
      </c>
      <c r="T344">
        <v>93.9</v>
      </c>
      <c r="U344">
        <v>77</v>
      </c>
      <c r="V344">
        <v>48335</v>
      </c>
      <c r="W344">
        <v>48.335000000000001</v>
      </c>
    </row>
    <row r="345" spans="1:23" x14ac:dyDescent="0.2">
      <c r="A345" t="s">
        <v>1110</v>
      </c>
      <c r="B345">
        <v>19</v>
      </c>
      <c r="C345" t="s">
        <v>2646</v>
      </c>
      <c r="D345" t="s">
        <v>1167</v>
      </c>
      <c r="E345" t="s">
        <v>1168</v>
      </c>
      <c r="F345" t="s">
        <v>17</v>
      </c>
      <c r="G345" t="s">
        <v>1117</v>
      </c>
      <c r="H345" t="s">
        <v>17</v>
      </c>
      <c r="I345">
        <v>36</v>
      </c>
      <c r="J345">
        <v>29</v>
      </c>
      <c r="K345" t="s">
        <v>968</v>
      </c>
      <c r="L345">
        <f>VLOOKUP(P345,[1]Table1!$A$2:$K$85,11, FALSE)</f>
        <v>29</v>
      </c>
      <c r="N345" t="s">
        <v>2139</v>
      </c>
      <c r="P345" t="s">
        <v>2596</v>
      </c>
      <c r="Q345" t="s">
        <v>2740</v>
      </c>
      <c r="R345" t="s">
        <v>2741</v>
      </c>
      <c r="S345" t="s">
        <v>2742</v>
      </c>
      <c r="T345">
        <v>91.5</v>
      </c>
      <c r="U345">
        <v>151</v>
      </c>
      <c r="V345">
        <v>61309</v>
      </c>
      <c r="W345">
        <v>61.308999999999997</v>
      </c>
    </row>
    <row r="346" spans="1:23" x14ac:dyDescent="0.2">
      <c r="A346" t="s">
        <v>1110</v>
      </c>
      <c r="B346">
        <v>20</v>
      </c>
      <c r="C346" t="s">
        <v>2646</v>
      </c>
      <c r="D346" t="s">
        <v>1169</v>
      </c>
      <c r="E346" t="s">
        <v>1170</v>
      </c>
      <c r="F346" t="s">
        <v>17</v>
      </c>
      <c r="G346" t="s">
        <v>1117</v>
      </c>
      <c r="H346" t="s">
        <v>26</v>
      </c>
      <c r="I346">
        <v>30</v>
      </c>
      <c r="J346">
        <v>27</v>
      </c>
      <c r="K346" t="s">
        <v>979</v>
      </c>
      <c r="L346">
        <f>VLOOKUP(P346,[1]Table1!$A$2:$K$85,11, FALSE)</f>
        <v>29</v>
      </c>
      <c r="N346" t="s">
        <v>2140</v>
      </c>
      <c r="P346" t="s">
        <v>2596</v>
      </c>
      <c r="Q346" t="s">
        <v>2740</v>
      </c>
      <c r="R346" t="s">
        <v>2741</v>
      </c>
      <c r="S346" t="s">
        <v>2742</v>
      </c>
      <c r="T346">
        <v>91.5</v>
      </c>
      <c r="U346">
        <v>151</v>
      </c>
      <c r="V346">
        <v>61309</v>
      </c>
      <c r="W346">
        <v>61.308999999999997</v>
      </c>
    </row>
    <row r="347" spans="1:23" x14ac:dyDescent="0.2">
      <c r="A347" t="s">
        <v>1110</v>
      </c>
      <c r="B347">
        <v>21</v>
      </c>
      <c r="C347" t="s">
        <v>2646</v>
      </c>
      <c r="D347" t="s">
        <v>1171</v>
      </c>
      <c r="E347" t="s">
        <v>1172</v>
      </c>
      <c r="F347" t="s">
        <v>17</v>
      </c>
      <c r="G347" t="s">
        <v>1142</v>
      </c>
      <c r="I347">
        <v>17.3</v>
      </c>
      <c r="J347">
        <v>26</v>
      </c>
      <c r="K347" t="s">
        <v>993</v>
      </c>
      <c r="L347">
        <f>VLOOKUP(P347,[1]Table1!$A$2:$K$85,11, FALSE)</f>
        <v>16</v>
      </c>
      <c r="N347" t="s">
        <v>2141</v>
      </c>
      <c r="P347" t="s">
        <v>2601</v>
      </c>
      <c r="Q347" t="s">
        <v>2751</v>
      </c>
      <c r="R347" t="s">
        <v>2752</v>
      </c>
      <c r="S347" t="s">
        <v>2753</v>
      </c>
      <c r="T347">
        <v>101.4</v>
      </c>
      <c r="U347">
        <v>250</v>
      </c>
      <c r="V347">
        <v>49928</v>
      </c>
      <c r="W347">
        <v>49.927999999999997</v>
      </c>
    </row>
    <row r="348" spans="1:23" x14ac:dyDescent="0.2">
      <c r="A348" t="s">
        <v>1110</v>
      </c>
      <c r="B348">
        <v>22</v>
      </c>
      <c r="C348" t="s">
        <v>2646</v>
      </c>
      <c r="D348" t="s">
        <v>1174</v>
      </c>
      <c r="E348" t="s">
        <v>1175</v>
      </c>
      <c r="F348" t="s">
        <v>17</v>
      </c>
      <c r="G348" t="s">
        <v>1142</v>
      </c>
      <c r="H348" t="s">
        <v>14</v>
      </c>
      <c r="I348">
        <v>17.600000000000001</v>
      </c>
      <c r="J348">
        <v>25</v>
      </c>
      <c r="K348" t="s">
        <v>999</v>
      </c>
      <c r="L348">
        <f>VLOOKUP(P348,[1]Table1!$A$2:$K$85,11, FALSE)</f>
        <v>29</v>
      </c>
      <c r="N348" t="s">
        <v>2142</v>
      </c>
      <c r="P348" t="s">
        <v>2596</v>
      </c>
      <c r="Q348" t="s">
        <v>2740</v>
      </c>
      <c r="R348" t="s">
        <v>2741</v>
      </c>
      <c r="S348" t="s">
        <v>2742</v>
      </c>
      <c r="T348">
        <v>91.5</v>
      </c>
      <c r="U348">
        <v>151</v>
      </c>
      <c r="V348">
        <v>61309</v>
      </c>
      <c r="W348">
        <v>61.308999999999997</v>
      </c>
    </row>
    <row r="349" spans="1:23" x14ac:dyDescent="0.2">
      <c r="A349" t="s">
        <v>1110</v>
      </c>
      <c r="B349">
        <v>23</v>
      </c>
      <c r="C349" t="s">
        <v>2646</v>
      </c>
      <c r="D349" t="s">
        <v>1176</v>
      </c>
      <c r="E349" t="s">
        <v>1177</v>
      </c>
      <c r="F349" t="s">
        <v>17</v>
      </c>
      <c r="G349" t="s">
        <v>1178</v>
      </c>
      <c r="H349" t="s">
        <v>17</v>
      </c>
      <c r="I349">
        <v>19.2</v>
      </c>
      <c r="J349">
        <v>25</v>
      </c>
      <c r="K349" t="s">
        <v>999</v>
      </c>
      <c r="L349">
        <f>VLOOKUP(P349,[1]Table1!$A$2:$K$85,11, FALSE)</f>
        <v>29</v>
      </c>
      <c r="N349" t="s">
        <v>2143</v>
      </c>
      <c r="P349" t="s">
        <v>2596</v>
      </c>
      <c r="Q349" t="s">
        <v>2740</v>
      </c>
      <c r="R349" t="s">
        <v>2741</v>
      </c>
      <c r="S349" t="s">
        <v>2742</v>
      </c>
      <c r="T349">
        <v>91.5</v>
      </c>
      <c r="U349">
        <v>151</v>
      </c>
      <c r="V349">
        <v>61309</v>
      </c>
      <c r="W349">
        <v>61.308999999999997</v>
      </c>
    </row>
    <row r="350" spans="1:23" x14ac:dyDescent="0.2">
      <c r="A350" t="s">
        <v>1110</v>
      </c>
      <c r="B350">
        <v>24</v>
      </c>
      <c r="C350" t="s">
        <v>2646</v>
      </c>
      <c r="D350" t="s">
        <v>1180</v>
      </c>
      <c r="E350" t="s">
        <v>1181</v>
      </c>
      <c r="F350" t="s">
        <v>17</v>
      </c>
      <c r="G350" t="s">
        <v>1117</v>
      </c>
      <c r="H350" t="s">
        <v>38</v>
      </c>
      <c r="I350">
        <v>31</v>
      </c>
      <c r="J350">
        <v>25</v>
      </c>
      <c r="K350" t="s">
        <v>999</v>
      </c>
      <c r="L350">
        <f>VLOOKUP(P350,[1]Table1!$A$2:$K$85,11, FALSE)</f>
        <v>17</v>
      </c>
      <c r="N350" t="s">
        <v>2144</v>
      </c>
      <c r="P350" t="s">
        <v>2602</v>
      </c>
      <c r="Q350" t="s">
        <v>2754</v>
      </c>
      <c r="R350" t="s">
        <v>2711</v>
      </c>
      <c r="S350" t="s">
        <v>2697</v>
      </c>
      <c r="T350">
        <v>176.2</v>
      </c>
      <c r="U350">
        <v>25</v>
      </c>
      <c r="V350">
        <v>69778</v>
      </c>
      <c r="W350">
        <v>69.778000000000006</v>
      </c>
    </row>
    <row r="351" spans="1:23" x14ac:dyDescent="0.2">
      <c r="A351" t="s">
        <v>1110</v>
      </c>
      <c r="B351">
        <v>25</v>
      </c>
      <c r="C351" t="s">
        <v>2646</v>
      </c>
      <c r="D351" t="s">
        <v>1182</v>
      </c>
      <c r="E351" t="s">
        <v>1183</v>
      </c>
      <c r="F351" t="s">
        <v>17</v>
      </c>
      <c r="G351" t="s">
        <v>1113</v>
      </c>
      <c r="H351" t="s">
        <v>17</v>
      </c>
      <c r="I351">
        <v>37</v>
      </c>
      <c r="J351">
        <v>25</v>
      </c>
      <c r="K351" t="s">
        <v>999</v>
      </c>
      <c r="L351">
        <f>VLOOKUP(P351,[1]Table1!$A$2:$K$85,11, FALSE)</f>
        <v>29</v>
      </c>
      <c r="N351" t="s">
        <v>2145</v>
      </c>
      <c r="P351" t="s">
        <v>2596</v>
      </c>
      <c r="Q351" t="s">
        <v>2740</v>
      </c>
      <c r="R351" t="s">
        <v>2741</v>
      </c>
      <c r="S351" t="s">
        <v>2742</v>
      </c>
      <c r="T351">
        <v>91.5</v>
      </c>
      <c r="U351">
        <v>151</v>
      </c>
      <c r="V351">
        <v>61309</v>
      </c>
      <c r="W351">
        <v>61.308999999999997</v>
      </c>
    </row>
    <row r="352" spans="1:23" x14ac:dyDescent="0.2">
      <c r="A352" t="s">
        <v>1110</v>
      </c>
      <c r="B352">
        <v>26</v>
      </c>
      <c r="C352" t="s">
        <v>2646</v>
      </c>
      <c r="D352" t="s">
        <v>1184</v>
      </c>
      <c r="E352" t="s">
        <v>1185</v>
      </c>
      <c r="F352" t="s">
        <v>17</v>
      </c>
      <c r="G352" t="s">
        <v>174</v>
      </c>
      <c r="H352" t="s">
        <v>17</v>
      </c>
      <c r="I352">
        <v>21</v>
      </c>
      <c r="J352">
        <v>25</v>
      </c>
      <c r="K352" t="s">
        <v>999</v>
      </c>
      <c r="L352">
        <f>VLOOKUP(P352,[1]Table1!$A$2:$K$85,11, FALSE)</f>
        <v>29</v>
      </c>
      <c r="N352" t="s">
        <v>2146</v>
      </c>
      <c r="P352" t="s">
        <v>2596</v>
      </c>
      <c r="Q352" t="s">
        <v>2740</v>
      </c>
      <c r="R352" t="s">
        <v>2741</v>
      </c>
      <c r="S352" t="s">
        <v>2742</v>
      </c>
      <c r="T352">
        <v>91.5</v>
      </c>
      <c r="U352">
        <v>151</v>
      </c>
      <c r="V352">
        <v>61309</v>
      </c>
      <c r="W352">
        <v>61.308999999999997</v>
      </c>
    </row>
    <row r="353" spans="1:23" x14ac:dyDescent="0.2">
      <c r="A353" t="s">
        <v>1110</v>
      </c>
      <c r="B353">
        <v>27</v>
      </c>
      <c r="C353" t="s">
        <v>2646</v>
      </c>
      <c r="D353" t="s">
        <v>1186</v>
      </c>
      <c r="E353" t="s">
        <v>1187</v>
      </c>
      <c r="F353" t="s">
        <v>17</v>
      </c>
      <c r="G353" t="s">
        <v>1117</v>
      </c>
      <c r="H353" t="s">
        <v>20</v>
      </c>
      <c r="I353">
        <v>117</v>
      </c>
      <c r="J353">
        <v>23</v>
      </c>
      <c r="K353" t="s">
        <v>1023</v>
      </c>
      <c r="L353">
        <f>VLOOKUP(P353,[1]Table1!$A$2:$K$85,11, FALSE)</f>
        <v>31</v>
      </c>
      <c r="N353" t="s">
        <v>2530</v>
      </c>
      <c r="P353" t="s">
        <v>2597</v>
      </c>
      <c r="Q353" t="s">
        <v>2743</v>
      </c>
      <c r="R353" t="s">
        <v>2713</v>
      </c>
      <c r="S353" t="s">
        <v>2709</v>
      </c>
      <c r="T353">
        <v>91.9</v>
      </c>
      <c r="U353">
        <v>62</v>
      </c>
      <c r="V353">
        <v>54306</v>
      </c>
      <c r="W353">
        <v>54.305999999999997</v>
      </c>
    </row>
    <row r="354" spans="1:23" x14ac:dyDescent="0.2">
      <c r="A354" t="s">
        <v>1110</v>
      </c>
      <c r="B354">
        <v>28</v>
      </c>
      <c r="C354" t="s">
        <v>2646</v>
      </c>
      <c r="D354" t="s">
        <v>1188</v>
      </c>
      <c r="E354" t="s">
        <v>799</v>
      </c>
      <c r="F354" t="s">
        <v>17</v>
      </c>
      <c r="G354" t="s">
        <v>1142</v>
      </c>
      <c r="H354" t="s">
        <v>14</v>
      </c>
      <c r="I354">
        <v>26</v>
      </c>
      <c r="J354">
        <v>22</v>
      </c>
      <c r="K354" t="s">
        <v>1031</v>
      </c>
      <c r="L354">
        <f>VLOOKUP(P354,[1]Table1!$A$2:$K$85,11, FALSE)</f>
        <v>12</v>
      </c>
      <c r="N354" t="s">
        <v>2147</v>
      </c>
      <c r="P354" t="s">
        <v>2571</v>
      </c>
      <c r="Q354" t="s">
        <v>2678</v>
      </c>
      <c r="R354" t="s">
        <v>2679</v>
      </c>
      <c r="S354" t="s">
        <v>2680</v>
      </c>
      <c r="T354">
        <v>82.7</v>
      </c>
      <c r="U354">
        <v>151</v>
      </c>
      <c r="V354">
        <v>84957</v>
      </c>
      <c r="W354">
        <v>84.956999999999994</v>
      </c>
    </row>
    <row r="355" spans="1:23" x14ac:dyDescent="0.2">
      <c r="A355" t="s">
        <v>1110</v>
      </c>
      <c r="B355">
        <v>29</v>
      </c>
      <c r="C355" t="s">
        <v>2646</v>
      </c>
      <c r="D355" t="s">
        <v>1189</v>
      </c>
      <c r="E355" t="s">
        <v>1112</v>
      </c>
      <c r="F355" t="s">
        <v>17</v>
      </c>
      <c r="G355" t="s">
        <v>1142</v>
      </c>
      <c r="H355" t="s">
        <v>20</v>
      </c>
      <c r="I355">
        <v>11.1</v>
      </c>
      <c r="J355">
        <v>21</v>
      </c>
      <c r="K355" t="s">
        <v>1049</v>
      </c>
      <c r="L355">
        <f>VLOOKUP(P355,[1]Table1!$A$2:$K$85,11, FALSE)</f>
        <v>25</v>
      </c>
      <c r="N355" t="s">
        <v>2148</v>
      </c>
      <c r="P355" t="s">
        <v>2593</v>
      </c>
      <c r="Q355" t="s">
        <v>2733</v>
      </c>
      <c r="R355" t="s">
        <v>2734</v>
      </c>
      <c r="S355" t="s">
        <v>1117</v>
      </c>
      <c r="T355">
        <v>86.4</v>
      </c>
      <c r="U355">
        <v>49</v>
      </c>
      <c r="V355">
        <v>58575</v>
      </c>
      <c r="W355">
        <v>58.575000000000003</v>
      </c>
    </row>
    <row r="356" spans="1:23" x14ac:dyDescent="0.2">
      <c r="A356" t="s">
        <v>1110</v>
      </c>
      <c r="B356">
        <v>30</v>
      </c>
      <c r="C356" t="s">
        <v>2646</v>
      </c>
      <c r="D356" t="s">
        <v>1190</v>
      </c>
      <c r="E356" t="s">
        <v>1191</v>
      </c>
      <c r="F356" t="s">
        <v>17</v>
      </c>
      <c r="G356" t="s">
        <v>174</v>
      </c>
      <c r="H356" t="s">
        <v>17</v>
      </c>
      <c r="I356">
        <v>10</v>
      </c>
      <c r="J356">
        <v>21</v>
      </c>
      <c r="K356" t="s">
        <v>1049</v>
      </c>
      <c r="L356">
        <f>VLOOKUP(P356,[1]Table1!$A$2:$K$85,11, FALSE)</f>
        <v>15</v>
      </c>
      <c r="N356" t="s">
        <v>2149</v>
      </c>
      <c r="P356" t="s">
        <v>2582</v>
      </c>
      <c r="Q356" t="s">
        <v>2707</v>
      </c>
      <c r="R356" t="s">
        <v>2708</v>
      </c>
      <c r="S356" t="s">
        <v>2709</v>
      </c>
      <c r="T356">
        <v>100.4</v>
      </c>
      <c r="U356">
        <v>77</v>
      </c>
      <c r="V356">
        <v>43015</v>
      </c>
      <c r="W356">
        <v>43.015000000000001</v>
      </c>
    </row>
    <row r="357" spans="1:23" x14ac:dyDescent="0.2">
      <c r="A357" t="s">
        <v>1110</v>
      </c>
      <c r="B357">
        <v>31</v>
      </c>
      <c r="C357" t="s">
        <v>2646</v>
      </c>
      <c r="D357" t="s">
        <v>1193</v>
      </c>
      <c r="E357" t="s">
        <v>1194</v>
      </c>
      <c r="F357" t="s">
        <v>17</v>
      </c>
      <c r="G357" t="s">
        <v>1178</v>
      </c>
      <c r="H357" t="s">
        <v>20</v>
      </c>
      <c r="I357">
        <v>13.3</v>
      </c>
      <c r="J357">
        <v>21</v>
      </c>
      <c r="K357" t="s">
        <v>1049</v>
      </c>
      <c r="L357">
        <f>VLOOKUP(P357,[1]Table1!$A$2:$K$85,11, FALSE)</f>
        <v>29</v>
      </c>
      <c r="N357" t="s">
        <v>2150</v>
      </c>
      <c r="P357" t="s">
        <v>2596</v>
      </c>
      <c r="Q357" t="s">
        <v>2740</v>
      </c>
      <c r="R357" t="s">
        <v>2741</v>
      </c>
      <c r="S357" t="s">
        <v>2742</v>
      </c>
      <c r="T357">
        <v>91.5</v>
      </c>
      <c r="U357">
        <v>151</v>
      </c>
      <c r="V357">
        <v>61309</v>
      </c>
      <c r="W357">
        <v>61.308999999999997</v>
      </c>
    </row>
    <row r="358" spans="1:23" x14ac:dyDescent="0.2">
      <c r="A358" t="s">
        <v>1110</v>
      </c>
      <c r="B358">
        <v>32</v>
      </c>
      <c r="C358" t="s">
        <v>2646</v>
      </c>
      <c r="D358" t="s">
        <v>1195</v>
      </c>
      <c r="E358" t="s">
        <v>1196</v>
      </c>
      <c r="F358" t="s">
        <v>17</v>
      </c>
      <c r="G358" t="s">
        <v>1142</v>
      </c>
      <c r="H358" t="s">
        <v>38</v>
      </c>
      <c r="I358">
        <v>12.1</v>
      </c>
      <c r="J358">
        <v>20</v>
      </c>
      <c r="K358" t="s">
        <v>1072</v>
      </c>
      <c r="L358">
        <f>VLOOKUP(P358,[1]Table1!$A$2:$K$85,11, FALSE)</f>
        <v>29</v>
      </c>
      <c r="N358" t="s">
        <v>2151</v>
      </c>
      <c r="P358" t="s">
        <v>2596</v>
      </c>
      <c r="Q358" t="s">
        <v>2740</v>
      </c>
      <c r="R358" t="s">
        <v>2741</v>
      </c>
      <c r="S358" t="s">
        <v>2742</v>
      </c>
      <c r="T358">
        <v>91.5</v>
      </c>
      <c r="U358">
        <v>151</v>
      </c>
      <c r="V358">
        <v>61309</v>
      </c>
      <c r="W358">
        <v>61.308999999999997</v>
      </c>
    </row>
    <row r="359" spans="1:23" x14ac:dyDescent="0.2">
      <c r="A359" t="s">
        <v>1110</v>
      </c>
      <c r="B359">
        <v>33</v>
      </c>
      <c r="C359" t="s">
        <v>2646</v>
      </c>
      <c r="D359" t="s">
        <v>1197</v>
      </c>
      <c r="E359" t="s">
        <v>1198</v>
      </c>
      <c r="F359" t="s">
        <v>17</v>
      </c>
      <c r="G359" t="s">
        <v>1131</v>
      </c>
      <c r="H359" t="s">
        <v>38</v>
      </c>
      <c r="I359">
        <v>10.4</v>
      </c>
      <c r="J359">
        <v>20</v>
      </c>
      <c r="K359" t="s">
        <v>1072</v>
      </c>
      <c r="L359">
        <f>VLOOKUP(P359,[1]Table1!$A$2:$K$85,11, FALSE)</f>
        <v>42</v>
      </c>
      <c r="N359" t="s">
        <v>2152</v>
      </c>
      <c r="P359" t="s">
        <v>2603</v>
      </c>
      <c r="Q359" t="s">
        <v>2755</v>
      </c>
      <c r="R359" t="s">
        <v>2756</v>
      </c>
      <c r="S359" t="s">
        <v>2725</v>
      </c>
      <c r="T359">
        <v>112.6</v>
      </c>
      <c r="U359">
        <v>121</v>
      </c>
      <c r="V359">
        <v>64080</v>
      </c>
      <c r="W359">
        <v>64.08</v>
      </c>
    </row>
    <row r="360" spans="1:23" x14ac:dyDescent="0.2">
      <c r="A360" t="s">
        <v>1110</v>
      </c>
      <c r="B360">
        <v>34</v>
      </c>
      <c r="C360" t="s">
        <v>2646</v>
      </c>
      <c r="D360" t="s">
        <v>1200</v>
      </c>
      <c r="E360" t="s">
        <v>1201</v>
      </c>
      <c r="F360" t="s">
        <v>17</v>
      </c>
      <c r="G360" t="s">
        <v>1142</v>
      </c>
      <c r="H360" t="s">
        <v>14</v>
      </c>
      <c r="I360">
        <v>12.4</v>
      </c>
      <c r="J360">
        <v>19.7</v>
      </c>
      <c r="K360" t="s">
        <v>1092</v>
      </c>
      <c r="L360">
        <f>VLOOKUP(P360,[1]Table1!$A$2:$K$85,11, FALSE)</f>
        <v>29</v>
      </c>
      <c r="N360" t="s">
        <v>2153</v>
      </c>
      <c r="P360" t="s">
        <v>2596</v>
      </c>
      <c r="Q360" t="s">
        <v>2740</v>
      </c>
      <c r="R360" t="s">
        <v>2741</v>
      </c>
      <c r="S360" t="s">
        <v>2742</v>
      </c>
      <c r="T360">
        <v>91.5</v>
      </c>
      <c r="U360">
        <v>151</v>
      </c>
      <c r="V360">
        <v>61309</v>
      </c>
      <c r="W360">
        <v>61.308999999999997</v>
      </c>
    </row>
    <row r="361" spans="1:23" x14ac:dyDescent="0.2">
      <c r="A361" t="s">
        <v>1110</v>
      </c>
      <c r="B361">
        <v>35</v>
      </c>
      <c r="C361" t="s">
        <v>2646</v>
      </c>
      <c r="D361" t="s">
        <v>1202</v>
      </c>
      <c r="E361" t="s">
        <v>1203</v>
      </c>
      <c r="F361" t="s">
        <v>17</v>
      </c>
      <c r="G361" t="s">
        <v>1117</v>
      </c>
      <c r="H361" t="s">
        <v>20</v>
      </c>
      <c r="I361">
        <v>7.5</v>
      </c>
      <c r="J361">
        <v>19.2</v>
      </c>
      <c r="K361" t="s">
        <v>1109</v>
      </c>
      <c r="L361">
        <f>VLOOKUP(P361,[1]Table1!$A$2:$K$85,11, FALSE)</f>
        <v>16</v>
      </c>
      <c r="N361" t="s">
        <v>2154</v>
      </c>
      <c r="P361" t="s">
        <v>2601</v>
      </c>
      <c r="Q361" t="s">
        <v>2751</v>
      </c>
      <c r="R361" t="s">
        <v>2752</v>
      </c>
      <c r="S361" t="s">
        <v>2753</v>
      </c>
      <c r="T361">
        <v>101.4</v>
      </c>
      <c r="U361">
        <v>250</v>
      </c>
      <c r="V361">
        <v>49928</v>
      </c>
      <c r="W361">
        <v>49.927999999999997</v>
      </c>
    </row>
    <row r="362" spans="1:23" x14ac:dyDescent="0.2">
      <c r="A362" t="s">
        <v>1110</v>
      </c>
      <c r="B362">
        <v>36</v>
      </c>
      <c r="C362" t="s">
        <v>2646</v>
      </c>
      <c r="D362" t="s">
        <v>1204</v>
      </c>
      <c r="E362" t="s">
        <v>1150</v>
      </c>
      <c r="F362" t="s">
        <v>17</v>
      </c>
      <c r="G362" t="s">
        <v>1117</v>
      </c>
      <c r="H362" t="s">
        <v>17</v>
      </c>
      <c r="I362">
        <v>10.9</v>
      </c>
      <c r="J362">
        <v>19</v>
      </c>
      <c r="K362" t="s">
        <v>1205</v>
      </c>
      <c r="L362">
        <f>VLOOKUP(P362,[1]Table1!$A$2:$K$85,11, FALSE)</f>
        <v>29</v>
      </c>
      <c r="N362" t="s">
        <v>2155</v>
      </c>
      <c r="P362" t="s">
        <v>2596</v>
      </c>
      <c r="Q362" t="s">
        <v>2740</v>
      </c>
      <c r="R362" t="s">
        <v>2741</v>
      </c>
      <c r="S362" t="s">
        <v>2742</v>
      </c>
      <c r="T362">
        <v>91.5</v>
      </c>
      <c r="U362">
        <v>151</v>
      </c>
      <c r="V362">
        <v>61309</v>
      </c>
      <c r="W362">
        <v>61.308999999999997</v>
      </c>
    </row>
    <row r="363" spans="1:23" x14ac:dyDescent="0.2">
      <c r="A363" t="s">
        <v>1110</v>
      </c>
      <c r="B363">
        <v>37</v>
      </c>
      <c r="C363" t="s">
        <v>2646</v>
      </c>
      <c r="D363" t="s">
        <v>1206</v>
      </c>
      <c r="E363" t="s">
        <v>1207</v>
      </c>
      <c r="F363" t="s">
        <v>17</v>
      </c>
      <c r="G363" t="s">
        <v>174</v>
      </c>
      <c r="H363" t="s">
        <v>17</v>
      </c>
      <c r="I363">
        <v>9.4</v>
      </c>
      <c r="J363">
        <v>18.7</v>
      </c>
      <c r="K363" t="s">
        <v>1209</v>
      </c>
      <c r="L363">
        <f>VLOOKUP(P363,[1]Table1!$A$2:$K$85,11, FALSE)</f>
        <v>29</v>
      </c>
      <c r="N363" t="s">
        <v>2156</v>
      </c>
      <c r="P363" t="s">
        <v>2596</v>
      </c>
      <c r="Q363" t="s">
        <v>2740</v>
      </c>
      <c r="R363" t="s">
        <v>2741</v>
      </c>
      <c r="S363" t="s">
        <v>2742</v>
      </c>
      <c r="T363">
        <v>91.5</v>
      </c>
      <c r="U363">
        <v>151</v>
      </c>
      <c r="V363">
        <v>61309</v>
      </c>
      <c r="W363">
        <v>61.308999999999997</v>
      </c>
    </row>
    <row r="364" spans="1:23" x14ac:dyDescent="0.2">
      <c r="A364" t="s">
        <v>1110</v>
      </c>
      <c r="B364">
        <v>38</v>
      </c>
      <c r="C364" t="s">
        <v>2646</v>
      </c>
      <c r="D364" t="s">
        <v>1210</v>
      </c>
      <c r="E364" t="s">
        <v>1211</v>
      </c>
      <c r="F364" t="s">
        <v>17</v>
      </c>
      <c r="G364" t="s">
        <v>1113</v>
      </c>
      <c r="H364" t="s">
        <v>14</v>
      </c>
      <c r="I364">
        <v>11.2</v>
      </c>
      <c r="J364">
        <v>18.600000000000001</v>
      </c>
      <c r="K364" t="s">
        <v>1212</v>
      </c>
      <c r="L364">
        <f>VLOOKUP(P364,[1]Table1!$A$2:$K$85,11, FALSE)</f>
        <v>29</v>
      </c>
      <c r="N364" t="s">
        <v>2157</v>
      </c>
      <c r="P364" t="s">
        <v>2596</v>
      </c>
      <c r="Q364" t="s">
        <v>2740</v>
      </c>
      <c r="R364" t="s">
        <v>2741</v>
      </c>
      <c r="S364" t="s">
        <v>2742</v>
      </c>
      <c r="T364">
        <v>91.5</v>
      </c>
      <c r="U364">
        <v>151</v>
      </c>
      <c r="V364">
        <v>61309</v>
      </c>
      <c r="W364">
        <v>61.308999999999997</v>
      </c>
    </row>
    <row r="365" spans="1:23" x14ac:dyDescent="0.2">
      <c r="A365" t="s">
        <v>1110</v>
      </c>
      <c r="B365">
        <v>39</v>
      </c>
      <c r="C365" t="s">
        <v>2646</v>
      </c>
      <c r="D365" t="s">
        <v>1213</v>
      </c>
      <c r="E365" t="s">
        <v>1214</v>
      </c>
      <c r="F365" t="s">
        <v>17</v>
      </c>
      <c r="G365" t="s">
        <v>1178</v>
      </c>
      <c r="H365" t="s">
        <v>17</v>
      </c>
      <c r="I365">
        <v>7.2</v>
      </c>
      <c r="J365">
        <v>17.600000000000001</v>
      </c>
      <c r="K365" t="s">
        <v>1215</v>
      </c>
      <c r="L365">
        <f>VLOOKUP(P365,[1]Table1!$A$2:$K$85,11, FALSE)</f>
        <v>29</v>
      </c>
      <c r="N365" t="s">
        <v>2158</v>
      </c>
      <c r="P365" t="s">
        <v>2596</v>
      </c>
      <c r="Q365" t="s">
        <v>2740</v>
      </c>
      <c r="R365" t="s">
        <v>2741</v>
      </c>
      <c r="S365" t="s">
        <v>2742</v>
      </c>
      <c r="T365">
        <v>91.5</v>
      </c>
      <c r="U365">
        <v>151</v>
      </c>
      <c r="V365">
        <v>61309</v>
      </c>
      <c r="W365">
        <v>61.308999999999997</v>
      </c>
    </row>
    <row r="366" spans="1:23" x14ac:dyDescent="0.2">
      <c r="A366" t="s">
        <v>1110</v>
      </c>
      <c r="B366">
        <v>40</v>
      </c>
      <c r="C366" t="s">
        <v>2646</v>
      </c>
      <c r="D366" t="s">
        <v>1216</v>
      </c>
      <c r="E366" t="s">
        <v>1217</v>
      </c>
      <c r="F366" t="s">
        <v>17</v>
      </c>
      <c r="G366" t="s">
        <v>1117</v>
      </c>
      <c r="H366" t="s">
        <v>17</v>
      </c>
      <c r="I366">
        <v>6.2</v>
      </c>
      <c r="J366">
        <v>17.399999999999999</v>
      </c>
      <c r="K366" t="s">
        <v>753</v>
      </c>
      <c r="L366">
        <f>VLOOKUP(P366,[1]Table1!$A$2:$K$85,11, FALSE)</f>
        <v>41</v>
      </c>
      <c r="N366" t="s">
        <v>2159</v>
      </c>
      <c r="P366" t="s">
        <v>2604</v>
      </c>
      <c r="Q366" t="s">
        <v>2757</v>
      </c>
      <c r="R366" t="s">
        <v>2758</v>
      </c>
      <c r="S366" t="s">
        <v>2759</v>
      </c>
      <c r="T366">
        <v>105</v>
      </c>
      <c r="U366">
        <v>62</v>
      </c>
      <c r="V366">
        <v>70099</v>
      </c>
      <c r="W366">
        <v>70.099000000000004</v>
      </c>
    </row>
    <row r="367" spans="1:23" x14ac:dyDescent="0.2">
      <c r="A367" t="s">
        <v>1110</v>
      </c>
      <c r="B367">
        <v>41</v>
      </c>
      <c r="C367" t="s">
        <v>2646</v>
      </c>
      <c r="D367" t="s">
        <v>1219</v>
      </c>
      <c r="E367" t="s">
        <v>1220</v>
      </c>
      <c r="F367" t="s">
        <v>17</v>
      </c>
      <c r="G367" t="s">
        <v>1142</v>
      </c>
      <c r="H367" t="s">
        <v>38</v>
      </c>
      <c r="I367">
        <v>9.3000000000000007</v>
      </c>
      <c r="J367">
        <v>17.3</v>
      </c>
      <c r="K367" t="s">
        <v>1222</v>
      </c>
      <c r="L367">
        <f>VLOOKUP(P367,[1]Table1!$A$2:$K$85,11, FALSE)</f>
        <v>50</v>
      </c>
      <c r="N367" t="s">
        <v>2160</v>
      </c>
      <c r="P367" t="s">
        <v>2565</v>
      </c>
      <c r="Q367" t="s">
        <v>2664</v>
      </c>
      <c r="R367" t="s">
        <v>2665</v>
      </c>
      <c r="S367" t="s">
        <v>2592</v>
      </c>
      <c r="T367">
        <v>89.7</v>
      </c>
      <c r="U367">
        <v>182</v>
      </c>
      <c r="V367">
        <v>0</v>
      </c>
      <c r="W367">
        <v>0</v>
      </c>
    </row>
    <row r="368" spans="1:23" x14ac:dyDescent="0.2">
      <c r="A368" t="s">
        <v>1110</v>
      </c>
      <c r="B368">
        <v>42</v>
      </c>
      <c r="C368" t="s">
        <v>2646</v>
      </c>
      <c r="D368" t="s">
        <v>1223</v>
      </c>
      <c r="E368" t="s">
        <v>1224</v>
      </c>
      <c r="F368" t="s">
        <v>17</v>
      </c>
      <c r="G368" t="s">
        <v>1142</v>
      </c>
      <c r="H368" t="s">
        <v>14</v>
      </c>
      <c r="I368">
        <v>4.5</v>
      </c>
      <c r="J368">
        <v>16.8</v>
      </c>
      <c r="K368" t="s">
        <v>757</v>
      </c>
      <c r="L368">
        <f>VLOOKUP(P368,[1]Table1!$A$2:$K$85,11, FALSE)</f>
        <v>29</v>
      </c>
      <c r="N368" t="s">
        <v>2161</v>
      </c>
      <c r="P368" t="s">
        <v>2596</v>
      </c>
      <c r="Q368" t="s">
        <v>2740</v>
      </c>
      <c r="R368" t="s">
        <v>2741</v>
      </c>
      <c r="S368" t="s">
        <v>2742</v>
      </c>
      <c r="T368">
        <v>91.5</v>
      </c>
      <c r="U368">
        <v>151</v>
      </c>
      <c r="V368">
        <v>61309</v>
      </c>
      <c r="W368">
        <v>61.308999999999997</v>
      </c>
    </row>
    <row r="369" spans="1:23" x14ac:dyDescent="0.2">
      <c r="A369" t="s">
        <v>1110</v>
      </c>
      <c r="B369">
        <v>43</v>
      </c>
      <c r="C369" t="s">
        <v>2646</v>
      </c>
      <c r="D369" t="s">
        <v>1225</v>
      </c>
      <c r="E369" t="s">
        <v>1226</v>
      </c>
      <c r="F369" t="s">
        <v>17</v>
      </c>
      <c r="G369" t="s">
        <v>1142</v>
      </c>
      <c r="H369" t="s">
        <v>14</v>
      </c>
      <c r="I369">
        <v>3.9</v>
      </c>
      <c r="J369">
        <v>16</v>
      </c>
      <c r="K369" t="s">
        <v>769</v>
      </c>
      <c r="L369">
        <f>VLOOKUP(P369,[1]Table1!$A$2:$K$85,11, FALSE)</f>
        <v>13</v>
      </c>
      <c r="N369" t="s">
        <v>2162</v>
      </c>
      <c r="P369" t="s">
        <v>2580</v>
      </c>
      <c r="Q369" t="s">
        <v>2702</v>
      </c>
      <c r="R369" t="s">
        <v>2703</v>
      </c>
      <c r="S369" t="s">
        <v>2704</v>
      </c>
      <c r="T369">
        <v>88</v>
      </c>
      <c r="U369">
        <v>72</v>
      </c>
      <c r="V369">
        <v>41995</v>
      </c>
      <c r="W369">
        <v>41.994999999999997</v>
      </c>
    </row>
    <row r="370" spans="1:23" x14ac:dyDescent="0.2">
      <c r="A370" t="s">
        <v>1110</v>
      </c>
      <c r="B370">
        <v>44</v>
      </c>
      <c r="C370" t="s">
        <v>2646</v>
      </c>
      <c r="D370" t="s">
        <v>1228</v>
      </c>
      <c r="E370" t="s">
        <v>1229</v>
      </c>
      <c r="F370" t="s">
        <v>17</v>
      </c>
      <c r="G370" t="s">
        <v>1117</v>
      </c>
      <c r="H370" t="s">
        <v>26</v>
      </c>
      <c r="I370">
        <v>4.2</v>
      </c>
      <c r="J370">
        <v>15.8</v>
      </c>
      <c r="K370" t="s">
        <v>1231</v>
      </c>
      <c r="L370">
        <f>VLOOKUP(P370,[1]Table1!$A$2:$K$85,11, FALSE)</f>
        <v>43</v>
      </c>
      <c r="N370" t="s">
        <v>2163</v>
      </c>
      <c r="P370" t="s">
        <v>2605</v>
      </c>
      <c r="Q370" t="s">
        <v>2760</v>
      </c>
      <c r="R370" t="s">
        <v>2761</v>
      </c>
      <c r="S370" t="s">
        <v>2762</v>
      </c>
      <c r="T370">
        <v>93.2</v>
      </c>
      <c r="U370">
        <v>121</v>
      </c>
      <c r="V370">
        <v>56536</v>
      </c>
      <c r="W370">
        <v>56.536000000000001</v>
      </c>
    </row>
    <row r="371" spans="1:23" x14ac:dyDescent="0.2">
      <c r="A371" t="s">
        <v>1110</v>
      </c>
      <c r="B371">
        <v>45</v>
      </c>
      <c r="C371" t="s">
        <v>2646</v>
      </c>
      <c r="D371" t="s">
        <v>1232</v>
      </c>
      <c r="E371" t="s">
        <v>1233</v>
      </c>
      <c r="F371" t="s">
        <v>17</v>
      </c>
      <c r="G371" t="s">
        <v>174</v>
      </c>
      <c r="H371" t="s">
        <v>26</v>
      </c>
      <c r="I371">
        <v>1.9</v>
      </c>
      <c r="J371">
        <v>15.2</v>
      </c>
      <c r="K371" t="s">
        <v>777</v>
      </c>
      <c r="L371">
        <f>VLOOKUP(P371,[1]Table1!$A$2:$K$85,11, FALSE)</f>
        <v>43</v>
      </c>
      <c r="N371" t="s">
        <v>2531</v>
      </c>
      <c r="P371" t="s">
        <v>2566</v>
      </c>
      <c r="Q371" t="s">
        <v>2666</v>
      </c>
      <c r="R371" t="s">
        <v>2667</v>
      </c>
      <c r="S371" t="s">
        <v>2668</v>
      </c>
      <c r="T371">
        <v>91.8</v>
      </c>
      <c r="U371">
        <v>176</v>
      </c>
      <c r="V371">
        <v>52111</v>
      </c>
      <c r="W371">
        <v>52.110999999999997</v>
      </c>
    </row>
    <row r="372" spans="1:23" x14ac:dyDescent="0.2">
      <c r="A372" t="s">
        <v>1110</v>
      </c>
      <c r="B372">
        <v>46</v>
      </c>
      <c r="C372" t="s">
        <v>2646</v>
      </c>
      <c r="D372" t="s">
        <v>1234</v>
      </c>
      <c r="E372" t="s">
        <v>1235</v>
      </c>
      <c r="F372" t="s">
        <v>17</v>
      </c>
      <c r="G372" t="s">
        <v>1117</v>
      </c>
      <c r="H372" t="s">
        <v>38</v>
      </c>
      <c r="I372">
        <v>50</v>
      </c>
      <c r="J372">
        <v>14.6</v>
      </c>
      <c r="K372" t="s">
        <v>1236</v>
      </c>
      <c r="L372">
        <f>VLOOKUP(P372,[1]Table1!$A$2:$K$85,11, FALSE)</f>
        <v>45</v>
      </c>
      <c r="N372" t="s">
        <v>2164</v>
      </c>
      <c r="P372" t="s">
        <v>2606</v>
      </c>
      <c r="Q372" t="s">
        <v>2763</v>
      </c>
      <c r="R372" t="s">
        <v>2764</v>
      </c>
      <c r="S372" t="s">
        <v>2742</v>
      </c>
      <c r="T372">
        <v>89.8</v>
      </c>
      <c r="U372">
        <v>115</v>
      </c>
      <c r="V372">
        <v>65359</v>
      </c>
      <c r="W372">
        <v>65.358999999999995</v>
      </c>
    </row>
    <row r="373" spans="1:23" x14ac:dyDescent="0.2">
      <c r="A373" t="s">
        <v>1110</v>
      </c>
      <c r="B373">
        <v>47</v>
      </c>
      <c r="C373" t="s">
        <v>2646</v>
      </c>
      <c r="D373" t="s">
        <v>1237</v>
      </c>
      <c r="E373" t="s">
        <v>1238</v>
      </c>
      <c r="F373" t="s">
        <v>17</v>
      </c>
      <c r="G373" t="s">
        <v>1117</v>
      </c>
      <c r="H373" t="s">
        <v>17</v>
      </c>
      <c r="I373">
        <v>3.2</v>
      </c>
      <c r="J373">
        <v>14.5</v>
      </c>
      <c r="K373" t="s">
        <v>1240</v>
      </c>
      <c r="L373">
        <f>VLOOKUP(P373,[1]Table1!$A$2:$K$85,11, FALSE)</f>
        <v>46</v>
      </c>
      <c r="N373" t="s">
        <v>2165</v>
      </c>
      <c r="P373" t="s">
        <v>2607</v>
      </c>
      <c r="Q373" t="s">
        <v>2765</v>
      </c>
      <c r="R373" t="s">
        <v>2766</v>
      </c>
      <c r="S373" t="s">
        <v>2704</v>
      </c>
      <c r="T373">
        <v>90.4</v>
      </c>
      <c r="U373">
        <v>202</v>
      </c>
      <c r="V373">
        <v>28744</v>
      </c>
      <c r="W373">
        <v>28.744</v>
      </c>
    </row>
    <row r="374" spans="1:23" x14ac:dyDescent="0.2">
      <c r="A374" t="s">
        <v>1110</v>
      </c>
      <c r="B374">
        <v>48</v>
      </c>
      <c r="C374" t="s">
        <v>2646</v>
      </c>
      <c r="D374" t="s">
        <v>1241</v>
      </c>
      <c r="E374" t="s">
        <v>1242</v>
      </c>
      <c r="F374" t="s">
        <v>17</v>
      </c>
      <c r="G374" t="s">
        <v>1142</v>
      </c>
      <c r="H374" t="s">
        <v>38</v>
      </c>
      <c r="I374">
        <v>9.1999999999999993</v>
      </c>
      <c r="J374">
        <v>13.4</v>
      </c>
      <c r="K374" t="s">
        <v>1244</v>
      </c>
      <c r="L374">
        <f>VLOOKUP(P374,[1]Table1!$A$2:$K$85,11, FALSE)</f>
        <v>47</v>
      </c>
      <c r="N374" t="s">
        <v>2166</v>
      </c>
      <c r="P374" t="s">
        <v>2608</v>
      </c>
      <c r="Q374" t="s">
        <v>2767</v>
      </c>
      <c r="R374" t="s">
        <v>2768</v>
      </c>
      <c r="S374" t="s">
        <v>2688</v>
      </c>
      <c r="T374">
        <v>101</v>
      </c>
      <c r="U374">
        <v>72</v>
      </c>
      <c r="V374">
        <v>65011</v>
      </c>
      <c r="W374">
        <v>65.010999999999996</v>
      </c>
    </row>
    <row r="375" spans="1:23" x14ac:dyDescent="0.2">
      <c r="A375" t="s">
        <v>1110</v>
      </c>
      <c r="B375">
        <v>49</v>
      </c>
      <c r="C375" t="s">
        <v>2646</v>
      </c>
      <c r="D375" t="s">
        <v>1245</v>
      </c>
      <c r="E375" t="s">
        <v>120</v>
      </c>
      <c r="F375" t="s">
        <v>17</v>
      </c>
      <c r="G375" t="s">
        <v>1142</v>
      </c>
      <c r="H375" t="s">
        <v>38</v>
      </c>
      <c r="I375">
        <v>8</v>
      </c>
      <c r="J375">
        <v>12.4</v>
      </c>
      <c r="K375" t="s">
        <v>1246</v>
      </c>
      <c r="L375">
        <f>VLOOKUP(P375,[1]Table1!$A$2:$K$85,11, FALSE)</f>
        <v>25</v>
      </c>
      <c r="N375" t="s">
        <v>2167</v>
      </c>
      <c r="P375" t="s">
        <v>2609</v>
      </c>
      <c r="Q375" t="s">
        <v>2769</v>
      </c>
      <c r="R375" t="s">
        <v>2770</v>
      </c>
      <c r="S375" t="s">
        <v>2688</v>
      </c>
      <c r="T375">
        <v>95.5</v>
      </c>
      <c r="U375">
        <v>182</v>
      </c>
      <c r="V375">
        <v>56019</v>
      </c>
      <c r="W375">
        <v>56.018999999999998</v>
      </c>
    </row>
    <row r="376" spans="1:23" x14ac:dyDescent="0.2">
      <c r="A376" t="s">
        <v>1110</v>
      </c>
      <c r="B376">
        <v>50</v>
      </c>
      <c r="C376" t="s">
        <v>2646</v>
      </c>
      <c r="D376" t="s">
        <v>1247</v>
      </c>
      <c r="E376" t="s">
        <v>1248</v>
      </c>
      <c r="F376" t="s">
        <v>17</v>
      </c>
      <c r="G376" t="s">
        <v>1142</v>
      </c>
      <c r="H376" t="s">
        <v>26</v>
      </c>
      <c r="I376">
        <v>2.8</v>
      </c>
      <c r="J376">
        <v>12.4</v>
      </c>
      <c r="K376" t="s">
        <v>1246</v>
      </c>
      <c r="L376">
        <f>VLOOKUP(P376,[1]Table1!$A$2:$K$85,11, FALSE)</f>
        <v>25</v>
      </c>
      <c r="N376" t="s">
        <v>2168</v>
      </c>
      <c r="P376" t="s">
        <v>2609</v>
      </c>
      <c r="Q376" t="s">
        <v>2769</v>
      </c>
      <c r="R376" t="s">
        <v>2770</v>
      </c>
      <c r="S376" t="s">
        <v>2688</v>
      </c>
      <c r="T376">
        <v>95.5</v>
      </c>
      <c r="U376">
        <v>182</v>
      </c>
      <c r="V376">
        <v>56019</v>
      </c>
      <c r="W376">
        <v>56.018999999999998</v>
      </c>
    </row>
    <row r="377" spans="1:23" x14ac:dyDescent="0.2">
      <c r="A377" t="s">
        <v>1110</v>
      </c>
      <c r="B377">
        <v>51</v>
      </c>
      <c r="C377" t="s">
        <v>2646</v>
      </c>
      <c r="D377" t="s">
        <v>1249</v>
      </c>
      <c r="E377" t="s">
        <v>1250</v>
      </c>
      <c r="F377" t="s">
        <v>17</v>
      </c>
      <c r="G377" t="s">
        <v>1131</v>
      </c>
      <c r="H377" t="s">
        <v>20</v>
      </c>
      <c r="I377">
        <v>2.4</v>
      </c>
      <c r="J377">
        <v>12.1</v>
      </c>
      <c r="K377" t="s">
        <v>1251</v>
      </c>
      <c r="L377">
        <f>VLOOKUP(P377,[1]Table1!$A$2:$K$85,11, FALSE)</f>
        <v>25</v>
      </c>
      <c r="N377" t="s">
        <v>2169</v>
      </c>
      <c r="P377" t="s">
        <v>2609</v>
      </c>
      <c r="Q377" t="s">
        <v>2769</v>
      </c>
      <c r="R377" t="s">
        <v>2770</v>
      </c>
      <c r="S377" t="s">
        <v>2688</v>
      </c>
      <c r="T377">
        <v>95.5</v>
      </c>
      <c r="U377">
        <v>182</v>
      </c>
      <c r="V377">
        <v>56019</v>
      </c>
      <c r="W377">
        <v>56.018999999999998</v>
      </c>
    </row>
    <row r="378" spans="1:23" x14ac:dyDescent="0.2">
      <c r="A378" t="s">
        <v>1110</v>
      </c>
      <c r="B378">
        <v>52</v>
      </c>
      <c r="C378" t="s">
        <v>2646</v>
      </c>
      <c r="D378" t="s">
        <v>1252</v>
      </c>
      <c r="E378" t="s">
        <v>1253</v>
      </c>
      <c r="F378" t="s">
        <v>17</v>
      </c>
      <c r="G378" t="s">
        <v>1142</v>
      </c>
      <c r="H378" t="s">
        <v>26</v>
      </c>
      <c r="I378">
        <v>2</v>
      </c>
      <c r="J378">
        <v>11.9</v>
      </c>
      <c r="K378" t="s">
        <v>784</v>
      </c>
      <c r="L378">
        <f>VLOOKUP(P378,[1]Table1!$A$2:$K$85,11, FALSE)</f>
        <v>25</v>
      </c>
      <c r="N378" t="s">
        <v>2170</v>
      </c>
      <c r="P378" t="s">
        <v>2609</v>
      </c>
      <c r="Q378" t="s">
        <v>2769</v>
      </c>
      <c r="R378" t="s">
        <v>2770</v>
      </c>
      <c r="S378" t="s">
        <v>2688</v>
      </c>
      <c r="T378">
        <v>95.5</v>
      </c>
      <c r="U378">
        <v>182</v>
      </c>
      <c r="V378">
        <v>56019</v>
      </c>
      <c r="W378">
        <v>56.018999999999998</v>
      </c>
    </row>
    <row r="379" spans="1:23" x14ac:dyDescent="0.2">
      <c r="A379" t="s">
        <v>1110</v>
      </c>
      <c r="B379">
        <v>53</v>
      </c>
      <c r="C379" t="s">
        <v>2646</v>
      </c>
      <c r="D379" t="s">
        <v>1255</v>
      </c>
      <c r="E379" t="s">
        <v>1256</v>
      </c>
      <c r="F379" t="s">
        <v>17</v>
      </c>
      <c r="G379" t="s">
        <v>1117</v>
      </c>
      <c r="H379" t="s">
        <v>20</v>
      </c>
      <c r="I379">
        <v>2</v>
      </c>
      <c r="J379">
        <v>11.8</v>
      </c>
      <c r="K379" t="s">
        <v>1257</v>
      </c>
      <c r="L379">
        <f>VLOOKUP(P379,[1]Table1!$A$2:$K$85,11, FALSE)</f>
        <v>26</v>
      </c>
      <c r="N379" t="s">
        <v>2171</v>
      </c>
      <c r="P379" t="s">
        <v>2610</v>
      </c>
      <c r="Q379" t="s">
        <v>2771</v>
      </c>
      <c r="R379" t="s">
        <v>2772</v>
      </c>
      <c r="S379" t="s">
        <v>2762</v>
      </c>
      <c r="T379">
        <v>85.3</v>
      </c>
      <c r="U379">
        <v>166</v>
      </c>
      <c r="V379">
        <v>52747</v>
      </c>
      <c r="W379">
        <v>52.747</v>
      </c>
    </row>
    <row r="380" spans="1:23" x14ac:dyDescent="0.2">
      <c r="A380" t="s">
        <v>1110</v>
      </c>
      <c r="B380">
        <v>54</v>
      </c>
      <c r="C380" t="s">
        <v>2646</v>
      </c>
      <c r="D380" t="s">
        <v>1258</v>
      </c>
      <c r="E380" t="s">
        <v>1259</v>
      </c>
      <c r="F380" t="s">
        <v>17</v>
      </c>
      <c r="G380" t="s">
        <v>174</v>
      </c>
      <c r="H380" t="s">
        <v>20</v>
      </c>
      <c r="I380">
        <v>2.2999999999999998</v>
      </c>
      <c r="J380">
        <v>11.8</v>
      </c>
      <c r="K380" t="s">
        <v>1257</v>
      </c>
      <c r="L380">
        <f>VLOOKUP(P380,[1]Table1!$A$2:$K$85,11, FALSE)</f>
        <v>25</v>
      </c>
      <c r="N380" t="s">
        <v>2172</v>
      </c>
      <c r="P380" t="s">
        <v>2609</v>
      </c>
      <c r="Q380" t="s">
        <v>2769</v>
      </c>
      <c r="R380" t="s">
        <v>2770</v>
      </c>
      <c r="S380" t="s">
        <v>2688</v>
      </c>
      <c r="T380">
        <v>95.5</v>
      </c>
      <c r="U380">
        <v>182</v>
      </c>
      <c r="V380">
        <v>56019</v>
      </c>
      <c r="W380">
        <v>56.018999999999998</v>
      </c>
    </row>
    <row r="381" spans="1:23" x14ac:dyDescent="0.2">
      <c r="A381" t="s">
        <v>1110</v>
      </c>
      <c r="B381">
        <v>55</v>
      </c>
      <c r="C381" t="s">
        <v>2646</v>
      </c>
      <c r="D381" t="s">
        <v>1261</v>
      </c>
      <c r="E381" t="s">
        <v>1262</v>
      </c>
      <c r="F381" t="s">
        <v>17</v>
      </c>
      <c r="G381" t="s">
        <v>1117</v>
      </c>
      <c r="H381" t="s">
        <v>14</v>
      </c>
      <c r="I381">
        <v>2.5</v>
      </c>
      <c r="J381">
        <v>11.8</v>
      </c>
      <c r="K381" t="s">
        <v>1257</v>
      </c>
      <c r="L381">
        <f>VLOOKUP(P381,[1]Table1!$A$2:$K$85,11, FALSE)</f>
        <v>25</v>
      </c>
      <c r="N381" t="s">
        <v>2532</v>
      </c>
      <c r="P381" t="s">
        <v>2609</v>
      </c>
      <c r="Q381" t="s">
        <v>2769</v>
      </c>
      <c r="R381" t="s">
        <v>2770</v>
      </c>
      <c r="S381" t="s">
        <v>2688</v>
      </c>
      <c r="T381">
        <v>95.5</v>
      </c>
      <c r="U381">
        <v>182</v>
      </c>
      <c r="V381">
        <v>56019</v>
      </c>
      <c r="W381">
        <v>56.018999999999998</v>
      </c>
    </row>
    <row r="382" spans="1:23" x14ac:dyDescent="0.2">
      <c r="A382" t="s">
        <v>1110</v>
      </c>
      <c r="B382">
        <v>56</v>
      </c>
      <c r="C382" t="s">
        <v>2646</v>
      </c>
      <c r="D382" t="s">
        <v>1264</v>
      </c>
      <c r="E382" t="s">
        <v>1265</v>
      </c>
      <c r="F382" t="s">
        <v>17</v>
      </c>
      <c r="G382" t="s">
        <v>174</v>
      </c>
      <c r="H382" t="s">
        <v>38</v>
      </c>
      <c r="I382">
        <v>2</v>
      </c>
      <c r="J382">
        <v>11.7</v>
      </c>
      <c r="K382" t="s">
        <v>794</v>
      </c>
      <c r="L382">
        <f>VLOOKUP(P382,[1]Table1!$A$2:$K$85,11, FALSE)</f>
        <v>25</v>
      </c>
      <c r="N382" t="s">
        <v>2173</v>
      </c>
      <c r="P382" t="s">
        <v>2609</v>
      </c>
      <c r="Q382" t="s">
        <v>2769</v>
      </c>
      <c r="R382" t="s">
        <v>2770</v>
      </c>
      <c r="S382" t="s">
        <v>2688</v>
      </c>
      <c r="T382">
        <v>95.5</v>
      </c>
      <c r="U382">
        <v>182</v>
      </c>
      <c r="V382">
        <v>56019</v>
      </c>
      <c r="W382">
        <v>56.018999999999998</v>
      </c>
    </row>
    <row r="383" spans="1:23" x14ac:dyDescent="0.2">
      <c r="A383" t="s">
        <v>1110</v>
      </c>
      <c r="B383">
        <v>57</v>
      </c>
      <c r="C383" t="s">
        <v>2646</v>
      </c>
      <c r="D383" t="s">
        <v>1266</v>
      </c>
      <c r="E383" t="s">
        <v>1267</v>
      </c>
      <c r="F383" t="s">
        <v>17</v>
      </c>
      <c r="G383" t="s">
        <v>174</v>
      </c>
      <c r="H383" t="s">
        <v>17</v>
      </c>
      <c r="I383">
        <v>6.4</v>
      </c>
      <c r="J383">
        <v>11.5</v>
      </c>
      <c r="K383" t="s">
        <v>1268</v>
      </c>
      <c r="L383">
        <f>VLOOKUP(P383,[1]Table1!$A$2:$K$85,11, FALSE)</f>
        <v>27</v>
      </c>
      <c r="N383" t="s">
        <v>2174</v>
      </c>
      <c r="P383" t="s">
        <v>2611</v>
      </c>
      <c r="Q383" t="s">
        <v>2773</v>
      </c>
      <c r="R383" t="s">
        <v>2770</v>
      </c>
      <c r="S383" t="s">
        <v>2688</v>
      </c>
      <c r="T383">
        <v>95.5</v>
      </c>
      <c r="U383">
        <v>15</v>
      </c>
      <c r="V383">
        <v>43644</v>
      </c>
      <c r="W383">
        <v>43.643999999999998</v>
      </c>
    </row>
    <row r="384" spans="1:23" x14ac:dyDescent="0.2">
      <c r="A384" t="s">
        <v>1110</v>
      </c>
      <c r="B384">
        <v>58</v>
      </c>
      <c r="C384" t="s">
        <v>2646</v>
      </c>
      <c r="D384" t="s">
        <v>1269</v>
      </c>
      <c r="E384" t="s">
        <v>1170</v>
      </c>
      <c r="F384" t="s">
        <v>17</v>
      </c>
      <c r="G384" t="s">
        <v>1117</v>
      </c>
      <c r="H384" t="s">
        <v>20</v>
      </c>
      <c r="I384">
        <v>11.9</v>
      </c>
      <c r="J384">
        <v>11.3</v>
      </c>
      <c r="K384" t="s">
        <v>797</v>
      </c>
      <c r="L384">
        <f>VLOOKUP(P384,[1]Table1!$A$2:$K$85,11, FALSE)</f>
        <v>45</v>
      </c>
      <c r="N384" t="s">
        <v>2175</v>
      </c>
      <c r="P384" t="s">
        <v>2606</v>
      </c>
      <c r="Q384" t="s">
        <v>2763</v>
      </c>
      <c r="R384" t="s">
        <v>2764</v>
      </c>
      <c r="S384" t="s">
        <v>2742</v>
      </c>
      <c r="T384">
        <v>89.8</v>
      </c>
      <c r="U384">
        <v>115</v>
      </c>
      <c r="V384">
        <v>65359</v>
      </c>
      <c r="W384">
        <v>65.358999999999995</v>
      </c>
    </row>
    <row r="385" spans="1:23" x14ac:dyDescent="0.2">
      <c r="A385" t="s">
        <v>1110</v>
      </c>
      <c r="B385">
        <v>59</v>
      </c>
      <c r="C385" t="s">
        <v>2646</v>
      </c>
      <c r="D385" t="s">
        <v>1271</v>
      </c>
      <c r="E385" t="s">
        <v>1272</v>
      </c>
      <c r="F385" t="s">
        <v>17</v>
      </c>
      <c r="G385" t="s">
        <v>1113</v>
      </c>
      <c r="H385" t="s">
        <v>14</v>
      </c>
      <c r="I385">
        <v>22</v>
      </c>
      <c r="J385">
        <v>11.2</v>
      </c>
      <c r="K385" t="s">
        <v>1273</v>
      </c>
      <c r="L385">
        <f>VLOOKUP(P385,[1]Table1!$A$2:$K$85,11, FALSE)</f>
        <v>27</v>
      </c>
      <c r="N385" t="s">
        <v>2176</v>
      </c>
      <c r="P385" t="s">
        <v>2591</v>
      </c>
      <c r="Q385" t="s">
        <v>2729</v>
      </c>
      <c r="R385" t="s">
        <v>2730</v>
      </c>
      <c r="S385" t="s">
        <v>2704</v>
      </c>
      <c r="T385">
        <v>75</v>
      </c>
      <c r="U385">
        <v>18</v>
      </c>
      <c r="V385">
        <v>46002</v>
      </c>
      <c r="W385">
        <v>46.002000000000002</v>
      </c>
    </row>
    <row r="386" spans="1:23" x14ac:dyDescent="0.2">
      <c r="A386" t="s">
        <v>1110</v>
      </c>
      <c r="B386">
        <v>60</v>
      </c>
      <c r="C386" t="s">
        <v>2646</v>
      </c>
      <c r="D386" t="s">
        <v>1274</v>
      </c>
      <c r="E386" t="s">
        <v>1275</v>
      </c>
      <c r="F386" t="s">
        <v>17</v>
      </c>
      <c r="G386" t="s">
        <v>1117</v>
      </c>
      <c r="H386" t="s">
        <v>14</v>
      </c>
      <c r="I386">
        <v>0.95599999999999996</v>
      </c>
      <c r="J386">
        <v>11.2</v>
      </c>
      <c r="K386" t="s">
        <v>1273</v>
      </c>
      <c r="L386">
        <f>VLOOKUP(P386,[1]Table1!$A$2:$K$85,11, FALSE)</f>
        <v>25</v>
      </c>
      <c r="N386" t="s">
        <v>2177</v>
      </c>
      <c r="P386" t="s">
        <v>2609</v>
      </c>
      <c r="Q386" t="s">
        <v>2769</v>
      </c>
      <c r="R386" t="s">
        <v>2770</v>
      </c>
      <c r="S386" t="s">
        <v>2688</v>
      </c>
      <c r="T386">
        <v>95.5</v>
      </c>
      <c r="U386">
        <v>182</v>
      </c>
      <c r="V386">
        <v>56019</v>
      </c>
      <c r="W386">
        <v>56.018999999999998</v>
      </c>
    </row>
    <row r="387" spans="1:23" x14ac:dyDescent="0.2">
      <c r="A387" t="s">
        <v>1110</v>
      </c>
      <c r="B387">
        <v>61</v>
      </c>
      <c r="C387" t="s">
        <v>2646</v>
      </c>
      <c r="D387" t="s">
        <v>1276</v>
      </c>
      <c r="E387" t="s">
        <v>1277</v>
      </c>
      <c r="F387" t="s">
        <v>17</v>
      </c>
      <c r="G387" t="s">
        <v>1142</v>
      </c>
      <c r="H387" t="s">
        <v>14</v>
      </c>
      <c r="I387">
        <v>0.70799999999999996</v>
      </c>
      <c r="J387">
        <v>11</v>
      </c>
      <c r="K387" t="s">
        <v>1278</v>
      </c>
      <c r="L387">
        <f>VLOOKUP(P387,[1]Table1!$A$2:$K$85,11, FALSE)</f>
        <v>25</v>
      </c>
      <c r="N387" t="s">
        <v>2178</v>
      </c>
      <c r="P387" t="s">
        <v>2609</v>
      </c>
      <c r="Q387" t="s">
        <v>2769</v>
      </c>
      <c r="R387" t="s">
        <v>2770</v>
      </c>
      <c r="S387" t="s">
        <v>2688</v>
      </c>
      <c r="T387">
        <v>95.5</v>
      </c>
      <c r="U387">
        <v>182</v>
      </c>
      <c r="V387">
        <v>56019</v>
      </c>
      <c r="W387">
        <v>56.018999999999998</v>
      </c>
    </row>
    <row r="388" spans="1:23" x14ac:dyDescent="0.2">
      <c r="A388" t="s">
        <v>1110</v>
      </c>
      <c r="B388">
        <v>62</v>
      </c>
      <c r="C388" t="s">
        <v>2646</v>
      </c>
      <c r="D388" t="s">
        <v>1279</v>
      </c>
      <c r="E388" t="s">
        <v>1280</v>
      </c>
      <c r="F388" t="s">
        <v>17</v>
      </c>
      <c r="G388" t="s">
        <v>1117</v>
      </c>
      <c r="H388" t="s">
        <v>26</v>
      </c>
      <c r="I388">
        <v>0.58199999999999996</v>
      </c>
      <c r="J388">
        <v>10.8</v>
      </c>
      <c r="K388" t="s">
        <v>1281</v>
      </c>
      <c r="L388">
        <f>VLOOKUP(P388,[1]Table1!$A$2:$K$85,11, FALSE)</f>
        <v>25</v>
      </c>
      <c r="N388" t="s">
        <v>2533</v>
      </c>
      <c r="P388" t="s">
        <v>2609</v>
      </c>
      <c r="Q388" t="s">
        <v>2769</v>
      </c>
      <c r="R388" t="s">
        <v>2770</v>
      </c>
      <c r="S388" t="s">
        <v>2688</v>
      </c>
      <c r="T388">
        <v>95.5</v>
      </c>
      <c r="U388">
        <v>182</v>
      </c>
      <c r="V388">
        <v>56019</v>
      </c>
      <c r="W388">
        <v>56.018999999999998</v>
      </c>
    </row>
    <row r="389" spans="1:23" x14ac:dyDescent="0.2">
      <c r="A389" t="s">
        <v>1110</v>
      </c>
      <c r="B389">
        <v>63</v>
      </c>
      <c r="C389" t="s">
        <v>2646</v>
      </c>
      <c r="D389" t="s">
        <v>1282</v>
      </c>
      <c r="E389" t="s">
        <v>1283</v>
      </c>
      <c r="F389" t="s">
        <v>17</v>
      </c>
      <c r="G389" t="s">
        <v>1117</v>
      </c>
      <c r="H389" t="s">
        <v>38</v>
      </c>
      <c r="I389">
        <v>8.1999999999999993</v>
      </c>
      <c r="J389">
        <v>10</v>
      </c>
      <c r="K389" t="s">
        <v>1285</v>
      </c>
      <c r="L389">
        <f>VLOOKUP(P389,[1]Table1!$A$2:$K$85,11, FALSE)</f>
        <v>45</v>
      </c>
      <c r="N389" t="s">
        <v>2179</v>
      </c>
      <c r="P389" t="s">
        <v>2606</v>
      </c>
      <c r="Q389" t="s">
        <v>2763</v>
      </c>
      <c r="R389" t="s">
        <v>2764</v>
      </c>
      <c r="S389" t="s">
        <v>2742</v>
      </c>
      <c r="T389">
        <v>89.8</v>
      </c>
      <c r="U389">
        <v>115</v>
      </c>
      <c r="V389">
        <v>65359</v>
      </c>
      <c r="W389">
        <v>65.358999999999995</v>
      </c>
    </row>
    <row r="390" spans="1:23" x14ac:dyDescent="0.2">
      <c r="A390" t="s">
        <v>1110</v>
      </c>
      <c r="B390">
        <v>64</v>
      </c>
      <c r="C390" t="s">
        <v>2646</v>
      </c>
      <c r="D390" t="s">
        <v>1286</v>
      </c>
      <c r="E390" t="s">
        <v>1287</v>
      </c>
      <c r="F390" t="s">
        <v>17</v>
      </c>
      <c r="G390" t="s">
        <v>1113</v>
      </c>
      <c r="H390" t="s">
        <v>14</v>
      </c>
      <c r="I390">
        <v>3.8</v>
      </c>
      <c r="J390">
        <v>10</v>
      </c>
      <c r="K390" t="s">
        <v>1285</v>
      </c>
      <c r="L390">
        <f>VLOOKUP(P390,[1]Table1!$A$2:$K$85,11, FALSE)</f>
        <v>45</v>
      </c>
      <c r="N390" t="s">
        <v>2180</v>
      </c>
      <c r="P390" t="s">
        <v>2606</v>
      </c>
      <c r="Q390" t="s">
        <v>2763</v>
      </c>
      <c r="R390" t="s">
        <v>2764</v>
      </c>
      <c r="S390" t="s">
        <v>2742</v>
      </c>
      <c r="T390">
        <v>89.8</v>
      </c>
      <c r="U390">
        <v>115</v>
      </c>
      <c r="V390">
        <v>65359</v>
      </c>
      <c r="W390">
        <v>65.358999999999995</v>
      </c>
    </row>
    <row r="391" spans="1:23" x14ac:dyDescent="0.2">
      <c r="A391" t="s">
        <v>1110</v>
      </c>
      <c r="B391">
        <v>65</v>
      </c>
      <c r="C391" t="s">
        <v>2646</v>
      </c>
      <c r="D391" t="s">
        <v>1288</v>
      </c>
      <c r="E391" t="s">
        <v>1289</v>
      </c>
      <c r="F391" t="s">
        <v>17</v>
      </c>
      <c r="G391" t="s">
        <v>1113</v>
      </c>
      <c r="H391" t="s">
        <v>20</v>
      </c>
      <c r="I391">
        <v>4.2</v>
      </c>
      <c r="J391">
        <v>9.6999999999999993</v>
      </c>
      <c r="K391" t="s">
        <v>1290</v>
      </c>
      <c r="L391">
        <f>VLOOKUP(P391,[1]Table1!$A$2:$K$85,11, FALSE)</f>
        <v>45</v>
      </c>
      <c r="N391" t="s">
        <v>2181</v>
      </c>
      <c r="P391" t="s">
        <v>2606</v>
      </c>
      <c r="Q391" t="s">
        <v>2763</v>
      </c>
      <c r="R391" t="s">
        <v>2764</v>
      </c>
      <c r="S391" t="s">
        <v>2742</v>
      </c>
      <c r="T391">
        <v>89.8</v>
      </c>
      <c r="U391">
        <v>115</v>
      </c>
      <c r="V391">
        <v>65359</v>
      </c>
      <c r="W391">
        <v>65.358999999999995</v>
      </c>
    </row>
    <row r="392" spans="1:23" x14ac:dyDescent="0.2">
      <c r="A392" t="s">
        <v>1110</v>
      </c>
      <c r="B392">
        <v>66</v>
      </c>
      <c r="C392" t="s">
        <v>2646</v>
      </c>
      <c r="D392" t="s">
        <v>1291</v>
      </c>
      <c r="E392" t="s">
        <v>1292</v>
      </c>
      <c r="F392" t="s">
        <v>17</v>
      </c>
      <c r="G392" t="s">
        <v>1113</v>
      </c>
      <c r="H392" t="s">
        <v>14</v>
      </c>
      <c r="I392">
        <v>5.4</v>
      </c>
      <c r="J392">
        <v>9.6999999999999993</v>
      </c>
      <c r="K392" t="s">
        <v>1290</v>
      </c>
      <c r="L392">
        <f>VLOOKUP(P392,[1]Table1!$A$2:$K$85,11, FALSE)</f>
        <v>45</v>
      </c>
      <c r="N392" t="s">
        <v>2182</v>
      </c>
      <c r="P392" t="s">
        <v>2606</v>
      </c>
      <c r="Q392" t="s">
        <v>2763</v>
      </c>
      <c r="R392" t="s">
        <v>2764</v>
      </c>
      <c r="S392" t="s">
        <v>2742</v>
      </c>
      <c r="T392">
        <v>89.8</v>
      </c>
      <c r="U392">
        <v>115</v>
      </c>
      <c r="V392">
        <v>65359</v>
      </c>
      <c r="W392">
        <v>65.358999999999995</v>
      </c>
    </row>
    <row r="393" spans="1:23" x14ac:dyDescent="0.2">
      <c r="A393" t="s">
        <v>1110</v>
      </c>
      <c r="B393">
        <v>67</v>
      </c>
      <c r="C393" t="s">
        <v>2646</v>
      </c>
      <c r="D393" t="s">
        <v>1293</v>
      </c>
      <c r="E393" t="s">
        <v>1294</v>
      </c>
      <c r="F393" t="s">
        <v>17</v>
      </c>
      <c r="G393" t="s">
        <v>1142</v>
      </c>
      <c r="H393" t="s">
        <v>26</v>
      </c>
      <c r="I393">
        <v>1.3</v>
      </c>
      <c r="J393">
        <v>9.1</v>
      </c>
      <c r="K393" t="s">
        <v>1295</v>
      </c>
      <c r="L393">
        <f>VLOOKUP(P393,[1]Table1!$A$2:$K$85,11, FALSE)</f>
        <v>27</v>
      </c>
      <c r="N393" t="s">
        <v>2534</v>
      </c>
      <c r="P393" t="s">
        <v>2612</v>
      </c>
      <c r="Q393" t="s">
        <v>2774</v>
      </c>
      <c r="R393" t="s">
        <v>2775</v>
      </c>
      <c r="S393" t="s">
        <v>2762</v>
      </c>
      <c r="T393">
        <v>81.599999999999994</v>
      </c>
      <c r="U393">
        <v>0</v>
      </c>
      <c r="V393">
        <v>56374</v>
      </c>
      <c r="W393">
        <v>56.374000000000002</v>
      </c>
    </row>
    <row r="394" spans="1:23" x14ac:dyDescent="0.2">
      <c r="A394" t="s">
        <v>1110</v>
      </c>
      <c r="B394">
        <v>68</v>
      </c>
      <c r="C394" t="s">
        <v>2646</v>
      </c>
      <c r="D394" t="s">
        <v>1296</v>
      </c>
      <c r="E394" t="s">
        <v>1297</v>
      </c>
      <c r="F394" t="s">
        <v>17</v>
      </c>
      <c r="G394" t="s">
        <v>174</v>
      </c>
      <c r="H394" t="s">
        <v>26</v>
      </c>
      <c r="I394">
        <v>2.6</v>
      </c>
      <c r="J394">
        <v>9.1</v>
      </c>
      <c r="K394" t="s">
        <v>1295</v>
      </c>
      <c r="L394">
        <f>VLOOKUP(P394,[1]Table1!$A$2:$K$85,11, FALSE)</f>
        <v>45</v>
      </c>
      <c r="N394" t="s">
        <v>2183</v>
      </c>
      <c r="P394" t="s">
        <v>2606</v>
      </c>
      <c r="Q394" t="s">
        <v>2763</v>
      </c>
      <c r="R394" t="s">
        <v>2764</v>
      </c>
      <c r="S394" t="s">
        <v>2742</v>
      </c>
      <c r="T394">
        <v>89.8</v>
      </c>
      <c r="U394">
        <v>115</v>
      </c>
      <c r="V394">
        <v>65359</v>
      </c>
      <c r="W394">
        <v>65.358999999999995</v>
      </c>
    </row>
    <row r="395" spans="1:23" x14ac:dyDescent="0.2">
      <c r="A395" t="s">
        <v>1110</v>
      </c>
      <c r="B395">
        <v>69</v>
      </c>
      <c r="C395" t="s">
        <v>2646</v>
      </c>
      <c r="D395" t="s">
        <v>1298</v>
      </c>
      <c r="E395" t="s">
        <v>1299</v>
      </c>
      <c r="F395" t="s">
        <v>17</v>
      </c>
      <c r="G395" t="s">
        <v>1117</v>
      </c>
      <c r="H395" t="s">
        <v>26</v>
      </c>
      <c r="I395">
        <v>2.7</v>
      </c>
      <c r="J395">
        <v>9</v>
      </c>
      <c r="K395" t="s">
        <v>801</v>
      </c>
      <c r="L395">
        <f>VLOOKUP(P395,[1]Table1!$A$2:$K$85,11, FALSE)</f>
        <v>45</v>
      </c>
      <c r="N395" t="s">
        <v>2184</v>
      </c>
      <c r="P395" t="s">
        <v>2606</v>
      </c>
      <c r="Q395" t="s">
        <v>2763</v>
      </c>
      <c r="R395" t="s">
        <v>2764</v>
      </c>
      <c r="S395" t="s">
        <v>2742</v>
      </c>
      <c r="T395">
        <v>89.8</v>
      </c>
      <c r="U395">
        <v>115</v>
      </c>
      <c r="V395">
        <v>65359</v>
      </c>
      <c r="W395">
        <v>65.358999999999995</v>
      </c>
    </row>
    <row r="396" spans="1:23" x14ac:dyDescent="0.2">
      <c r="A396" t="s">
        <v>1110</v>
      </c>
      <c r="B396">
        <v>70</v>
      </c>
      <c r="C396" t="s">
        <v>2646</v>
      </c>
      <c r="D396" t="s">
        <v>1301</v>
      </c>
      <c r="E396" t="s">
        <v>1302</v>
      </c>
      <c r="F396" t="s">
        <v>17</v>
      </c>
      <c r="G396" t="s">
        <v>1117</v>
      </c>
      <c r="H396" t="s">
        <v>38</v>
      </c>
      <c r="I396">
        <v>2.7</v>
      </c>
      <c r="J396">
        <v>9</v>
      </c>
      <c r="K396" t="s">
        <v>801</v>
      </c>
      <c r="L396">
        <f>VLOOKUP(P396,[1]Table1!$A$2:$K$85,11, FALSE)</f>
        <v>45</v>
      </c>
      <c r="N396" t="s">
        <v>2185</v>
      </c>
      <c r="P396" t="s">
        <v>2606</v>
      </c>
      <c r="Q396" t="s">
        <v>2763</v>
      </c>
      <c r="R396" t="s">
        <v>2764</v>
      </c>
      <c r="S396" t="s">
        <v>2742</v>
      </c>
      <c r="T396">
        <v>89.8</v>
      </c>
      <c r="U396">
        <v>115</v>
      </c>
      <c r="V396">
        <v>65359</v>
      </c>
      <c r="W396">
        <v>65.358999999999995</v>
      </c>
    </row>
    <row r="397" spans="1:23" x14ac:dyDescent="0.2">
      <c r="A397" t="s">
        <v>1110</v>
      </c>
      <c r="B397">
        <v>71</v>
      </c>
      <c r="C397" t="s">
        <v>2646</v>
      </c>
      <c r="D397" t="s">
        <v>1303</v>
      </c>
      <c r="E397" t="s">
        <v>1304</v>
      </c>
      <c r="F397" t="s">
        <v>17</v>
      </c>
      <c r="G397" t="s">
        <v>1113</v>
      </c>
      <c r="H397" t="s">
        <v>38</v>
      </c>
      <c r="I397">
        <v>2.8</v>
      </c>
      <c r="J397">
        <v>8.9</v>
      </c>
      <c r="K397" t="s">
        <v>1305</v>
      </c>
      <c r="L397">
        <f>VLOOKUP(P397,[1]Table1!$A$2:$K$85,11, FALSE)</f>
        <v>45</v>
      </c>
      <c r="N397" t="s">
        <v>2186</v>
      </c>
      <c r="P397" t="s">
        <v>2606</v>
      </c>
      <c r="Q397" t="s">
        <v>2763</v>
      </c>
      <c r="R397" t="s">
        <v>2764</v>
      </c>
      <c r="S397" t="s">
        <v>2742</v>
      </c>
      <c r="T397">
        <v>89.8</v>
      </c>
      <c r="U397">
        <v>115</v>
      </c>
      <c r="V397">
        <v>65359</v>
      </c>
      <c r="W397">
        <v>65.358999999999995</v>
      </c>
    </row>
    <row r="398" spans="1:23" x14ac:dyDescent="0.2">
      <c r="A398" t="s">
        <v>1110</v>
      </c>
      <c r="B398">
        <v>72</v>
      </c>
      <c r="C398" t="s">
        <v>2646</v>
      </c>
      <c r="D398" t="s">
        <v>1306</v>
      </c>
      <c r="E398" t="s">
        <v>1242</v>
      </c>
      <c r="F398" t="s">
        <v>17</v>
      </c>
      <c r="G398" t="s">
        <v>1142</v>
      </c>
      <c r="H398" t="s">
        <v>17</v>
      </c>
      <c r="I398">
        <v>2.5</v>
      </c>
      <c r="J398">
        <v>8.6999999999999993</v>
      </c>
      <c r="K398" t="s">
        <v>1307</v>
      </c>
      <c r="L398">
        <f>VLOOKUP(P398,[1]Table1!$A$2:$K$85,11, FALSE)</f>
        <v>80</v>
      </c>
      <c r="N398" t="s">
        <v>2187</v>
      </c>
      <c r="P398" t="s">
        <v>2574</v>
      </c>
      <c r="Q398" t="s">
        <v>2686</v>
      </c>
      <c r="R398" t="s">
        <v>2687</v>
      </c>
      <c r="S398" t="s">
        <v>2688</v>
      </c>
      <c r="T398">
        <v>100.2</v>
      </c>
      <c r="U398">
        <v>89</v>
      </c>
      <c r="V398">
        <v>67927</v>
      </c>
      <c r="W398">
        <v>67.927000000000007</v>
      </c>
    </row>
    <row r="399" spans="1:23" x14ac:dyDescent="0.2">
      <c r="A399" t="s">
        <v>1110</v>
      </c>
      <c r="B399">
        <v>73</v>
      </c>
      <c r="C399" t="s">
        <v>2646</v>
      </c>
      <c r="D399" t="s">
        <v>1308</v>
      </c>
      <c r="E399" t="s">
        <v>1309</v>
      </c>
      <c r="F399" t="s">
        <v>17</v>
      </c>
      <c r="G399" t="s">
        <v>1142</v>
      </c>
      <c r="H399" t="s">
        <v>20</v>
      </c>
      <c r="I399">
        <v>2</v>
      </c>
      <c r="J399">
        <v>8.6999999999999993</v>
      </c>
      <c r="K399" t="s">
        <v>1307</v>
      </c>
      <c r="L399">
        <f>VLOOKUP(P399,[1]Table1!$A$2:$K$85,11, FALSE)</f>
        <v>12</v>
      </c>
      <c r="N399" t="s">
        <v>2188</v>
      </c>
      <c r="P399" t="s">
        <v>2571</v>
      </c>
      <c r="Q399" t="s">
        <v>2678</v>
      </c>
      <c r="R399" t="s">
        <v>2679</v>
      </c>
      <c r="S399" t="s">
        <v>2680</v>
      </c>
      <c r="T399">
        <v>82.7</v>
      </c>
      <c r="U399">
        <v>151</v>
      </c>
      <c r="V399">
        <v>84957</v>
      </c>
      <c r="W399">
        <v>84.956999999999994</v>
      </c>
    </row>
    <row r="400" spans="1:23" x14ac:dyDescent="0.2">
      <c r="A400" t="s">
        <v>1110</v>
      </c>
      <c r="B400">
        <v>74</v>
      </c>
      <c r="C400" t="s">
        <v>2646</v>
      </c>
      <c r="D400" t="s">
        <v>1310</v>
      </c>
      <c r="E400" t="s">
        <v>1311</v>
      </c>
      <c r="F400" t="s">
        <v>17</v>
      </c>
      <c r="G400" t="s">
        <v>1113</v>
      </c>
      <c r="H400" t="s">
        <v>38</v>
      </c>
      <c r="I400">
        <v>2.2000000000000002</v>
      </c>
      <c r="J400">
        <v>8.6999999999999993</v>
      </c>
      <c r="K400" t="s">
        <v>1307</v>
      </c>
      <c r="L400">
        <f>VLOOKUP(P400,[1]Table1!$A$2:$K$85,11, FALSE)</f>
        <v>45</v>
      </c>
      <c r="N400" t="s">
        <v>2189</v>
      </c>
      <c r="P400" t="s">
        <v>2606</v>
      </c>
      <c r="Q400" t="s">
        <v>2763</v>
      </c>
      <c r="R400" t="s">
        <v>2764</v>
      </c>
      <c r="S400" t="s">
        <v>2742</v>
      </c>
      <c r="T400">
        <v>89.8</v>
      </c>
      <c r="U400">
        <v>115</v>
      </c>
      <c r="V400">
        <v>65359</v>
      </c>
      <c r="W400">
        <v>65.358999999999995</v>
      </c>
    </row>
    <row r="401" spans="1:23" x14ac:dyDescent="0.2">
      <c r="A401" t="s">
        <v>1110</v>
      </c>
      <c r="B401">
        <v>75</v>
      </c>
      <c r="C401" t="s">
        <v>2646</v>
      </c>
      <c r="D401" t="s">
        <v>1313</v>
      </c>
      <c r="E401" t="s">
        <v>1314</v>
      </c>
      <c r="F401" t="s">
        <v>17</v>
      </c>
      <c r="G401" t="s">
        <v>1117</v>
      </c>
      <c r="H401" t="s">
        <v>38</v>
      </c>
      <c r="I401">
        <v>2.1</v>
      </c>
      <c r="J401">
        <v>8.6</v>
      </c>
      <c r="K401" t="s">
        <v>1316</v>
      </c>
      <c r="L401">
        <f>VLOOKUP(P401,[1]Table1!$A$2:$K$85,11, FALSE)</f>
        <v>45</v>
      </c>
      <c r="N401" t="s">
        <v>2190</v>
      </c>
      <c r="P401" t="s">
        <v>2606</v>
      </c>
      <c r="Q401" t="s">
        <v>2763</v>
      </c>
      <c r="R401" t="s">
        <v>2764</v>
      </c>
      <c r="S401" t="s">
        <v>2742</v>
      </c>
      <c r="T401">
        <v>89.8</v>
      </c>
      <c r="U401">
        <v>115</v>
      </c>
      <c r="V401">
        <v>65359</v>
      </c>
      <c r="W401">
        <v>65.358999999999995</v>
      </c>
    </row>
    <row r="402" spans="1:23" x14ac:dyDescent="0.2">
      <c r="A402" t="s">
        <v>1110</v>
      </c>
      <c r="B402">
        <v>76</v>
      </c>
      <c r="C402" t="s">
        <v>2646</v>
      </c>
      <c r="D402" t="s">
        <v>1317</v>
      </c>
      <c r="E402" t="s">
        <v>1318</v>
      </c>
      <c r="F402" t="s">
        <v>17</v>
      </c>
      <c r="G402" t="s">
        <v>174</v>
      </c>
      <c r="H402" t="s">
        <v>20</v>
      </c>
      <c r="I402">
        <v>2.1</v>
      </c>
      <c r="J402">
        <v>8.6</v>
      </c>
      <c r="K402" t="s">
        <v>1316</v>
      </c>
      <c r="L402">
        <f>VLOOKUP(P402,[1]Table1!$A$2:$K$85,11, FALSE)</f>
        <v>45</v>
      </c>
      <c r="N402" t="s">
        <v>2191</v>
      </c>
      <c r="P402" t="s">
        <v>2606</v>
      </c>
      <c r="Q402" t="s">
        <v>2763</v>
      </c>
      <c r="R402" t="s">
        <v>2764</v>
      </c>
      <c r="S402" t="s">
        <v>2742</v>
      </c>
      <c r="T402">
        <v>89.8</v>
      </c>
      <c r="U402">
        <v>115</v>
      </c>
      <c r="V402">
        <v>65359</v>
      </c>
      <c r="W402">
        <v>65.358999999999995</v>
      </c>
    </row>
    <row r="403" spans="1:23" x14ac:dyDescent="0.2">
      <c r="A403" t="s">
        <v>1110</v>
      </c>
      <c r="B403">
        <v>77</v>
      </c>
      <c r="C403" t="s">
        <v>2646</v>
      </c>
      <c r="D403" t="s">
        <v>1319</v>
      </c>
      <c r="E403" t="s">
        <v>1320</v>
      </c>
      <c r="F403" t="s">
        <v>17</v>
      </c>
      <c r="G403" t="s">
        <v>1142</v>
      </c>
      <c r="H403" t="s">
        <v>38</v>
      </c>
      <c r="I403">
        <v>1.2</v>
      </c>
      <c r="J403">
        <v>8.1</v>
      </c>
      <c r="K403" t="s">
        <v>813</v>
      </c>
      <c r="L403">
        <f>VLOOKUP(P403,[1]Table1!$A$2:$K$85,11, FALSE)</f>
        <v>45</v>
      </c>
      <c r="N403" t="s">
        <v>2535</v>
      </c>
      <c r="P403" t="s">
        <v>2606</v>
      </c>
      <c r="Q403" t="s">
        <v>2763</v>
      </c>
      <c r="R403" t="s">
        <v>2764</v>
      </c>
      <c r="S403" t="s">
        <v>2742</v>
      </c>
      <c r="T403">
        <v>89.8</v>
      </c>
      <c r="U403">
        <v>115</v>
      </c>
      <c r="V403">
        <v>65359</v>
      </c>
      <c r="W403">
        <v>65.358999999999995</v>
      </c>
    </row>
    <row r="404" spans="1:23" x14ac:dyDescent="0.2">
      <c r="A404" t="s">
        <v>1110</v>
      </c>
      <c r="B404">
        <v>78</v>
      </c>
      <c r="C404" t="s">
        <v>2646</v>
      </c>
      <c r="D404" t="s">
        <v>1322</v>
      </c>
      <c r="E404" t="s">
        <v>1323</v>
      </c>
      <c r="F404" t="s">
        <v>17</v>
      </c>
      <c r="G404" t="s">
        <v>1117</v>
      </c>
      <c r="H404" t="s">
        <v>20</v>
      </c>
      <c r="I404">
        <v>0.41</v>
      </c>
      <c r="J404">
        <v>7.4</v>
      </c>
      <c r="K404" t="s">
        <v>823</v>
      </c>
      <c r="L404">
        <f>VLOOKUP(P404,[1]Table1!$A$2:$K$85,11, FALSE)</f>
        <v>21</v>
      </c>
      <c r="N404" t="s">
        <v>2192</v>
      </c>
      <c r="P404" t="s">
        <v>2567</v>
      </c>
      <c r="Q404" t="s">
        <v>2669</v>
      </c>
      <c r="R404" t="s">
        <v>2670</v>
      </c>
      <c r="S404" t="s">
        <v>2671</v>
      </c>
      <c r="T404">
        <v>90.6</v>
      </c>
      <c r="U404">
        <v>55</v>
      </c>
      <c r="V404">
        <v>49077</v>
      </c>
      <c r="W404">
        <v>49.076999999999998</v>
      </c>
    </row>
    <row r="405" spans="1:23" x14ac:dyDescent="0.2">
      <c r="A405" t="s">
        <v>1110</v>
      </c>
      <c r="B405">
        <v>79</v>
      </c>
      <c r="C405" t="s">
        <v>2646</v>
      </c>
      <c r="D405" t="s">
        <v>1324</v>
      </c>
      <c r="E405" t="s">
        <v>1325</v>
      </c>
      <c r="F405" t="s">
        <v>17</v>
      </c>
      <c r="G405" t="s">
        <v>1142</v>
      </c>
      <c r="H405" t="s">
        <v>38</v>
      </c>
      <c r="I405">
        <v>2.2999999999999998</v>
      </c>
      <c r="J405">
        <v>6.9</v>
      </c>
      <c r="K405" t="s">
        <v>1326</v>
      </c>
      <c r="L405">
        <f>VLOOKUP(P405,[1]Table1!$A$2:$K$85,11, FALSE)</f>
        <v>25</v>
      </c>
      <c r="N405" t="s">
        <v>2193</v>
      </c>
      <c r="P405" t="s">
        <v>2609</v>
      </c>
      <c r="Q405" t="s">
        <v>2769</v>
      </c>
      <c r="R405" t="s">
        <v>2770</v>
      </c>
      <c r="S405" t="s">
        <v>2688</v>
      </c>
      <c r="T405">
        <v>95.5</v>
      </c>
      <c r="U405">
        <v>182</v>
      </c>
      <c r="V405">
        <v>56019</v>
      </c>
      <c r="W405">
        <v>56.018999999999998</v>
      </c>
    </row>
    <row r="406" spans="1:23" x14ac:dyDescent="0.2">
      <c r="A406" t="s">
        <v>1110</v>
      </c>
      <c r="B406">
        <v>80</v>
      </c>
      <c r="C406" t="s">
        <v>2646</v>
      </c>
      <c r="D406" t="s">
        <v>1327</v>
      </c>
      <c r="E406" t="s">
        <v>1328</v>
      </c>
      <c r="F406" t="s">
        <v>17</v>
      </c>
      <c r="G406" t="s">
        <v>1142</v>
      </c>
      <c r="H406" t="s">
        <v>26</v>
      </c>
      <c r="I406">
        <v>1.9</v>
      </c>
      <c r="J406">
        <v>6.6</v>
      </c>
      <c r="K406" t="s">
        <v>1329</v>
      </c>
      <c r="L406">
        <f>VLOOKUP(P406,[1]Table1!$A$2:$K$85,11, FALSE)</f>
        <v>25</v>
      </c>
      <c r="N406" t="s">
        <v>2536</v>
      </c>
      <c r="P406" t="s">
        <v>2609</v>
      </c>
      <c r="Q406" t="s">
        <v>2769</v>
      </c>
      <c r="R406" t="s">
        <v>2770</v>
      </c>
      <c r="S406" t="s">
        <v>2688</v>
      </c>
      <c r="T406">
        <v>95.5</v>
      </c>
      <c r="U406">
        <v>182</v>
      </c>
      <c r="V406">
        <v>56019</v>
      </c>
      <c r="W406">
        <v>56.018999999999998</v>
      </c>
    </row>
    <row r="407" spans="1:23" x14ac:dyDescent="0.2">
      <c r="A407" t="s">
        <v>1110</v>
      </c>
      <c r="B407">
        <v>81</v>
      </c>
      <c r="C407" t="s">
        <v>2646</v>
      </c>
      <c r="D407" t="s">
        <v>1330</v>
      </c>
      <c r="E407" t="s">
        <v>1331</v>
      </c>
      <c r="F407" t="s">
        <v>17</v>
      </c>
      <c r="G407" t="s">
        <v>1117</v>
      </c>
      <c r="H407" t="s">
        <v>38</v>
      </c>
      <c r="I407">
        <v>0.89200000000000002</v>
      </c>
      <c r="J407">
        <v>6</v>
      </c>
      <c r="K407" t="s">
        <v>1332</v>
      </c>
      <c r="L407">
        <f>VLOOKUP(P407,[1]Table1!$A$2:$K$85,11, FALSE)</f>
        <v>25</v>
      </c>
      <c r="N407" t="s">
        <v>2194</v>
      </c>
      <c r="P407" t="s">
        <v>2609</v>
      </c>
      <c r="Q407" t="s">
        <v>2769</v>
      </c>
      <c r="R407" t="s">
        <v>2770</v>
      </c>
      <c r="S407" t="s">
        <v>2688</v>
      </c>
      <c r="T407">
        <v>95.5</v>
      </c>
      <c r="U407">
        <v>182</v>
      </c>
      <c r="V407">
        <v>56019</v>
      </c>
      <c r="W407">
        <v>56.018999999999998</v>
      </c>
    </row>
    <row r="408" spans="1:23" x14ac:dyDescent="0.2">
      <c r="A408" t="s">
        <v>1110</v>
      </c>
      <c r="B408">
        <v>82</v>
      </c>
      <c r="C408" t="s">
        <v>2646</v>
      </c>
      <c r="D408" t="s">
        <v>1333</v>
      </c>
      <c r="E408" t="s">
        <v>1334</v>
      </c>
      <c r="F408" t="s">
        <v>17</v>
      </c>
      <c r="G408" t="s">
        <v>1142</v>
      </c>
      <c r="H408" t="s">
        <v>14</v>
      </c>
      <c r="I408">
        <v>0.23</v>
      </c>
      <c r="J408">
        <v>5.4</v>
      </c>
      <c r="K408" t="s">
        <v>1335</v>
      </c>
      <c r="L408">
        <f>VLOOKUP(P408,[1]Table1!$A$2:$K$85,11, FALSE)</f>
        <v>25</v>
      </c>
      <c r="N408" t="s">
        <v>2195</v>
      </c>
      <c r="P408" t="s">
        <v>2609</v>
      </c>
      <c r="Q408" t="s">
        <v>2769</v>
      </c>
      <c r="R408" t="s">
        <v>2770</v>
      </c>
      <c r="S408" t="s">
        <v>2688</v>
      </c>
      <c r="T408">
        <v>95.5</v>
      </c>
      <c r="U408">
        <v>182</v>
      </c>
      <c r="V408">
        <v>56019</v>
      </c>
      <c r="W408">
        <v>56.018999999999998</v>
      </c>
    </row>
    <row r="409" spans="1:23" x14ac:dyDescent="0.2">
      <c r="A409" t="s">
        <v>1110</v>
      </c>
      <c r="B409">
        <v>83</v>
      </c>
      <c r="C409" t="s">
        <v>2646</v>
      </c>
      <c r="D409" t="s">
        <v>1336</v>
      </c>
      <c r="E409" t="s">
        <v>1337</v>
      </c>
      <c r="F409" t="s">
        <v>17</v>
      </c>
      <c r="G409" t="s">
        <v>1117</v>
      </c>
      <c r="H409" t="s">
        <v>38</v>
      </c>
      <c r="I409">
        <v>0.14599999999999999</v>
      </c>
      <c r="J409">
        <v>5.4</v>
      </c>
      <c r="K409" t="s">
        <v>1335</v>
      </c>
      <c r="L409">
        <f>VLOOKUP(P409,[1]Table1!$A$2:$K$85,11, FALSE)</f>
        <v>25</v>
      </c>
      <c r="N409" t="s">
        <v>2196</v>
      </c>
      <c r="P409" t="s">
        <v>2609</v>
      </c>
      <c r="Q409" t="s">
        <v>2769</v>
      </c>
      <c r="R409" t="s">
        <v>2770</v>
      </c>
      <c r="S409" t="s">
        <v>2688</v>
      </c>
      <c r="T409">
        <v>95.5</v>
      </c>
      <c r="U409">
        <v>182</v>
      </c>
      <c r="V409">
        <v>56019</v>
      </c>
      <c r="W409">
        <v>56.018999999999998</v>
      </c>
    </row>
    <row r="410" spans="1:23" x14ac:dyDescent="0.2">
      <c r="A410" t="s">
        <v>1110</v>
      </c>
      <c r="B410">
        <v>84</v>
      </c>
      <c r="C410" t="s">
        <v>2646</v>
      </c>
      <c r="D410" t="s">
        <v>1338</v>
      </c>
      <c r="E410" t="s">
        <v>1339</v>
      </c>
      <c r="F410" t="s">
        <v>17</v>
      </c>
      <c r="G410" t="s">
        <v>1117</v>
      </c>
      <c r="H410" t="s">
        <v>38</v>
      </c>
      <c r="I410">
        <v>0.127</v>
      </c>
      <c r="J410">
        <v>5.4</v>
      </c>
      <c r="K410" t="s">
        <v>1335</v>
      </c>
      <c r="L410">
        <f>VLOOKUP(P410,[1]Table1!$A$2:$K$85,11, FALSE)</f>
        <v>25</v>
      </c>
      <c r="N410" t="s">
        <v>2197</v>
      </c>
      <c r="P410" t="s">
        <v>2609</v>
      </c>
      <c r="Q410" t="s">
        <v>2769</v>
      </c>
      <c r="R410" t="s">
        <v>2770</v>
      </c>
      <c r="S410" t="s">
        <v>2688</v>
      </c>
      <c r="T410">
        <v>95.5</v>
      </c>
      <c r="U410">
        <v>182</v>
      </c>
      <c r="V410">
        <v>56019</v>
      </c>
      <c r="W410">
        <v>56.018999999999998</v>
      </c>
    </row>
    <row r="411" spans="1:23" x14ac:dyDescent="0.2">
      <c r="A411" t="s">
        <v>1340</v>
      </c>
      <c r="B411">
        <v>1</v>
      </c>
      <c r="C411" t="s">
        <v>2646</v>
      </c>
      <c r="D411" t="s">
        <v>1341</v>
      </c>
      <c r="E411" t="s">
        <v>1342</v>
      </c>
      <c r="F411" t="s">
        <v>17</v>
      </c>
      <c r="G411" t="s">
        <v>1343</v>
      </c>
      <c r="H411" t="s">
        <v>20</v>
      </c>
      <c r="I411">
        <v>11200</v>
      </c>
      <c r="J411">
        <v>3500</v>
      </c>
      <c r="K411" t="s">
        <v>1345</v>
      </c>
      <c r="L411">
        <f>VLOOKUP(P411,[1]Table1!$A$2:$K$85,11, FALSE)</f>
        <v>14</v>
      </c>
      <c r="N411" t="s">
        <v>2198</v>
      </c>
      <c r="P411" t="s">
        <v>2562</v>
      </c>
      <c r="Q411" t="s">
        <v>2656</v>
      </c>
      <c r="R411" t="s">
        <v>2657</v>
      </c>
      <c r="S411" t="s">
        <v>2633</v>
      </c>
      <c r="T411">
        <v>91.7</v>
      </c>
      <c r="U411">
        <v>176</v>
      </c>
      <c r="V411">
        <v>46282</v>
      </c>
      <c r="W411">
        <v>46.281999999999996</v>
      </c>
    </row>
    <row r="412" spans="1:23" x14ac:dyDescent="0.2">
      <c r="A412" t="s">
        <v>1340</v>
      </c>
      <c r="B412">
        <v>2</v>
      </c>
      <c r="C412" t="s">
        <v>2646</v>
      </c>
      <c r="D412" t="s">
        <v>1346</v>
      </c>
      <c r="E412" t="s">
        <v>1347</v>
      </c>
      <c r="F412" t="s">
        <v>17</v>
      </c>
      <c r="G412" t="s">
        <v>1343</v>
      </c>
      <c r="H412" t="s">
        <v>26</v>
      </c>
      <c r="I412">
        <v>3500</v>
      </c>
      <c r="J412">
        <v>1400</v>
      </c>
      <c r="K412" t="s">
        <v>398</v>
      </c>
      <c r="L412">
        <f>VLOOKUP(P412,[1]Table1!$A$2:$K$85,11, FALSE)</f>
        <v>23</v>
      </c>
      <c r="N412" t="s">
        <v>2199</v>
      </c>
      <c r="P412" t="s">
        <v>2613</v>
      </c>
      <c r="Q412" t="s">
        <v>2776</v>
      </c>
      <c r="R412" t="s">
        <v>2777</v>
      </c>
      <c r="S412" t="s">
        <v>2722</v>
      </c>
      <c r="T412">
        <v>97.6</v>
      </c>
      <c r="U412">
        <v>97</v>
      </c>
      <c r="V412">
        <v>54700</v>
      </c>
      <c r="W412">
        <v>54.7</v>
      </c>
    </row>
    <row r="413" spans="1:23" x14ac:dyDescent="0.2">
      <c r="A413" t="s">
        <v>1340</v>
      </c>
      <c r="B413">
        <v>3</v>
      </c>
      <c r="C413" t="s">
        <v>2646</v>
      </c>
      <c r="D413" t="s">
        <v>1349</v>
      </c>
      <c r="E413" t="s">
        <v>1350</v>
      </c>
      <c r="F413" t="s">
        <v>17</v>
      </c>
      <c r="G413" t="s">
        <v>1343</v>
      </c>
      <c r="H413" t="s">
        <v>38</v>
      </c>
      <c r="I413">
        <v>759</v>
      </c>
      <c r="J413">
        <v>359</v>
      </c>
      <c r="K413" t="s">
        <v>1352</v>
      </c>
      <c r="L413">
        <f>VLOOKUP(P413,[1]Table1!$A$2:$K$85,11, FALSE)</f>
        <v>61</v>
      </c>
      <c r="N413" t="s">
        <v>2200</v>
      </c>
      <c r="P413" t="s">
        <v>2583</v>
      </c>
      <c r="Q413" t="s">
        <v>2710</v>
      </c>
      <c r="R413" t="s">
        <v>2711</v>
      </c>
      <c r="S413" t="s">
        <v>2697</v>
      </c>
      <c r="T413">
        <v>176.2</v>
      </c>
      <c r="U413">
        <v>20</v>
      </c>
      <c r="V413">
        <v>76367</v>
      </c>
      <c r="W413">
        <v>76.367000000000004</v>
      </c>
    </row>
    <row r="414" spans="1:23" x14ac:dyDescent="0.2">
      <c r="A414" t="s">
        <v>1340</v>
      </c>
      <c r="B414">
        <v>4</v>
      </c>
      <c r="C414" t="s">
        <v>2646</v>
      </c>
      <c r="D414" t="s">
        <v>1353</v>
      </c>
      <c r="E414" t="s">
        <v>1354</v>
      </c>
      <c r="F414" t="s">
        <v>17</v>
      </c>
      <c r="G414" t="s">
        <v>1343</v>
      </c>
      <c r="H414" t="s">
        <v>38</v>
      </c>
      <c r="I414">
        <v>368</v>
      </c>
      <c r="J414">
        <v>238</v>
      </c>
      <c r="K414" t="s">
        <v>515</v>
      </c>
      <c r="L414">
        <f>VLOOKUP(P414,[1]Table1!$A$2:$K$85,11, FALSE)</f>
        <v>32</v>
      </c>
      <c r="N414" t="s">
        <v>2201</v>
      </c>
      <c r="P414" t="s">
        <v>2614</v>
      </c>
      <c r="Q414" t="s">
        <v>2778</v>
      </c>
      <c r="R414" t="s">
        <v>2779</v>
      </c>
      <c r="S414" t="s">
        <v>2739</v>
      </c>
      <c r="T414">
        <v>109.1</v>
      </c>
      <c r="U414">
        <v>151</v>
      </c>
      <c r="V414">
        <v>58315</v>
      </c>
      <c r="W414">
        <v>58.314999999999998</v>
      </c>
    </row>
    <row r="415" spans="1:23" x14ac:dyDescent="0.2">
      <c r="A415" t="s">
        <v>1340</v>
      </c>
      <c r="B415">
        <v>5</v>
      </c>
      <c r="C415" t="s">
        <v>2646</v>
      </c>
      <c r="D415" t="s">
        <v>1356</v>
      </c>
      <c r="E415" t="s">
        <v>1357</v>
      </c>
      <c r="F415" t="s">
        <v>17</v>
      </c>
      <c r="G415" t="s">
        <v>1343</v>
      </c>
      <c r="H415" t="s">
        <v>26</v>
      </c>
      <c r="I415">
        <v>416</v>
      </c>
      <c r="J415">
        <v>191</v>
      </c>
      <c r="K415" t="s">
        <v>1359</v>
      </c>
      <c r="L415">
        <f>VLOOKUP(P415,[1]Table1!$A$2:$K$85,11, FALSE)</f>
        <v>5</v>
      </c>
      <c r="N415" t="s">
        <v>2202</v>
      </c>
      <c r="P415" t="s">
        <v>2615</v>
      </c>
      <c r="Q415" t="s">
        <v>2780</v>
      </c>
      <c r="R415" t="s">
        <v>2781</v>
      </c>
      <c r="S415" t="s">
        <v>2782</v>
      </c>
      <c r="T415">
        <v>122</v>
      </c>
      <c r="U415">
        <v>105</v>
      </c>
      <c r="V415">
        <v>65880</v>
      </c>
      <c r="W415">
        <v>65.88</v>
      </c>
    </row>
    <row r="416" spans="1:23" x14ac:dyDescent="0.2">
      <c r="A416" t="s">
        <v>1340</v>
      </c>
      <c r="B416">
        <v>6</v>
      </c>
      <c r="C416" t="s">
        <v>2646</v>
      </c>
      <c r="D416" t="s">
        <v>1360</v>
      </c>
      <c r="E416" t="s">
        <v>1361</v>
      </c>
      <c r="F416" t="s">
        <v>17</v>
      </c>
      <c r="G416" t="s">
        <v>1343</v>
      </c>
      <c r="H416" t="s">
        <v>20</v>
      </c>
      <c r="I416">
        <v>253</v>
      </c>
      <c r="J416">
        <v>183</v>
      </c>
      <c r="K416" t="s">
        <v>545</v>
      </c>
      <c r="L416">
        <f>VLOOKUP(P416,[1]Table1!$A$2:$K$85,11, FALSE)</f>
        <v>53</v>
      </c>
      <c r="N416" t="s">
        <v>2203</v>
      </c>
      <c r="P416" t="s">
        <v>2564</v>
      </c>
      <c r="Q416" t="s">
        <v>2661</v>
      </c>
      <c r="R416" t="s">
        <v>2662</v>
      </c>
      <c r="S416" t="s">
        <v>2663</v>
      </c>
      <c r="T416">
        <v>87</v>
      </c>
      <c r="U416">
        <v>127</v>
      </c>
      <c r="V416">
        <v>59866</v>
      </c>
      <c r="W416">
        <v>59.866</v>
      </c>
    </row>
    <row r="417" spans="1:23" x14ac:dyDescent="0.2">
      <c r="A417" t="s">
        <v>1340</v>
      </c>
      <c r="B417">
        <v>7</v>
      </c>
      <c r="C417" t="s">
        <v>2646</v>
      </c>
      <c r="D417" t="s">
        <v>1363</v>
      </c>
      <c r="E417" t="s">
        <v>1364</v>
      </c>
      <c r="F417" t="s">
        <v>17</v>
      </c>
      <c r="G417" t="s">
        <v>1343</v>
      </c>
      <c r="H417" t="s">
        <v>38</v>
      </c>
      <c r="I417">
        <v>150</v>
      </c>
      <c r="J417">
        <v>110</v>
      </c>
      <c r="K417" t="s">
        <v>660</v>
      </c>
      <c r="L417">
        <f>VLOOKUP(P417,[1]Table1!$A$2:$K$85,11, FALSE)</f>
        <v>4</v>
      </c>
      <c r="N417" t="s">
        <v>2204</v>
      </c>
      <c r="P417" t="s">
        <v>2616</v>
      </c>
      <c r="Q417" t="s">
        <v>2783</v>
      </c>
      <c r="R417" t="s">
        <v>2784</v>
      </c>
      <c r="S417" t="s">
        <v>2671</v>
      </c>
      <c r="T417">
        <v>90</v>
      </c>
      <c r="U417">
        <v>29</v>
      </c>
      <c r="V417">
        <v>40937</v>
      </c>
      <c r="W417">
        <v>40.936999999999998</v>
      </c>
    </row>
    <row r="418" spans="1:23" x14ac:dyDescent="0.2">
      <c r="A418" t="s">
        <v>1340</v>
      </c>
      <c r="B418">
        <v>8</v>
      </c>
      <c r="C418" t="s">
        <v>2646</v>
      </c>
      <c r="D418" t="s">
        <v>1366</v>
      </c>
      <c r="E418" t="s">
        <v>1367</v>
      </c>
      <c r="F418" t="s">
        <v>17</v>
      </c>
      <c r="G418" t="s">
        <v>1343</v>
      </c>
      <c r="H418" t="s">
        <v>14</v>
      </c>
      <c r="I418">
        <v>104</v>
      </c>
      <c r="J418">
        <v>80</v>
      </c>
      <c r="K418" t="s">
        <v>1369</v>
      </c>
      <c r="L418">
        <f>VLOOKUP(P418,[1]Table1!$A$2:$K$85,11, FALSE)</f>
        <v>43</v>
      </c>
      <c r="N418" t="s">
        <v>2205</v>
      </c>
      <c r="P418" t="s">
        <v>2566</v>
      </c>
      <c r="Q418" t="s">
        <v>2666</v>
      </c>
      <c r="R418" t="s">
        <v>2667</v>
      </c>
      <c r="S418" t="s">
        <v>2668</v>
      </c>
      <c r="T418">
        <v>91.8</v>
      </c>
      <c r="U418">
        <v>176</v>
      </c>
      <c r="V418">
        <v>52111</v>
      </c>
      <c r="W418">
        <v>52.110999999999997</v>
      </c>
    </row>
    <row r="419" spans="1:23" x14ac:dyDescent="0.2">
      <c r="A419" t="s">
        <v>1340</v>
      </c>
      <c r="B419">
        <v>9</v>
      </c>
      <c r="C419" t="s">
        <v>2646</v>
      </c>
      <c r="D419" t="s">
        <v>1370</v>
      </c>
      <c r="E419" t="s">
        <v>1371</v>
      </c>
      <c r="F419" t="s">
        <v>17</v>
      </c>
      <c r="G419" t="s">
        <v>1372</v>
      </c>
      <c r="H419" t="s">
        <v>14</v>
      </c>
      <c r="I419">
        <v>193</v>
      </c>
      <c r="J419">
        <v>80</v>
      </c>
      <c r="K419" t="s">
        <v>1369</v>
      </c>
      <c r="L419">
        <f>VLOOKUP(P419,[1]Table1!$A$2:$K$85,11, FALSE)</f>
        <v>5</v>
      </c>
      <c r="N419" t="s">
        <v>2206</v>
      </c>
      <c r="P419" t="s">
        <v>2615</v>
      </c>
      <c r="Q419" t="s">
        <v>2780</v>
      </c>
      <c r="R419" t="s">
        <v>2781</v>
      </c>
      <c r="S419" t="s">
        <v>2782</v>
      </c>
      <c r="T419">
        <v>122</v>
      </c>
      <c r="U419">
        <v>105</v>
      </c>
      <c r="V419">
        <v>65880</v>
      </c>
      <c r="W419">
        <v>65.88</v>
      </c>
    </row>
    <row r="420" spans="1:23" x14ac:dyDescent="0.2">
      <c r="A420" t="s">
        <v>1340</v>
      </c>
      <c r="B420">
        <v>10</v>
      </c>
      <c r="C420" t="s">
        <v>2646</v>
      </c>
      <c r="D420" t="s">
        <v>1374</v>
      </c>
      <c r="E420" t="s">
        <v>1375</v>
      </c>
      <c r="F420" t="s">
        <v>17</v>
      </c>
      <c r="G420" t="s">
        <v>1343</v>
      </c>
      <c r="H420" t="s">
        <v>20</v>
      </c>
      <c r="I420">
        <v>71</v>
      </c>
      <c r="J420">
        <v>53</v>
      </c>
      <c r="K420" t="s">
        <v>1377</v>
      </c>
      <c r="L420">
        <f>VLOOKUP(P420,[1]Table1!$A$2:$K$85,11, FALSE)</f>
        <v>14</v>
      </c>
      <c r="N420" t="s">
        <v>2207</v>
      </c>
      <c r="P420" t="s">
        <v>2562</v>
      </c>
      <c r="Q420" t="s">
        <v>2656</v>
      </c>
      <c r="R420" t="s">
        <v>2657</v>
      </c>
      <c r="S420" t="s">
        <v>2633</v>
      </c>
      <c r="T420">
        <v>91.7</v>
      </c>
      <c r="U420">
        <v>176</v>
      </c>
      <c r="V420">
        <v>46282</v>
      </c>
      <c r="W420">
        <v>46.281999999999996</v>
      </c>
    </row>
    <row r="421" spans="1:23" x14ac:dyDescent="0.2">
      <c r="A421" t="s">
        <v>1340</v>
      </c>
      <c r="B421">
        <v>11</v>
      </c>
      <c r="C421" t="s">
        <v>2646</v>
      </c>
      <c r="D421" t="s">
        <v>1378</v>
      </c>
      <c r="E421" t="s">
        <v>752</v>
      </c>
      <c r="F421" t="s">
        <v>17</v>
      </c>
      <c r="G421" t="s">
        <v>1343</v>
      </c>
      <c r="H421" t="s">
        <v>26</v>
      </c>
      <c r="I421">
        <v>52</v>
      </c>
      <c r="J421">
        <v>50</v>
      </c>
      <c r="K421" t="s">
        <v>1128</v>
      </c>
      <c r="L421">
        <f>VLOOKUP(P421,[1]Table1!$A$2:$K$85,11, FALSE)</f>
        <v>4</v>
      </c>
      <c r="N421" t="s">
        <v>2208</v>
      </c>
      <c r="P421" t="s">
        <v>2616</v>
      </c>
      <c r="Q421" t="s">
        <v>2783</v>
      </c>
      <c r="R421" t="s">
        <v>2784</v>
      </c>
      <c r="S421" t="s">
        <v>2671</v>
      </c>
      <c r="T421">
        <v>90</v>
      </c>
      <c r="U421">
        <v>29</v>
      </c>
      <c r="V421">
        <v>40937</v>
      </c>
      <c r="W421">
        <v>40.936999999999998</v>
      </c>
    </row>
    <row r="422" spans="1:23" x14ac:dyDescent="0.2">
      <c r="A422" t="s">
        <v>1340</v>
      </c>
      <c r="B422">
        <v>12</v>
      </c>
      <c r="C422" t="s">
        <v>2646</v>
      </c>
      <c r="D422" t="s">
        <v>1379</v>
      </c>
      <c r="E422" t="s">
        <v>1380</v>
      </c>
      <c r="F422" t="s">
        <v>17</v>
      </c>
      <c r="G422" t="s">
        <v>1343</v>
      </c>
      <c r="H422" t="s">
        <v>38</v>
      </c>
      <c r="I422">
        <v>59</v>
      </c>
      <c r="J422">
        <v>45</v>
      </c>
      <c r="K422" t="s">
        <v>1381</v>
      </c>
      <c r="L422">
        <f>VLOOKUP(P422,[1]Table1!$A$2:$K$85,11, FALSE)</f>
        <v>5</v>
      </c>
      <c r="N422" t="s">
        <v>2209</v>
      </c>
      <c r="P422" t="s">
        <v>2617</v>
      </c>
      <c r="Q422" t="s">
        <v>2785</v>
      </c>
      <c r="R422" t="s">
        <v>2786</v>
      </c>
      <c r="S422" t="s">
        <v>2787</v>
      </c>
      <c r="T422">
        <v>110.7</v>
      </c>
      <c r="U422">
        <v>25</v>
      </c>
      <c r="V422">
        <v>73276</v>
      </c>
      <c r="W422">
        <v>73.275999999999996</v>
      </c>
    </row>
    <row r="423" spans="1:23" x14ac:dyDescent="0.2">
      <c r="A423" t="s">
        <v>1340</v>
      </c>
      <c r="B423">
        <v>13</v>
      </c>
      <c r="C423" t="s">
        <v>2646</v>
      </c>
      <c r="D423" t="s">
        <v>1382</v>
      </c>
      <c r="E423" t="s">
        <v>1383</v>
      </c>
      <c r="F423" t="s">
        <v>17</v>
      </c>
      <c r="G423" t="s">
        <v>1384</v>
      </c>
      <c r="H423" t="s">
        <v>14</v>
      </c>
      <c r="I423">
        <v>41</v>
      </c>
      <c r="J423">
        <v>40</v>
      </c>
      <c r="K423" t="s">
        <v>1385</v>
      </c>
      <c r="L423">
        <f>VLOOKUP(P423,[1]Table1!$A$2:$K$85,11, FALSE)</f>
        <v>5</v>
      </c>
      <c r="N423" t="s">
        <v>2210</v>
      </c>
      <c r="P423" t="s">
        <v>2615</v>
      </c>
      <c r="Q423" t="s">
        <v>2780</v>
      </c>
      <c r="R423" t="s">
        <v>2781</v>
      </c>
      <c r="S423" t="s">
        <v>2782</v>
      </c>
      <c r="T423">
        <v>122</v>
      </c>
      <c r="U423">
        <v>105</v>
      </c>
      <c r="V423">
        <v>65880</v>
      </c>
      <c r="W423">
        <v>65.88</v>
      </c>
    </row>
    <row r="424" spans="1:23" x14ac:dyDescent="0.2">
      <c r="A424" t="s">
        <v>1340</v>
      </c>
      <c r="B424">
        <v>14</v>
      </c>
      <c r="C424" t="s">
        <v>2646</v>
      </c>
      <c r="D424" t="s">
        <v>1386</v>
      </c>
      <c r="E424" t="s">
        <v>1387</v>
      </c>
      <c r="F424" t="s">
        <v>17</v>
      </c>
      <c r="G424" t="s">
        <v>1343</v>
      </c>
      <c r="H424" t="s">
        <v>38</v>
      </c>
      <c r="I424">
        <v>108</v>
      </c>
      <c r="J424">
        <v>40</v>
      </c>
      <c r="K424" t="s">
        <v>1385</v>
      </c>
      <c r="L424">
        <f>VLOOKUP(P424,[1]Table1!$A$2:$K$85,11, FALSE)</f>
        <v>4</v>
      </c>
      <c r="N424" t="s">
        <v>2211</v>
      </c>
      <c r="P424" t="s">
        <v>2616</v>
      </c>
      <c r="Q424" t="s">
        <v>2783</v>
      </c>
      <c r="R424" t="s">
        <v>2784</v>
      </c>
      <c r="S424" t="s">
        <v>2671</v>
      </c>
      <c r="T424">
        <v>90</v>
      </c>
      <c r="U424">
        <v>29</v>
      </c>
      <c r="V424">
        <v>40937</v>
      </c>
      <c r="W424">
        <v>40.936999999999998</v>
      </c>
    </row>
    <row r="425" spans="1:23" x14ac:dyDescent="0.2">
      <c r="A425" t="s">
        <v>1340</v>
      </c>
      <c r="B425">
        <v>15</v>
      </c>
      <c r="C425" t="s">
        <v>2646</v>
      </c>
      <c r="D425" t="s">
        <v>1388</v>
      </c>
      <c r="E425" t="s">
        <v>1389</v>
      </c>
      <c r="F425" t="s">
        <v>17</v>
      </c>
      <c r="G425" t="s">
        <v>1343</v>
      </c>
      <c r="H425" t="s">
        <v>38</v>
      </c>
      <c r="I425">
        <v>43</v>
      </c>
      <c r="J425">
        <v>39</v>
      </c>
      <c r="K425" t="s">
        <v>923</v>
      </c>
      <c r="L425">
        <f>VLOOKUP(P425,[1]Table1!$A$2:$K$85,11, FALSE)</f>
        <v>4</v>
      </c>
      <c r="N425" t="s">
        <v>2212</v>
      </c>
      <c r="P425" t="s">
        <v>2616</v>
      </c>
      <c r="Q425" t="s">
        <v>2783</v>
      </c>
      <c r="R425" t="s">
        <v>2784</v>
      </c>
      <c r="S425" t="s">
        <v>2671</v>
      </c>
      <c r="T425">
        <v>90</v>
      </c>
      <c r="U425">
        <v>29</v>
      </c>
      <c r="V425">
        <v>40937</v>
      </c>
      <c r="W425">
        <v>40.936999999999998</v>
      </c>
    </row>
    <row r="426" spans="1:23" x14ac:dyDescent="0.2">
      <c r="A426" t="s">
        <v>1340</v>
      </c>
      <c r="B426">
        <v>16</v>
      </c>
      <c r="C426" t="s">
        <v>2646</v>
      </c>
      <c r="D426" t="s">
        <v>1390</v>
      </c>
      <c r="E426" t="s">
        <v>1391</v>
      </c>
      <c r="F426" t="s">
        <v>17</v>
      </c>
      <c r="G426" t="s">
        <v>1343</v>
      </c>
      <c r="H426" t="s">
        <v>14</v>
      </c>
      <c r="I426">
        <v>44</v>
      </c>
      <c r="J426">
        <v>37</v>
      </c>
      <c r="K426" t="s">
        <v>929</v>
      </c>
      <c r="L426">
        <f>VLOOKUP(P426,[1]Table1!$A$2:$K$85,11, FALSE)</f>
        <v>43</v>
      </c>
      <c r="N426" t="s">
        <v>2213</v>
      </c>
      <c r="P426" t="s">
        <v>2566</v>
      </c>
      <c r="Q426" t="s">
        <v>2666</v>
      </c>
      <c r="R426" t="s">
        <v>2667</v>
      </c>
      <c r="S426" t="s">
        <v>2668</v>
      </c>
      <c r="T426">
        <v>91.8</v>
      </c>
      <c r="U426">
        <v>176</v>
      </c>
      <c r="V426">
        <v>52111</v>
      </c>
      <c r="W426">
        <v>52.110999999999997</v>
      </c>
    </row>
    <row r="427" spans="1:23" x14ac:dyDescent="0.2">
      <c r="A427" t="s">
        <v>1340</v>
      </c>
      <c r="B427">
        <v>17</v>
      </c>
      <c r="C427" t="s">
        <v>2646</v>
      </c>
      <c r="D427" t="s">
        <v>1393</v>
      </c>
      <c r="E427" t="s">
        <v>1394</v>
      </c>
      <c r="F427" t="s">
        <v>17</v>
      </c>
      <c r="G427" t="s">
        <v>1343</v>
      </c>
      <c r="H427" t="s">
        <v>26</v>
      </c>
      <c r="I427">
        <v>33</v>
      </c>
      <c r="J427">
        <v>36</v>
      </c>
      <c r="K427" t="s">
        <v>935</v>
      </c>
      <c r="L427">
        <f>VLOOKUP(P427,[1]Table1!$A$2:$K$85,11, FALSE)</f>
        <v>53</v>
      </c>
      <c r="N427" t="s">
        <v>2214</v>
      </c>
      <c r="P427" t="s">
        <v>2564</v>
      </c>
      <c r="Q427" t="s">
        <v>2661</v>
      </c>
      <c r="R427" t="s">
        <v>2662</v>
      </c>
      <c r="S427" t="s">
        <v>2663</v>
      </c>
      <c r="T427">
        <v>87</v>
      </c>
      <c r="U427">
        <v>127</v>
      </c>
      <c r="V427">
        <v>59866</v>
      </c>
      <c r="W427">
        <v>59.866</v>
      </c>
    </row>
    <row r="428" spans="1:23" x14ac:dyDescent="0.2">
      <c r="A428" t="s">
        <v>1340</v>
      </c>
      <c r="B428">
        <v>18</v>
      </c>
      <c r="C428" t="s">
        <v>2646</v>
      </c>
      <c r="D428" t="s">
        <v>1395</v>
      </c>
      <c r="E428" t="s">
        <v>1396</v>
      </c>
      <c r="F428" t="s">
        <v>17</v>
      </c>
      <c r="G428" t="s">
        <v>1343</v>
      </c>
      <c r="H428" t="s">
        <v>38</v>
      </c>
      <c r="I428">
        <v>46</v>
      </c>
      <c r="J428">
        <v>35</v>
      </c>
      <c r="K428" t="s">
        <v>940</v>
      </c>
      <c r="L428">
        <f>VLOOKUP(P428,[1]Table1!$A$2:$K$85,11, FALSE)</f>
        <v>23</v>
      </c>
      <c r="N428" t="s">
        <v>2215</v>
      </c>
      <c r="P428" t="s">
        <v>2613</v>
      </c>
      <c r="Q428" t="s">
        <v>2776</v>
      </c>
      <c r="R428" t="s">
        <v>2777</v>
      </c>
      <c r="S428" t="s">
        <v>2722</v>
      </c>
      <c r="T428">
        <v>97.6</v>
      </c>
      <c r="U428">
        <v>97</v>
      </c>
      <c r="V428">
        <v>54700</v>
      </c>
      <c r="W428">
        <v>54.7</v>
      </c>
    </row>
    <row r="429" spans="1:23" x14ac:dyDescent="0.2">
      <c r="A429" t="s">
        <v>1340</v>
      </c>
      <c r="B429">
        <v>19</v>
      </c>
      <c r="C429" t="s">
        <v>2646</v>
      </c>
      <c r="D429" t="s">
        <v>1397</v>
      </c>
      <c r="E429" t="s">
        <v>1398</v>
      </c>
      <c r="F429" t="s">
        <v>17</v>
      </c>
      <c r="G429" t="s">
        <v>1384</v>
      </c>
      <c r="H429" t="s">
        <v>20</v>
      </c>
      <c r="I429">
        <v>33</v>
      </c>
      <c r="J429">
        <v>31</v>
      </c>
      <c r="K429" t="s">
        <v>955</v>
      </c>
      <c r="L429">
        <f>VLOOKUP(P429,[1]Table1!$A$2:$K$85,11, FALSE)</f>
        <v>5</v>
      </c>
      <c r="N429" t="s">
        <v>2216</v>
      </c>
      <c r="P429" t="s">
        <v>2615</v>
      </c>
      <c r="Q429" t="s">
        <v>2780</v>
      </c>
      <c r="R429" t="s">
        <v>2781</v>
      </c>
      <c r="S429" t="s">
        <v>2782</v>
      </c>
      <c r="T429">
        <v>122</v>
      </c>
      <c r="U429">
        <v>105</v>
      </c>
      <c r="V429">
        <v>65880</v>
      </c>
      <c r="W429">
        <v>65.88</v>
      </c>
    </row>
    <row r="430" spans="1:23" x14ac:dyDescent="0.2">
      <c r="A430" t="s">
        <v>1340</v>
      </c>
      <c r="B430">
        <v>20</v>
      </c>
      <c r="C430" t="s">
        <v>2646</v>
      </c>
      <c r="D430" t="s">
        <v>1399</v>
      </c>
      <c r="E430" t="s">
        <v>1400</v>
      </c>
      <c r="F430" t="s">
        <v>17</v>
      </c>
      <c r="G430" t="s">
        <v>1343</v>
      </c>
      <c r="H430" t="s">
        <v>38</v>
      </c>
      <c r="I430">
        <v>19.399999999999999</v>
      </c>
      <c r="J430">
        <v>28</v>
      </c>
      <c r="K430" t="s">
        <v>971</v>
      </c>
      <c r="L430">
        <f>VLOOKUP(P430,[1]Table1!$A$2:$K$85,11, FALSE)</f>
        <v>4</v>
      </c>
      <c r="N430" t="s">
        <v>2217</v>
      </c>
      <c r="P430" t="s">
        <v>2616</v>
      </c>
      <c r="Q430" t="s">
        <v>2783</v>
      </c>
      <c r="R430" t="s">
        <v>2784</v>
      </c>
      <c r="S430" t="s">
        <v>2671</v>
      </c>
      <c r="T430">
        <v>90</v>
      </c>
      <c r="U430">
        <v>29</v>
      </c>
      <c r="V430">
        <v>40937</v>
      </c>
      <c r="W430">
        <v>40.936999999999998</v>
      </c>
    </row>
    <row r="431" spans="1:23" x14ac:dyDescent="0.2">
      <c r="A431" t="s">
        <v>1340</v>
      </c>
      <c r="B431">
        <v>21</v>
      </c>
      <c r="C431" t="s">
        <v>2646</v>
      </c>
      <c r="D431" t="s">
        <v>1401</v>
      </c>
      <c r="E431" t="s">
        <v>1402</v>
      </c>
      <c r="F431" t="s">
        <v>17</v>
      </c>
      <c r="G431" t="s">
        <v>1403</v>
      </c>
      <c r="H431" t="s">
        <v>26</v>
      </c>
      <c r="I431">
        <v>21</v>
      </c>
      <c r="J431">
        <v>26</v>
      </c>
      <c r="K431" t="s">
        <v>993</v>
      </c>
      <c r="L431">
        <f>VLOOKUP(P431,[1]Table1!$A$2:$K$85,11, FALSE)</f>
        <v>14</v>
      </c>
      <c r="N431" t="s">
        <v>2218</v>
      </c>
      <c r="P431" t="s">
        <v>2562</v>
      </c>
      <c r="Q431" t="s">
        <v>2656</v>
      </c>
      <c r="R431" t="s">
        <v>2657</v>
      </c>
      <c r="S431" t="s">
        <v>2633</v>
      </c>
      <c r="T431">
        <v>91.7</v>
      </c>
      <c r="U431">
        <v>176</v>
      </c>
      <c r="V431">
        <v>46282</v>
      </c>
      <c r="W431">
        <v>46.281999999999996</v>
      </c>
    </row>
    <row r="432" spans="1:23" x14ac:dyDescent="0.2">
      <c r="A432" t="s">
        <v>1340</v>
      </c>
      <c r="B432">
        <v>22</v>
      </c>
      <c r="C432" t="s">
        <v>2646</v>
      </c>
      <c r="D432" t="s">
        <v>1404</v>
      </c>
      <c r="E432" t="s">
        <v>1405</v>
      </c>
      <c r="F432" t="s">
        <v>17</v>
      </c>
      <c r="G432" t="s">
        <v>1343</v>
      </c>
      <c r="H432" t="s">
        <v>26</v>
      </c>
      <c r="I432">
        <v>17.100000000000001</v>
      </c>
      <c r="J432">
        <v>26</v>
      </c>
      <c r="K432" t="s">
        <v>993</v>
      </c>
      <c r="L432">
        <f>VLOOKUP(P432,[1]Table1!$A$2:$K$85,11, FALSE)</f>
        <v>53</v>
      </c>
      <c r="N432" t="s">
        <v>2219</v>
      </c>
      <c r="P432" t="s">
        <v>2564</v>
      </c>
      <c r="Q432" t="s">
        <v>2661</v>
      </c>
      <c r="R432" t="s">
        <v>2662</v>
      </c>
      <c r="S432" t="s">
        <v>2663</v>
      </c>
      <c r="T432">
        <v>87</v>
      </c>
      <c r="U432">
        <v>127</v>
      </c>
      <c r="V432">
        <v>59866</v>
      </c>
      <c r="W432">
        <v>59.866</v>
      </c>
    </row>
    <row r="433" spans="1:23" x14ac:dyDescent="0.2">
      <c r="A433" t="s">
        <v>1340</v>
      </c>
      <c r="B433">
        <v>23</v>
      </c>
      <c r="C433" t="s">
        <v>2646</v>
      </c>
      <c r="D433" t="s">
        <v>1406</v>
      </c>
      <c r="E433" t="s">
        <v>1150</v>
      </c>
      <c r="F433" t="s">
        <v>17</v>
      </c>
      <c r="G433" t="s">
        <v>1343</v>
      </c>
      <c r="H433" t="s">
        <v>26</v>
      </c>
      <c r="I433">
        <v>13.6</v>
      </c>
      <c r="J433">
        <v>22</v>
      </c>
      <c r="K433" t="s">
        <v>1031</v>
      </c>
      <c r="L433">
        <f>VLOOKUP(P433,[1]Table1!$A$2:$K$85,11, FALSE)</f>
        <v>23</v>
      </c>
      <c r="N433" t="s">
        <v>2220</v>
      </c>
      <c r="P433" t="s">
        <v>2613</v>
      </c>
      <c r="Q433" t="s">
        <v>2776</v>
      </c>
      <c r="R433" t="s">
        <v>2777</v>
      </c>
      <c r="S433" t="s">
        <v>2722</v>
      </c>
      <c r="T433">
        <v>97.6</v>
      </c>
      <c r="U433">
        <v>97</v>
      </c>
      <c r="V433">
        <v>54700</v>
      </c>
      <c r="W433">
        <v>54.7</v>
      </c>
    </row>
    <row r="434" spans="1:23" x14ac:dyDescent="0.2">
      <c r="A434" t="s">
        <v>1340</v>
      </c>
      <c r="B434">
        <v>24</v>
      </c>
      <c r="C434" t="s">
        <v>2646</v>
      </c>
      <c r="D434" t="s">
        <v>1408</v>
      </c>
      <c r="E434" t="s">
        <v>1409</v>
      </c>
      <c r="F434" t="s">
        <v>17</v>
      </c>
      <c r="G434" t="s">
        <v>1343</v>
      </c>
      <c r="H434" t="s">
        <v>38</v>
      </c>
      <c r="I434">
        <v>7.3</v>
      </c>
      <c r="J434">
        <v>21</v>
      </c>
      <c r="K434" t="s">
        <v>1049</v>
      </c>
      <c r="L434">
        <f>VLOOKUP(P434,[1]Table1!$A$2:$K$85,11, FALSE)</f>
        <v>5</v>
      </c>
      <c r="N434" t="s">
        <v>2221</v>
      </c>
      <c r="P434" t="s">
        <v>2617</v>
      </c>
      <c r="Q434" t="s">
        <v>2785</v>
      </c>
      <c r="R434" t="s">
        <v>2786</v>
      </c>
      <c r="S434" t="s">
        <v>2787</v>
      </c>
      <c r="T434">
        <v>110.7</v>
      </c>
      <c r="U434">
        <v>25</v>
      </c>
      <c r="V434">
        <v>73276</v>
      </c>
      <c r="W434">
        <v>73.275999999999996</v>
      </c>
    </row>
    <row r="435" spans="1:23" x14ac:dyDescent="0.2">
      <c r="A435" t="s">
        <v>1340</v>
      </c>
      <c r="B435">
        <v>25</v>
      </c>
      <c r="C435" t="s">
        <v>2646</v>
      </c>
      <c r="D435" t="s">
        <v>1410</v>
      </c>
      <c r="E435" t="s">
        <v>1411</v>
      </c>
      <c r="F435" t="s">
        <v>17</v>
      </c>
      <c r="G435" t="s">
        <v>1412</v>
      </c>
      <c r="H435" t="s">
        <v>26</v>
      </c>
      <c r="I435">
        <v>13.8</v>
      </c>
      <c r="J435">
        <v>21</v>
      </c>
      <c r="K435" t="s">
        <v>1049</v>
      </c>
      <c r="L435">
        <f>VLOOKUP(P435,[1]Table1!$A$2:$K$85,11, FALSE)</f>
        <v>41</v>
      </c>
      <c r="N435" t="s">
        <v>2222</v>
      </c>
      <c r="P435" t="s">
        <v>2604</v>
      </c>
      <c r="Q435" t="s">
        <v>2757</v>
      </c>
      <c r="R435" t="s">
        <v>2758</v>
      </c>
      <c r="S435" t="s">
        <v>2759</v>
      </c>
      <c r="T435">
        <v>105</v>
      </c>
      <c r="U435">
        <v>62</v>
      </c>
      <c r="V435">
        <v>70099</v>
      </c>
      <c r="W435">
        <v>70.099000000000004</v>
      </c>
    </row>
    <row r="436" spans="1:23" x14ac:dyDescent="0.2">
      <c r="A436" t="s">
        <v>1340</v>
      </c>
      <c r="B436">
        <v>26</v>
      </c>
      <c r="C436" t="s">
        <v>2646</v>
      </c>
      <c r="D436" t="s">
        <v>1413</v>
      </c>
      <c r="E436" t="s">
        <v>1414</v>
      </c>
      <c r="F436" t="s">
        <v>17</v>
      </c>
      <c r="G436" t="s">
        <v>1343</v>
      </c>
      <c r="H436" t="s">
        <v>38</v>
      </c>
      <c r="I436">
        <v>5.8</v>
      </c>
      <c r="J436">
        <v>21</v>
      </c>
      <c r="K436" t="s">
        <v>1049</v>
      </c>
      <c r="L436">
        <f>VLOOKUP(P436,[1]Table1!$A$2:$K$85,11, FALSE)</f>
        <v>5</v>
      </c>
      <c r="N436" t="s">
        <v>2223</v>
      </c>
      <c r="P436" t="s">
        <v>2617</v>
      </c>
      <c r="Q436" t="s">
        <v>2785</v>
      </c>
      <c r="R436" t="s">
        <v>2786</v>
      </c>
      <c r="S436" t="s">
        <v>2787</v>
      </c>
      <c r="T436">
        <v>110.7</v>
      </c>
      <c r="U436">
        <v>25</v>
      </c>
      <c r="V436">
        <v>73276</v>
      </c>
      <c r="W436">
        <v>73.275999999999996</v>
      </c>
    </row>
    <row r="437" spans="1:23" x14ac:dyDescent="0.2">
      <c r="A437" t="s">
        <v>1340</v>
      </c>
      <c r="B437">
        <v>27</v>
      </c>
      <c r="C437" t="s">
        <v>2646</v>
      </c>
      <c r="D437" t="s">
        <v>1416</v>
      </c>
      <c r="E437" t="s">
        <v>1417</v>
      </c>
      <c r="F437" t="s">
        <v>17</v>
      </c>
      <c r="G437" t="s">
        <v>1343</v>
      </c>
      <c r="H437" t="s">
        <v>38</v>
      </c>
      <c r="I437">
        <v>10</v>
      </c>
      <c r="J437">
        <v>19.899999999999999</v>
      </c>
      <c r="K437" t="s">
        <v>1418</v>
      </c>
      <c r="L437">
        <f>VLOOKUP(P437,[1]Table1!$A$2:$K$85,11, FALSE)</f>
        <v>43</v>
      </c>
      <c r="N437" t="s">
        <v>2224</v>
      </c>
      <c r="P437" t="s">
        <v>2566</v>
      </c>
      <c r="Q437" t="s">
        <v>2666</v>
      </c>
      <c r="R437" t="s">
        <v>2667</v>
      </c>
      <c r="S437" t="s">
        <v>2668</v>
      </c>
      <c r="T437">
        <v>91.8</v>
      </c>
      <c r="U437">
        <v>176</v>
      </c>
      <c r="V437">
        <v>52111</v>
      </c>
      <c r="W437">
        <v>52.110999999999997</v>
      </c>
    </row>
    <row r="438" spans="1:23" x14ac:dyDescent="0.2">
      <c r="A438" t="s">
        <v>1340</v>
      </c>
      <c r="B438">
        <v>28</v>
      </c>
      <c r="C438" t="s">
        <v>2646</v>
      </c>
      <c r="D438" t="s">
        <v>1419</v>
      </c>
      <c r="E438" t="s">
        <v>1420</v>
      </c>
      <c r="F438" t="s">
        <v>17</v>
      </c>
      <c r="G438" t="s">
        <v>1343</v>
      </c>
      <c r="H438" t="s">
        <v>26</v>
      </c>
      <c r="I438">
        <v>4.8</v>
      </c>
      <c r="J438">
        <v>18.5</v>
      </c>
      <c r="K438" t="s">
        <v>1422</v>
      </c>
      <c r="L438">
        <f>VLOOKUP(P438,[1]Table1!$A$2:$K$85,11, FALSE)</f>
        <v>53</v>
      </c>
      <c r="N438" t="s">
        <v>2537</v>
      </c>
      <c r="P438" t="s">
        <v>2564</v>
      </c>
      <c r="Q438" t="s">
        <v>2661</v>
      </c>
      <c r="R438" t="s">
        <v>2662</v>
      </c>
      <c r="S438" t="s">
        <v>2663</v>
      </c>
      <c r="T438">
        <v>87</v>
      </c>
      <c r="U438">
        <v>127</v>
      </c>
      <c r="V438">
        <v>59866</v>
      </c>
      <c r="W438">
        <v>59.866</v>
      </c>
    </row>
    <row r="439" spans="1:23" x14ac:dyDescent="0.2">
      <c r="A439" t="s">
        <v>1340</v>
      </c>
      <c r="B439">
        <v>29</v>
      </c>
      <c r="C439" t="s">
        <v>2646</v>
      </c>
      <c r="D439" t="s">
        <v>1423</v>
      </c>
      <c r="E439" t="s">
        <v>1424</v>
      </c>
      <c r="F439" t="s">
        <v>17</v>
      </c>
      <c r="G439" t="s">
        <v>1343</v>
      </c>
      <c r="H439" t="s">
        <v>14</v>
      </c>
      <c r="I439">
        <v>6</v>
      </c>
      <c r="J439">
        <v>18</v>
      </c>
      <c r="K439" t="s">
        <v>1426</v>
      </c>
      <c r="L439">
        <f>VLOOKUP(P439,[1]Table1!$A$2:$K$85,11, FALSE)</f>
        <v>43</v>
      </c>
      <c r="N439" t="s">
        <v>2225</v>
      </c>
      <c r="P439" t="s">
        <v>2566</v>
      </c>
      <c r="Q439" t="s">
        <v>2666</v>
      </c>
      <c r="R439" t="s">
        <v>2667</v>
      </c>
      <c r="S439" t="s">
        <v>2668</v>
      </c>
      <c r="T439">
        <v>91.8</v>
      </c>
      <c r="U439">
        <v>176</v>
      </c>
      <c r="V439">
        <v>52111</v>
      </c>
      <c r="W439">
        <v>52.110999999999997</v>
      </c>
    </row>
    <row r="440" spans="1:23" x14ac:dyDescent="0.2">
      <c r="A440" t="s">
        <v>1340</v>
      </c>
      <c r="B440">
        <v>30</v>
      </c>
      <c r="C440" t="s">
        <v>2646</v>
      </c>
      <c r="D440" t="s">
        <v>1427</v>
      </c>
      <c r="E440" t="s">
        <v>1428</v>
      </c>
      <c r="F440" t="s">
        <v>17</v>
      </c>
      <c r="G440" t="s">
        <v>1343</v>
      </c>
      <c r="H440" t="s">
        <v>38</v>
      </c>
      <c r="I440">
        <v>15.2</v>
      </c>
      <c r="J440">
        <v>17.899999999999999</v>
      </c>
      <c r="K440" t="s">
        <v>1430</v>
      </c>
      <c r="L440">
        <f>VLOOKUP(P440,[1]Table1!$A$2:$K$85,11, FALSE)</f>
        <v>5</v>
      </c>
      <c r="N440" t="s">
        <v>2226</v>
      </c>
      <c r="P440" t="s">
        <v>2615</v>
      </c>
      <c r="Q440" t="s">
        <v>2780</v>
      </c>
      <c r="R440" t="s">
        <v>2781</v>
      </c>
      <c r="S440" t="s">
        <v>2782</v>
      </c>
      <c r="T440">
        <v>122</v>
      </c>
      <c r="U440">
        <v>105</v>
      </c>
      <c r="V440">
        <v>65880</v>
      </c>
      <c r="W440">
        <v>65.88</v>
      </c>
    </row>
    <row r="441" spans="1:23" x14ac:dyDescent="0.2">
      <c r="A441" t="s">
        <v>1340</v>
      </c>
      <c r="B441">
        <v>31</v>
      </c>
      <c r="C441" t="s">
        <v>2646</v>
      </c>
      <c r="D441" t="s">
        <v>1431</v>
      </c>
      <c r="E441" t="s">
        <v>1432</v>
      </c>
      <c r="F441" t="s">
        <v>17</v>
      </c>
      <c r="G441" t="s">
        <v>1372</v>
      </c>
      <c r="H441" t="s">
        <v>38</v>
      </c>
      <c r="I441">
        <v>9.5</v>
      </c>
      <c r="J441">
        <v>17.7</v>
      </c>
      <c r="K441" t="s">
        <v>1434</v>
      </c>
      <c r="L441">
        <f>VLOOKUP(P441,[1]Table1!$A$2:$K$85,11, FALSE)</f>
        <v>5</v>
      </c>
      <c r="N441" t="s">
        <v>2227</v>
      </c>
      <c r="P441" t="s">
        <v>2615</v>
      </c>
      <c r="Q441" t="s">
        <v>2780</v>
      </c>
      <c r="R441" t="s">
        <v>2781</v>
      </c>
      <c r="S441" t="s">
        <v>2782</v>
      </c>
      <c r="T441">
        <v>122</v>
      </c>
      <c r="U441">
        <v>105</v>
      </c>
      <c r="V441">
        <v>65880</v>
      </c>
      <c r="W441">
        <v>65.88</v>
      </c>
    </row>
    <row r="442" spans="1:23" x14ac:dyDescent="0.2">
      <c r="A442" t="s">
        <v>1340</v>
      </c>
      <c r="B442">
        <v>32</v>
      </c>
      <c r="C442" t="s">
        <v>2646</v>
      </c>
      <c r="D442" t="s">
        <v>1435</v>
      </c>
      <c r="E442" t="s">
        <v>1436</v>
      </c>
      <c r="F442" t="s">
        <v>17</v>
      </c>
      <c r="G442" t="s">
        <v>1403</v>
      </c>
      <c r="H442" t="s">
        <v>14</v>
      </c>
      <c r="I442">
        <v>3.5</v>
      </c>
      <c r="J442">
        <v>17.3</v>
      </c>
      <c r="K442" t="s">
        <v>1222</v>
      </c>
      <c r="L442">
        <f>VLOOKUP(P442,[1]Table1!$A$2:$K$85,11, FALSE)</f>
        <v>4</v>
      </c>
      <c r="N442" t="s">
        <v>2228</v>
      </c>
      <c r="P442" t="s">
        <v>2616</v>
      </c>
      <c r="Q442" t="s">
        <v>2783</v>
      </c>
      <c r="R442" t="s">
        <v>2784</v>
      </c>
      <c r="S442" t="s">
        <v>2671</v>
      </c>
      <c r="T442">
        <v>90</v>
      </c>
      <c r="U442">
        <v>29</v>
      </c>
      <c r="V442">
        <v>40937</v>
      </c>
      <c r="W442">
        <v>40.936999999999998</v>
      </c>
    </row>
    <row r="443" spans="1:23" x14ac:dyDescent="0.2">
      <c r="A443" t="s">
        <v>1340</v>
      </c>
      <c r="B443">
        <v>33</v>
      </c>
      <c r="C443" t="s">
        <v>2646</v>
      </c>
      <c r="D443" t="s">
        <v>1438</v>
      </c>
      <c r="E443" t="s">
        <v>1439</v>
      </c>
      <c r="F443" t="s">
        <v>17</v>
      </c>
      <c r="G443" t="s">
        <v>1343</v>
      </c>
      <c r="H443" t="s">
        <v>14</v>
      </c>
      <c r="I443">
        <v>5.6</v>
      </c>
      <c r="J443">
        <v>17.2</v>
      </c>
      <c r="K443" t="s">
        <v>1440</v>
      </c>
      <c r="L443">
        <f>VLOOKUP(P443,[1]Table1!$A$2:$K$85,11, FALSE)</f>
        <v>43</v>
      </c>
      <c r="N443" t="s">
        <v>2229</v>
      </c>
      <c r="P443" t="s">
        <v>2566</v>
      </c>
      <c r="Q443" t="s">
        <v>2666</v>
      </c>
      <c r="R443" t="s">
        <v>2667</v>
      </c>
      <c r="S443" t="s">
        <v>2668</v>
      </c>
      <c r="T443">
        <v>91.8</v>
      </c>
      <c r="U443">
        <v>176</v>
      </c>
      <c r="V443">
        <v>52111</v>
      </c>
      <c r="W443">
        <v>52.110999999999997</v>
      </c>
    </row>
    <row r="444" spans="1:23" x14ac:dyDescent="0.2">
      <c r="A444" t="s">
        <v>1340</v>
      </c>
      <c r="B444">
        <v>34</v>
      </c>
      <c r="C444" t="s">
        <v>2646</v>
      </c>
      <c r="D444" t="s">
        <v>1441</v>
      </c>
      <c r="E444" t="s">
        <v>1442</v>
      </c>
      <c r="F444" t="s">
        <v>17</v>
      </c>
      <c r="G444" t="s">
        <v>1343</v>
      </c>
      <c r="H444" t="s">
        <v>17</v>
      </c>
      <c r="I444">
        <v>3.9</v>
      </c>
      <c r="J444">
        <v>17.2</v>
      </c>
      <c r="K444" t="s">
        <v>1440</v>
      </c>
      <c r="L444">
        <f>VLOOKUP(P444,[1]Table1!$A$2:$K$85,11, FALSE)</f>
        <v>24</v>
      </c>
      <c r="N444" t="s">
        <v>2538</v>
      </c>
      <c r="P444" t="s">
        <v>2592</v>
      </c>
      <c r="Q444" t="s">
        <v>2731</v>
      </c>
      <c r="R444" t="s">
        <v>2732</v>
      </c>
      <c r="S444" t="s">
        <v>2592</v>
      </c>
      <c r="T444">
        <v>90.5</v>
      </c>
      <c r="U444">
        <v>137</v>
      </c>
      <c r="V444">
        <v>61526</v>
      </c>
      <c r="W444">
        <v>61.526000000000003</v>
      </c>
    </row>
    <row r="445" spans="1:23" x14ac:dyDescent="0.2">
      <c r="A445" t="s">
        <v>1340</v>
      </c>
      <c r="B445">
        <v>35</v>
      </c>
      <c r="C445" t="s">
        <v>2646</v>
      </c>
      <c r="D445" t="s">
        <v>1443</v>
      </c>
      <c r="E445" t="s">
        <v>1444</v>
      </c>
      <c r="F445" t="s">
        <v>17</v>
      </c>
      <c r="G445" t="s">
        <v>1343</v>
      </c>
      <c r="H445" t="s">
        <v>26</v>
      </c>
      <c r="I445">
        <v>11.9</v>
      </c>
      <c r="J445">
        <v>17.100000000000001</v>
      </c>
      <c r="K445" t="s">
        <v>1445</v>
      </c>
      <c r="L445">
        <f>VLOOKUP(P445,[1]Table1!$A$2:$K$85,11, FALSE)</f>
        <v>5</v>
      </c>
      <c r="N445" t="s">
        <v>2230</v>
      </c>
      <c r="P445" t="s">
        <v>2615</v>
      </c>
      <c r="Q445" t="s">
        <v>2780</v>
      </c>
      <c r="R445" t="s">
        <v>2781</v>
      </c>
      <c r="S445" t="s">
        <v>2782</v>
      </c>
      <c r="T445">
        <v>122</v>
      </c>
      <c r="U445">
        <v>105</v>
      </c>
      <c r="V445">
        <v>65880</v>
      </c>
      <c r="W445">
        <v>65.88</v>
      </c>
    </row>
    <row r="446" spans="1:23" x14ac:dyDescent="0.2">
      <c r="A446" t="s">
        <v>1340</v>
      </c>
      <c r="B446">
        <v>36</v>
      </c>
      <c r="C446" t="s">
        <v>2646</v>
      </c>
      <c r="D446" t="s">
        <v>1446</v>
      </c>
      <c r="E446" t="s">
        <v>1447</v>
      </c>
      <c r="F446" t="s">
        <v>17</v>
      </c>
      <c r="G446" t="s">
        <v>1403</v>
      </c>
      <c r="H446" t="s">
        <v>14</v>
      </c>
      <c r="I446">
        <v>3.7</v>
      </c>
      <c r="J446">
        <v>16.3</v>
      </c>
      <c r="K446" t="s">
        <v>1448</v>
      </c>
      <c r="L446">
        <f>VLOOKUP(P446,[1]Table1!$A$2:$K$85,11, FALSE)</f>
        <v>43</v>
      </c>
      <c r="N446" t="s">
        <v>2231</v>
      </c>
      <c r="P446" t="s">
        <v>2566</v>
      </c>
      <c r="Q446" t="s">
        <v>2666</v>
      </c>
      <c r="R446" t="s">
        <v>2667</v>
      </c>
      <c r="S446" t="s">
        <v>2668</v>
      </c>
      <c r="T446">
        <v>91.8</v>
      </c>
      <c r="U446">
        <v>176</v>
      </c>
      <c r="V446">
        <v>52111</v>
      </c>
      <c r="W446">
        <v>52.110999999999997</v>
      </c>
    </row>
    <row r="447" spans="1:23" x14ac:dyDescent="0.2">
      <c r="A447" t="s">
        <v>1340</v>
      </c>
      <c r="B447">
        <v>37</v>
      </c>
      <c r="C447" t="s">
        <v>2646</v>
      </c>
      <c r="D447" t="s">
        <v>1449</v>
      </c>
      <c r="E447" t="s">
        <v>1450</v>
      </c>
      <c r="F447" t="s">
        <v>17</v>
      </c>
      <c r="G447" t="s">
        <v>1403</v>
      </c>
      <c r="H447" t="s">
        <v>14</v>
      </c>
      <c r="I447">
        <v>6.2</v>
      </c>
      <c r="J447">
        <v>16</v>
      </c>
      <c r="K447" t="s">
        <v>769</v>
      </c>
      <c r="L447">
        <f>VLOOKUP(P447,[1]Table1!$A$2:$K$85,11, FALSE)</f>
        <v>5</v>
      </c>
      <c r="N447" t="s">
        <v>2539</v>
      </c>
      <c r="P447" t="s">
        <v>2615</v>
      </c>
      <c r="Q447" t="s">
        <v>2780</v>
      </c>
      <c r="R447" t="s">
        <v>2781</v>
      </c>
      <c r="S447" t="s">
        <v>2782</v>
      </c>
      <c r="T447">
        <v>122</v>
      </c>
      <c r="U447">
        <v>105</v>
      </c>
      <c r="V447">
        <v>65880</v>
      </c>
      <c r="W447">
        <v>65.88</v>
      </c>
    </row>
    <row r="448" spans="1:23" x14ac:dyDescent="0.2">
      <c r="A448" t="s">
        <v>1340</v>
      </c>
      <c r="B448">
        <v>38</v>
      </c>
      <c r="C448" t="s">
        <v>2646</v>
      </c>
      <c r="D448" t="s">
        <v>1451</v>
      </c>
      <c r="E448" t="s">
        <v>1452</v>
      </c>
      <c r="F448" t="s">
        <v>17</v>
      </c>
      <c r="G448" t="s">
        <v>1384</v>
      </c>
      <c r="H448" t="s">
        <v>38</v>
      </c>
      <c r="I448">
        <v>3.4</v>
      </c>
      <c r="J448">
        <v>15.8</v>
      </c>
      <c r="K448" t="s">
        <v>1231</v>
      </c>
      <c r="L448">
        <f>VLOOKUP(P448,[1]Table1!$A$2:$K$85,11, FALSE)</f>
        <v>41</v>
      </c>
      <c r="N448" t="s">
        <v>2232</v>
      </c>
      <c r="P448" t="s">
        <v>2604</v>
      </c>
      <c r="Q448" t="s">
        <v>2757</v>
      </c>
      <c r="R448" t="s">
        <v>2758</v>
      </c>
      <c r="S448" t="s">
        <v>2759</v>
      </c>
      <c r="T448">
        <v>105</v>
      </c>
      <c r="U448">
        <v>62</v>
      </c>
      <c r="V448">
        <v>70099</v>
      </c>
      <c r="W448">
        <v>70.099000000000004</v>
      </c>
    </row>
    <row r="449" spans="1:23" x14ac:dyDescent="0.2">
      <c r="A449" t="s">
        <v>1340</v>
      </c>
      <c r="B449">
        <v>39</v>
      </c>
      <c r="C449" t="s">
        <v>2646</v>
      </c>
      <c r="D449" t="s">
        <v>1454</v>
      </c>
      <c r="E449" t="s">
        <v>1455</v>
      </c>
      <c r="F449" t="s">
        <v>17</v>
      </c>
      <c r="G449" t="s">
        <v>1343</v>
      </c>
      <c r="H449" t="s">
        <v>38</v>
      </c>
      <c r="I449">
        <v>2.8</v>
      </c>
      <c r="J449">
        <v>15.8</v>
      </c>
      <c r="K449" t="s">
        <v>1231</v>
      </c>
      <c r="L449">
        <f>VLOOKUP(P449,[1]Table1!$A$2:$K$85,11, FALSE)</f>
        <v>43</v>
      </c>
      <c r="N449" t="s">
        <v>2233</v>
      </c>
      <c r="P449" t="s">
        <v>2566</v>
      </c>
      <c r="Q449" t="s">
        <v>2666</v>
      </c>
      <c r="R449" t="s">
        <v>2667</v>
      </c>
      <c r="S449" t="s">
        <v>2668</v>
      </c>
      <c r="T449">
        <v>91.8</v>
      </c>
      <c r="U449">
        <v>176</v>
      </c>
      <c r="V449">
        <v>52111</v>
      </c>
      <c r="W449">
        <v>52.110999999999997</v>
      </c>
    </row>
    <row r="450" spans="1:23" x14ac:dyDescent="0.2">
      <c r="A450" t="s">
        <v>1340</v>
      </c>
      <c r="B450">
        <v>40</v>
      </c>
      <c r="C450" t="s">
        <v>2646</v>
      </c>
      <c r="D450" t="s">
        <v>1456</v>
      </c>
      <c r="E450" t="s">
        <v>1457</v>
      </c>
      <c r="F450" t="s">
        <v>17</v>
      </c>
      <c r="G450" t="s">
        <v>1343</v>
      </c>
      <c r="H450" t="s">
        <v>14</v>
      </c>
      <c r="I450">
        <v>2.4</v>
      </c>
      <c r="J450">
        <v>15.5</v>
      </c>
      <c r="K450" t="s">
        <v>1458</v>
      </c>
      <c r="L450">
        <f>VLOOKUP(P450,[1]Table1!$A$2:$K$85,11, FALSE)</f>
        <v>43</v>
      </c>
      <c r="N450" t="s">
        <v>2540</v>
      </c>
      <c r="P450" t="s">
        <v>2566</v>
      </c>
      <c r="Q450" t="s">
        <v>2666</v>
      </c>
      <c r="R450" t="s">
        <v>2667</v>
      </c>
      <c r="S450" t="s">
        <v>2668</v>
      </c>
      <c r="T450">
        <v>91.8</v>
      </c>
      <c r="U450">
        <v>176</v>
      </c>
      <c r="V450">
        <v>52111</v>
      </c>
      <c r="W450">
        <v>52.110999999999997</v>
      </c>
    </row>
    <row r="451" spans="1:23" x14ac:dyDescent="0.2">
      <c r="A451" t="s">
        <v>1340</v>
      </c>
      <c r="B451">
        <v>41</v>
      </c>
      <c r="C451" t="s">
        <v>2646</v>
      </c>
      <c r="D451" t="s">
        <v>1459</v>
      </c>
      <c r="E451" t="s">
        <v>1460</v>
      </c>
      <c r="F451" t="s">
        <v>17</v>
      </c>
      <c r="G451" t="s">
        <v>1403</v>
      </c>
      <c r="H451" t="s">
        <v>20</v>
      </c>
      <c r="I451">
        <v>6.7</v>
      </c>
      <c r="J451">
        <v>15.4</v>
      </c>
      <c r="K451" t="s">
        <v>773</v>
      </c>
      <c r="L451">
        <f>VLOOKUP(P451,[1]Table1!$A$2:$K$85,11, FALSE)</f>
        <v>5</v>
      </c>
      <c r="N451" t="s">
        <v>2234</v>
      </c>
      <c r="P451" t="s">
        <v>2615</v>
      </c>
      <c r="Q451" t="s">
        <v>2780</v>
      </c>
      <c r="R451" t="s">
        <v>2781</v>
      </c>
      <c r="S451" t="s">
        <v>2782</v>
      </c>
      <c r="T451">
        <v>122</v>
      </c>
      <c r="U451">
        <v>105</v>
      </c>
      <c r="V451">
        <v>65880</v>
      </c>
      <c r="W451">
        <v>65.88</v>
      </c>
    </row>
    <row r="452" spans="1:23" x14ac:dyDescent="0.2">
      <c r="A452" t="s">
        <v>1340</v>
      </c>
      <c r="B452">
        <v>42</v>
      </c>
      <c r="C452" t="s">
        <v>2646</v>
      </c>
      <c r="D452" t="s">
        <v>1462</v>
      </c>
      <c r="E452" t="s">
        <v>1463</v>
      </c>
      <c r="F452" t="s">
        <v>17</v>
      </c>
      <c r="G452" t="s">
        <v>1403</v>
      </c>
      <c r="H452" t="s">
        <v>20</v>
      </c>
      <c r="I452">
        <v>16.3</v>
      </c>
      <c r="J452">
        <v>15.4</v>
      </c>
      <c r="K452" t="s">
        <v>773</v>
      </c>
      <c r="L452">
        <f>VLOOKUP(P452,[1]Table1!$A$2:$K$85,11, FALSE)</f>
        <v>5</v>
      </c>
      <c r="N452" t="s">
        <v>2235</v>
      </c>
      <c r="P452" t="s">
        <v>2615</v>
      </c>
      <c r="Q452" t="s">
        <v>2780</v>
      </c>
      <c r="R452" t="s">
        <v>2781</v>
      </c>
      <c r="S452" t="s">
        <v>2782</v>
      </c>
      <c r="T452">
        <v>122</v>
      </c>
      <c r="U452">
        <v>105</v>
      </c>
      <c r="V452">
        <v>65880</v>
      </c>
      <c r="W452">
        <v>65.88</v>
      </c>
    </row>
    <row r="453" spans="1:23" x14ac:dyDescent="0.2">
      <c r="A453" t="s">
        <v>1340</v>
      </c>
      <c r="B453">
        <v>43</v>
      </c>
      <c r="C453" t="s">
        <v>2646</v>
      </c>
      <c r="D453" t="s">
        <v>1464</v>
      </c>
      <c r="E453" t="s">
        <v>1465</v>
      </c>
      <c r="F453" t="s">
        <v>17</v>
      </c>
      <c r="G453" t="s">
        <v>1403</v>
      </c>
      <c r="H453" t="s">
        <v>26</v>
      </c>
      <c r="I453">
        <v>7</v>
      </c>
      <c r="J453">
        <v>15.3</v>
      </c>
      <c r="K453" t="s">
        <v>1466</v>
      </c>
      <c r="L453">
        <f>VLOOKUP(P453,[1]Table1!$A$2:$K$85,11, FALSE)</f>
        <v>5</v>
      </c>
      <c r="N453" t="s">
        <v>2236</v>
      </c>
      <c r="P453" t="s">
        <v>2615</v>
      </c>
      <c r="Q453" t="s">
        <v>2780</v>
      </c>
      <c r="R453" t="s">
        <v>2781</v>
      </c>
      <c r="S453" t="s">
        <v>2782</v>
      </c>
      <c r="T453">
        <v>122</v>
      </c>
      <c r="U453">
        <v>105</v>
      </c>
      <c r="V453">
        <v>65880</v>
      </c>
      <c r="W453">
        <v>65.88</v>
      </c>
    </row>
    <row r="454" spans="1:23" x14ac:dyDescent="0.2">
      <c r="A454" t="s">
        <v>1340</v>
      </c>
      <c r="B454">
        <v>44</v>
      </c>
      <c r="C454" t="s">
        <v>2646</v>
      </c>
      <c r="D454" t="s">
        <v>1467</v>
      </c>
      <c r="E454" t="s">
        <v>1468</v>
      </c>
      <c r="F454" t="s">
        <v>17</v>
      </c>
      <c r="G454" t="s">
        <v>1343</v>
      </c>
      <c r="H454" t="s">
        <v>38</v>
      </c>
      <c r="I454">
        <v>18.3</v>
      </c>
      <c r="J454">
        <v>14.2</v>
      </c>
      <c r="K454" t="s">
        <v>1469</v>
      </c>
      <c r="L454">
        <f>VLOOKUP(P454,[1]Table1!$A$2:$K$85,11, FALSE)</f>
        <v>5</v>
      </c>
      <c r="N454" t="s">
        <v>2237</v>
      </c>
      <c r="P454" t="s">
        <v>2615</v>
      </c>
      <c r="Q454" t="s">
        <v>2780</v>
      </c>
      <c r="R454" t="s">
        <v>2781</v>
      </c>
      <c r="S454" t="s">
        <v>2782</v>
      </c>
      <c r="T454">
        <v>122</v>
      </c>
      <c r="U454">
        <v>105</v>
      </c>
      <c r="V454">
        <v>65880</v>
      </c>
      <c r="W454">
        <v>65.88</v>
      </c>
    </row>
    <row r="455" spans="1:23" x14ac:dyDescent="0.2">
      <c r="A455" t="s">
        <v>1340</v>
      </c>
      <c r="B455">
        <v>45</v>
      </c>
      <c r="C455" t="s">
        <v>2646</v>
      </c>
      <c r="D455" t="s">
        <v>1470</v>
      </c>
      <c r="E455" t="s">
        <v>1471</v>
      </c>
      <c r="F455" t="s">
        <v>17</v>
      </c>
      <c r="G455" t="s">
        <v>1343</v>
      </c>
      <c r="H455" t="s">
        <v>17</v>
      </c>
      <c r="I455">
        <v>2.5</v>
      </c>
      <c r="J455">
        <v>14</v>
      </c>
      <c r="K455" t="s">
        <v>1472</v>
      </c>
      <c r="L455">
        <f>VLOOKUP(P455,[1]Table1!$A$2:$K$85,11, FALSE)</f>
        <v>6</v>
      </c>
      <c r="N455" t="s">
        <v>2238</v>
      </c>
      <c r="P455" t="s">
        <v>2618</v>
      </c>
      <c r="Q455" t="s">
        <v>2788</v>
      </c>
      <c r="R455" t="s">
        <v>2659</v>
      </c>
      <c r="S455" t="s">
        <v>2789</v>
      </c>
      <c r="T455">
        <v>89.8</v>
      </c>
      <c r="U455">
        <v>121</v>
      </c>
      <c r="V455">
        <v>56860</v>
      </c>
      <c r="W455">
        <v>56.86</v>
      </c>
    </row>
    <row r="456" spans="1:23" x14ac:dyDescent="0.2">
      <c r="A456" t="s">
        <v>1340</v>
      </c>
      <c r="B456">
        <v>46</v>
      </c>
      <c r="C456" t="s">
        <v>2646</v>
      </c>
      <c r="D456" t="s">
        <v>1473</v>
      </c>
      <c r="E456" t="s">
        <v>1474</v>
      </c>
      <c r="F456" t="s">
        <v>17</v>
      </c>
      <c r="G456" t="s">
        <v>1384</v>
      </c>
      <c r="H456" t="s">
        <v>20</v>
      </c>
      <c r="I456">
        <v>2.1</v>
      </c>
      <c r="J456">
        <v>13.9</v>
      </c>
      <c r="K456" t="s">
        <v>1475</v>
      </c>
      <c r="L456">
        <f>VLOOKUP(P456,[1]Table1!$A$2:$K$85,11, FALSE)</f>
        <v>4</v>
      </c>
      <c r="N456" t="s">
        <v>2239</v>
      </c>
      <c r="P456" t="s">
        <v>2619</v>
      </c>
      <c r="Q456" t="s">
        <v>2790</v>
      </c>
      <c r="R456" t="s">
        <v>2791</v>
      </c>
      <c r="S456" t="s">
        <v>2697</v>
      </c>
      <c r="T456">
        <v>268.8</v>
      </c>
      <c r="U456">
        <v>0</v>
      </c>
      <c r="V456">
        <v>167784</v>
      </c>
      <c r="W456">
        <v>167.78399999999999</v>
      </c>
    </row>
    <row r="457" spans="1:23" x14ac:dyDescent="0.2">
      <c r="A457" t="s">
        <v>1340</v>
      </c>
      <c r="B457">
        <v>47</v>
      </c>
      <c r="C457" t="s">
        <v>2646</v>
      </c>
      <c r="D457" t="s">
        <v>1476</v>
      </c>
      <c r="E457" t="s">
        <v>1468</v>
      </c>
      <c r="F457" t="s">
        <v>17</v>
      </c>
      <c r="G457" t="s">
        <v>1384</v>
      </c>
      <c r="H457" t="s">
        <v>14</v>
      </c>
      <c r="I457">
        <v>1.5</v>
      </c>
      <c r="J457">
        <v>12.8</v>
      </c>
      <c r="K457" t="s">
        <v>1477</v>
      </c>
      <c r="L457">
        <f>VLOOKUP(P457,[1]Table1!$A$2:$K$85,11, FALSE)</f>
        <v>5</v>
      </c>
      <c r="N457" t="s">
        <v>2240</v>
      </c>
      <c r="P457" t="s">
        <v>2615</v>
      </c>
      <c r="Q457" t="s">
        <v>2780</v>
      </c>
      <c r="R457" t="s">
        <v>2781</v>
      </c>
      <c r="S457" t="s">
        <v>2782</v>
      </c>
      <c r="T457">
        <v>122</v>
      </c>
      <c r="U457">
        <v>105</v>
      </c>
      <c r="V457">
        <v>65880</v>
      </c>
      <c r="W457">
        <v>65.88</v>
      </c>
    </row>
    <row r="458" spans="1:23" x14ac:dyDescent="0.2">
      <c r="A458" t="s">
        <v>1340</v>
      </c>
      <c r="B458">
        <v>48</v>
      </c>
      <c r="C458" t="s">
        <v>2646</v>
      </c>
      <c r="D458" t="s">
        <v>1478</v>
      </c>
      <c r="E458" t="s">
        <v>1479</v>
      </c>
      <c r="F458" t="s">
        <v>17</v>
      </c>
      <c r="G458" t="s">
        <v>1403</v>
      </c>
      <c r="H458" t="s">
        <v>17</v>
      </c>
      <c r="I458">
        <v>1.9</v>
      </c>
      <c r="J458">
        <v>12.4</v>
      </c>
      <c r="K458" t="s">
        <v>1246</v>
      </c>
      <c r="L458">
        <f>VLOOKUP(P458,[1]Table1!$A$2:$K$85,11, FALSE)</f>
        <v>32</v>
      </c>
      <c r="N458" t="s">
        <v>2241</v>
      </c>
      <c r="P458" t="s">
        <v>2614</v>
      </c>
      <c r="Q458" t="s">
        <v>2778</v>
      </c>
      <c r="R458" t="s">
        <v>2779</v>
      </c>
      <c r="S458" t="s">
        <v>2739</v>
      </c>
      <c r="T458">
        <v>109.1</v>
      </c>
      <c r="U458">
        <v>151</v>
      </c>
      <c r="V458">
        <v>58315</v>
      </c>
      <c r="W458">
        <v>58.314999999999998</v>
      </c>
    </row>
    <row r="459" spans="1:23" x14ac:dyDescent="0.2">
      <c r="A459" t="s">
        <v>1340</v>
      </c>
      <c r="B459">
        <v>49</v>
      </c>
      <c r="C459" t="s">
        <v>2646</v>
      </c>
      <c r="D459" t="s">
        <v>1480</v>
      </c>
      <c r="E459" t="s">
        <v>1481</v>
      </c>
      <c r="F459" t="s">
        <v>17</v>
      </c>
      <c r="G459" t="s">
        <v>1403</v>
      </c>
      <c r="H459" t="s">
        <v>26</v>
      </c>
      <c r="I459">
        <v>1.4</v>
      </c>
      <c r="J459">
        <v>12.3</v>
      </c>
      <c r="K459" t="s">
        <v>1483</v>
      </c>
      <c r="L459">
        <f>VLOOKUP(P459,[1]Table1!$A$2:$K$85,11, FALSE)</f>
        <v>3</v>
      </c>
      <c r="N459" t="s">
        <v>2242</v>
      </c>
      <c r="P459" t="s">
        <v>2620</v>
      </c>
      <c r="Q459" t="s">
        <v>2792</v>
      </c>
      <c r="R459" t="s">
        <v>2793</v>
      </c>
      <c r="S459" t="s">
        <v>2794</v>
      </c>
      <c r="T459">
        <v>114.8</v>
      </c>
      <c r="U459">
        <v>55</v>
      </c>
      <c r="V459">
        <v>49338</v>
      </c>
      <c r="W459">
        <v>49.338000000000001</v>
      </c>
    </row>
    <row r="460" spans="1:23" x14ac:dyDescent="0.2">
      <c r="A460" t="s">
        <v>1340</v>
      </c>
      <c r="B460">
        <v>50</v>
      </c>
      <c r="C460" t="s">
        <v>2646</v>
      </c>
      <c r="D460" t="s">
        <v>1484</v>
      </c>
      <c r="E460" t="s">
        <v>1485</v>
      </c>
      <c r="F460" t="s">
        <v>17</v>
      </c>
      <c r="G460" t="s">
        <v>1343</v>
      </c>
      <c r="H460" t="s">
        <v>14</v>
      </c>
      <c r="I460">
        <v>5.4</v>
      </c>
      <c r="J460">
        <v>10.7</v>
      </c>
      <c r="K460" t="s">
        <v>1486</v>
      </c>
      <c r="L460">
        <f>VLOOKUP(P460,[1]Table1!$A$2:$K$85,11, FALSE)</f>
        <v>43</v>
      </c>
      <c r="N460" t="s">
        <v>2243</v>
      </c>
      <c r="P460" t="s">
        <v>2566</v>
      </c>
      <c r="Q460" t="s">
        <v>2666</v>
      </c>
      <c r="R460" t="s">
        <v>2667</v>
      </c>
      <c r="S460" t="s">
        <v>2668</v>
      </c>
      <c r="T460">
        <v>91.8</v>
      </c>
      <c r="U460">
        <v>176</v>
      </c>
      <c r="V460">
        <v>52111</v>
      </c>
      <c r="W460">
        <v>52.110999999999997</v>
      </c>
    </row>
    <row r="461" spans="1:23" x14ac:dyDescent="0.2">
      <c r="A461" t="s">
        <v>1340</v>
      </c>
      <c r="B461">
        <v>51</v>
      </c>
      <c r="C461" t="s">
        <v>2646</v>
      </c>
      <c r="D461" t="s">
        <v>1487</v>
      </c>
      <c r="E461" t="s">
        <v>1488</v>
      </c>
      <c r="F461" t="s">
        <v>17</v>
      </c>
      <c r="G461" t="s">
        <v>1343</v>
      </c>
      <c r="H461" t="s">
        <v>14</v>
      </c>
      <c r="I461">
        <v>3.1</v>
      </c>
      <c r="J461">
        <v>9.1</v>
      </c>
      <c r="K461" t="s">
        <v>1295</v>
      </c>
      <c r="L461">
        <f>VLOOKUP(P461,[1]Table1!$A$2:$K$85,11, FALSE)</f>
        <v>43</v>
      </c>
      <c r="N461" t="s">
        <v>2244</v>
      </c>
      <c r="P461" t="s">
        <v>2566</v>
      </c>
      <c r="Q461" t="s">
        <v>2666</v>
      </c>
      <c r="R461" t="s">
        <v>2667</v>
      </c>
      <c r="S461" t="s">
        <v>2668</v>
      </c>
      <c r="T461">
        <v>91.8</v>
      </c>
      <c r="U461">
        <v>176</v>
      </c>
      <c r="V461">
        <v>52111</v>
      </c>
      <c r="W461">
        <v>52.110999999999997</v>
      </c>
    </row>
    <row r="462" spans="1:23" x14ac:dyDescent="0.2">
      <c r="A462" t="s">
        <v>1340</v>
      </c>
      <c r="B462">
        <v>52</v>
      </c>
      <c r="C462" t="s">
        <v>2646</v>
      </c>
      <c r="D462" t="s">
        <v>1489</v>
      </c>
      <c r="E462" t="s">
        <v>1490</v>
      </c>
      <c r="F462" t="s">
        <v>17</v>
      </c>
      <c r="G462" t="s">
        <v>1343</v>
      </c>
      <c r="H462" t="s">
        <v>14</v>
      </c>
      <c r="I462">
        <v>2.9</v>
      </c>
      <c r="J462">
        <v>9</v>
      </c>
      <c r="K462" t="s">
        <v>801</v>
      </c>
      <c r="L462">
        <f>VLOOKUP(P462,[1]Table1!$A$2:$K$85,11, FALSE)</f>
        <v>43</v>
      </c>
      <c r="N462" t="s">
        <v>2245</v>
      </c>
      <c r="P462" t="s">
        <v>2566</v>
      </c>
      <c r="Q462" t="s">
        <v>2666</v>
      </c>
      <c r="R462" t="s">
        <v>2667</v>
      </c>
      <c r="S462" t="s">
        <v>2668</v>
      </c>
      <c r="T462">
        <v>91.8</v>
      </c>
      <c r="U462">
        <v>176</v>
      </c>
      <c r="V462">
        <v>52111</v>
      </c>
      <c r="W462">
        <v>52.110999999999997</v>
      </c>
    </row>
    <row r="463" spans="1:23" x14ac:dyDescent="0.2">
      <c r="A463" t="s">
        <v>1340</v>
      </c>
      <c r="B463">
        <v>53</v>
      </c>
      <c r="C463" t="s">
        <v>2646</v>
      </c>
      <c r="D463" t="s">
        <v>1492</v>
      </c>
      <c r="E463" t="s">
        <v>1490</v>
      </c>
      <c r="F463" t="s">
        <v>17</v>
      </c>
      <c r="G463" t="s">
        <v>1343</v>
      </c>
      <c r="H463" t="s">
        <v>14</v>
      </c>
      <c r="I463">
        <v>2.9</v>
      </c>
      <c r="J463">
        <v>8.9</v>
      </c>
      <c r="K463" t="s">
        <v>1305</v>
      </c>
      <c r="L463">
        <f>VLOOKUP(P463,[1]Table1!$A$2:$K$85,11, FALSE)</f>
        <v>43</v>
      </c>
      <c r="N463" t="s">
        <v>2246</v>
      </c>
      <c r="P463" t="s">
        <v>2566</v>
      </c>
      <c r="Q463" t="s">
        <v>2666</v>
      </c>
      <c r="R463" t="s">
        <v>2667</v>
      </c>
      <c r="S463" t="s">
        <v>2668</v>
      </c>
      <c r="T463">
        <v>91.8</v>
      </c>
      <c r="U463">
        <v>176</v>
      </c>
      <c r="V463">
        <v>52111</v>
      </c>
      <c r="W463">
        <v>52.110999999999997</v>
      </c>
    </row>
    <row r="464" spans="1:23" x14ac:dyDescent="0.2">
      <c r="A464" t="s">
        <v>1340</v>
      </c>
      <c r="B464">
        <v>54</v>
      </c>
      <c r="C464" t="s">
        <v>2646</v>
      </c>
      <c r="D464" t="s">
        <v>1493</v>
      </c>
      <c r="E464" t="s">
        <v>1494</v>
      </c>
      <c r="F464" t="s">
        <v>17</v>
      </c>
      <c r="G464" t="s">
        <v>1343</v>
      </c>
      <c r="H464" t="s">
        <v>14</v>
      </c>
      <c r="I464">
        <v>2.8</v>
      </c>
      <c r="J464">
        <v>8.9</v>
      </c>
      <c r="K464" t="s">
        <v>1305</v>
      </c>
      <c r="L464">
        <f>VLOOKUP(P464,[1]Table1!$A$2:$K$85,11, FALSE)</f>
        <v>43</v>
      </c>
      <c r="N464" t="s">
        <v>2247</v>
      </c>
      <c r="P464" t="s">
        <v>2566</v>
      </c>
      <c r="Q464" t="s">
        <v>2666</v>
      </c>
      <c r="R464" t="s">
        <v>2667</v>
      </c>
      <c r="S464" t="s">
        <v>2668</v>
      </c>
      <c r="T464">
        <v>91.8</v>
      </c>
      <c r="U464">
        <v>176</v>
      </c>
      <c r="V464">
        <v>52111</v>
      </c>
      <c r="W464">
        <v>52.110999999999997</v>
      </c>
    </row>
    <row r="465" spans="1:23" x14ac:dyDescent="0.2">
      <c r="A465" t="s">
        <v>1340</v>
      </c>
      <c r="B465">
        <v>55</v>
      </c>
      <c r="C465" t="s">
        <v>2646</v>
      </c>
      <c r="D465" t="s">
        <v>1495</v>
      </c>
      <c r="E465" t="s">
        <v>1496</v>
      </c>
      <c r="F465" t="s">
        <v>17</v>
      </c>
      <c r="G465" t="s">
        <v>1343</v>
      </c>
      <c r="H465" t="s">
        <v>14</v>
      </c>
      <c r="I465">
        <v>2.8</v>
      </c>
      <c r="J465">
        <v>8.9</v>
      </c>
      <c r="K465" t="s">
        <v>1305</v>
      </c>
      <c r="L465">
        <f>VLOOKUP(P465,[1]Table1!$A$2:$K$85,11, FALSE)</f>
        <v>43</v>
      </c>
      <c r="N465" t="s">
        <v>2248</v>
      </c>
      <c r="P465" t="s">
        <v>2566</v>
      </c>
      <c r="Q465" t="s">
        <v>2666</v>
      </c>
      <c r="R465" t="s">
        <v>2667</v>
      </c>
      <c r="S465" t="s">
        <v>2668</v>
      </c>
      <c r="T465">
        <v>91.8</v>
      </c>
      <c r="U465">
        <v>176</v>
      </c>
      <c r="V465">
        <v>52111</v>
      </c>
      <c r="W465">
        <v>52.110999999999997</v>
      </c>
    </row>
    <row r="466" spans="1:23" x14ac:dyDescent="0.2">
      <c r="A466" t="s">
        <v>1340</v>
      </c>
      <c r="B466">
        <v>56</v>
      </c>
      <c r="C466" t="s">
        <v>2646</v>
      </c>
      <c r="D466" t="s">
        <v>1497</v>
      </c>
      <c r="E466" t="s">
        <v>1498</v>
      </c>
      <c r="F466" t="s">
        <v>17</v>
      </c>
      <c r="G466" t="s">
        <v>1343</v>
      </c>
      <c r="H466" t="s">
        <v>17</v>
      </c>
      <c r="J466">
        <v>8.5</v>
      </c>
      <c r="K466" t="s">
        <v>805</v>
      </c>
      <c r="L466">
        <f>VLOOKUP(P466,[1]Table1!$A$2:$K$85,11, FALSE)</f>
        <v>4</v>
      </c>
      <c r="N466" t="s">
        <v>2249</v>
      </c>
      <c r="P466" t="s">
        <v>2616</v>
      </c>
      <c r="Q466" t="s">
        <v>2783</v>
      </c>
      <c r="R466" t="s">
        <v>2784</v>
      </c>
      <c r="S466" t="s">
        <v>2671</v>
      </c>
      <c r="T466">
        <v>90</v>
      </c>
      <c r="U466">
        <v>29</v>
      </c>
      <c r="V466">
        <v>40937</v>
      </c>
      <c r="W466">
        <v>40.936999999999998</v>
      </c>
    </row>
    <row r="467" spans="1:23" x14ac:dyDescent="0.2">
      <c r="A467" t="s">
        <v>1340</v>
      </c>
      <c r="B467">
        <v>57</v>
      </c>
      <c r="C467" t="s">
        <v>2646</v>
      </c>
      <c r="D467" t="s">
        <v>1499</v>
      </c>
      <c r="E467" t="s">
        <v>1500</v>
      </c>
      <c r="F467" t="s">
        <v>17</v>
      </c>
      <c r="G467" t="s">
        <v>1343</v>
      </c>
      <c r="H467" t="s">
        <v>14</v>
      </c>
      <c r="I467">
        <v>1.6</v>
      </c>
      <c r="J467">
        <v>8.1</v>
      </c>
      <c r="K467" t="s">
        <v>813</v>
      </c>
      <c r="L467">
        <f>VLOOKUP(P467,[1]Table1!$A$2:$K$85,11, FALSE)</f>
        <v>43</v>
      </c>
      <c r="N467" t="s">
        <v>2250</v>
      </c>
      <c r="P467" t="s">
        <v>2566</v>
      </c>
      <c r="Q467" t="s">
        <v>2666</v>
      </c>
      <c r="R467" t="s">
        <v>2667</v>
      </c>
      <c r="S467" t="s">
        <v>2668</v>
      </c>
      <c r="T467">
        <v>91.8</v>
      </c>
      <c r="U467">
        <v>176</v>
      </c>
      <c r="V467">
        <v>52111</v>
      </c>
      <c r="W467">
        <v>52.110999999999997</v>
      </c>
    </row>
    <row r="468" spans="1:23" x14ac:dyDescent="0.2">
      <c r="A468" t="s">
        <v>1340</v>
      </c>
      <c r="B468">
        <v>58</v>
      </c>
      <c r="C468" t="s">
        <v>2646</v>
      </c>
      <c r="D468" t="s">
        <v>1501</v>
      </c>
      <c r="E468" t="s">
        <v>1502</v>
      </c>
      <c r="F468" t="s">
        <v>17</v>
      </c>
      <c r="G468" t="s">
        <v>1343</v>
      </c>
      <c r="H468" t="s">
        <v>14</v>
      </c>
      <c r="I468">
        <v>0.58699999999999997</v>
      </c>
      <c r="J468">
        <v>7.1</v>
      </c>
      <c r="K468" t="s">
        <v>1503</v>
      </c>
      <c r="L468">
        <f>VLOOKUP(P468,[1]Table1!$A$2:$K$85,11, FALSE)</f>
        <v>43</v>
      </c>
      <c r="N468" t="s">
        <v>2251</v>
      </c>
      <c r="P468" t="s">
        <v>2566</v>
      </c>
      <c r="Q468" t="s">
        <v>2666</v>
      </c>
      <c r="R468" t="s">
        <v>2667</v>
      </c>
      <c r="S468" t="s">
        <v>2668</v>
      </c>
      <c r="T468">
        <v>91.8</v>
      </c>
      <c r="U468">
        <v>176</v>
      </c>
      <c r="V468">
        <v>52111</v>
      </c>
      <c r="W468">
        <v>52.110999999999997</v>
      </c>
    </row>
    <row r="469" spans="1:23" x14ac:dyDescent="0.2">
      <c r="A469" t="s">
        <v>1504</v>
      </c>
      <c r="B469">
        <v>1</v>
      </c>
      <c r="C469" t="s">
        <v>2645</v>
      </c>
      <c r="D469" t="s">
        <v>1505</v>
      </c>
      <c r="E469" t="s">
        <v>1506</v>
      </c>
      <c r="F469" t="s">
        <v>17</v>
      </c>
      <c r="G469" t="s">
        <v>1507</v>
      </c>
      <c r="H469" t="s">
        <v>20</v>
      </c>
      <c r="I469">
        <v>139</v>
      </c>
      <c r="J469">
        <v>58</v>
      </c>
      <c r="K469" t="s">
        <v>1509</v>
      </c>
      <c r="L469">
        <f>VLOOKUP(P469,[1]Table1!$A$2:$K$85,11, FALSE)</f>
        <v>25</v>
      </c>
      <c r="N469" t="s">
        <v>2252</v>
      </c>
      <c r="P469" t="s">
        <v>2593</v>
      </c>
      <c r="Q469" t="s">
        <v>2733</v>
      </c>
      <c r="R469" t="s">
        <v>2734</v>
      </c>
      <c r="S469" t="s">
        <v>1117</v>
      </c>
      <c r="T469">
        <v>86.4</v>
      </c>
      <c r="U469">
        <v>49</v>
      </c>
      <c r="V469">
        <v>58575</v>
      </c>
      <c r="W469">
        <v>58.575000000000003</v>
      </c>
    </row>
    <row r="470" spans="1:23" x14ac:dyDescent="0.2">
      <c r="A470" t="s">
        <v>1504</v>
      </c>
      <c r="B470">
        <v>2</v>
      </c>
      <c r="C470" t="s">
        <v>2645</v>
      </c>
      <c r="D470" t="s">
        <v>1510</v>
      </c>
      <c r="E470" t="s">
        <v>1511</v>
      </c>
      <c r="F470" t="s">
        <v>17</v>
      </c>
      <c r="G470" t="s">
        <v>1507</v>
      </c>
      <c r="H470" t="s">
        <v>14</v>
      </c>
      <c r="I470">
        <v>14.8</v>
      </c>
      <c r="J470">
        <v>22</v>
      </c>
      <c r="K470" t="s">
        <v>1031</v>
      </c>
      <c r="L470">
        <f>VLOOKUP(P470,[1]Table1!$A$2:$K$85,11, FALSE)</f>
        <v>8</v>
      </c>
      <c r="N470" t="s">
        <v>2253</v>
      </c>
      <c r="P470" t="s">
        <v>2621</v>
      </c>
      <c r="Q470" t="s">
        <v>2795</v>
      </c>
      <c r="R470" t="s">
        <v>2796</v>
      </c>
      <c r="S470" t="s">
        <v>2728</v>
      </c>
      <c r="T470">
        <v>107.3</v>
      </c>
      <c r="U470">
        <v>25</v>
      </c>
      <c r="V470">
        <v>63470</v>
      </c>
      <c r="W470">
        <v>63.47</v>
      </c>
    </row>
    <row r="471" spans="1:23" x14ac:dyDescent="0.2">
      <c r="A471" t="s">
        <v>1504</v>
      </c>
      <c r="B471">
        <v>3</v>
      </c>
      <c r="C471" t="s">
        <v>2645</v>
      </c>
      <c r="D471" t="s">
        <v>1513</v>
      </c>
      <c r="E471" t="s">
        <v>1514</v>
      </c>
      <c r="F471" t="s">
        <v>17</v>
      </c>
      <c r="G471" t="s">
        <v>1515</v>
      </c>
      <c r="H471" t="s">
        <v>38</v>
      </c>
      <c r="I471">
        <v>5.6</v>
      </c>
      <c r="J471">
        <v>16</v>
      </c>
      <c r="K471" t="s">
        <v>769</v>
      </c>
      <c r="L471">
        <f>VLOOKUP(P471,[1]Table1!$A$2:$K$85,11, FALSE)</f>
        <v>4</v>
      </c>
      <c r="N471" t="s">
        <v>2254</v>
      </c>
      <c r="P471" t="s">
        <v>2619</v>
      </c>
      <c r="Q471" t="s">
        <v>2790</v>
      </c>
      <c r="R471" t="s">
        <v>2791</v>
      </c>
      <c r="S471" t="s">
        <v>2697</v>
      </c>
      <c r="T471">
        <v>268.8</v>
      </c>
      <c r="U471">
        <v>0</v>
      </c>
      <c r="V471">
        <v>167784</v>
      </c>
      <c r="W471">
        <v>167.78399999999999</v>
      </c>
    </row>
    <row r="472" spans="1:23" x14ac:dyDescent="0.2">
      <c r="A472" t="s">
        <v>1504</v>
      </c>
      <c r="B472">
        <v>4</v>
      </c>
      <c r="C472" t="s">
        <v>2645</v>
      </c>
      <c r="D472" t="s">
        <v>1516</v>
      </c>
      <c r="E472" t="s">
        <v>1517</v>
      </c>
      <c r="F472" t="s">
        <v>17</v>
      </c>
      <c r="G472" t="s">
        <v>1507</v>
      </c>
      <c r="H472" t="s">
        <v>20</v>
      </c>
      <c r="I472">
        <v>3.8</v>
      </c>
      <c r="J472">
        <v>14.9</v>
      </c>
      <c r="K472" t="s">
        <v>1518</v>
      </c>
      <c r="L472">
        <f>VLOOKUP(P472,[1]Table1!$A$2:$K$85,11, FALSE)</f>
        <v>4</v>
      </c>
      <c r="N472" t="s">
        <v>2255</v>
      </c>
      <c r="P472" t="s">
        <v>2619</v>
      </c>
      <c r="Q472" t="s">
        <v>2790</v>
      </c>
      <c r="R472" t="s">
        <v>2791</v>
      </c>
      <c r="S472" t="s">
        <v>2697</v>
      </c>
      <c r="T472">
        <v>268.8</v>
      </c>
      <c r="U472">
        <v>0</v>
      </c>
      <c r="V472">
        <v>167784</v>
      </c>
      <c r="W472">
        <v>167.78399999999999</v>
      </c>
    </row>
    <row r="473" spans="1:23" x14ac:dyDescent="0.2">
      <c r="A473" t="s">
        <v>1504</v>
      </c>
      <c r="B473">
        <v>5</v>
      </c>
      <c r="C473" t="s">
        <v>2645</v>
      </c>
      <c r="D473" t="s">
        <v>1519</v>
      </c>
      <c r="E473" t="s">
        <v>1520</v>
      </c>
      <c r="F473" t="s">
        <v>17</v>
      </c>
      <c r="G473" t="s">
        <v>1521</v>
      </c>
      <c r="H473" t="s">
        <v>38</v>
      </c>
      <c r="I473">
        <v>3.3</v>
      </c>
      <c r="J473">
        <v>14.6</v>
      </c>
      <c r="K473" t="s">
        <v>1236</v>
      </c>
      <c r="L473">
        <f>VLOOKUP(P473,[1]Table1!$A$2:$K$85,11, FALSE)</f>
        <v>4</v>
      </c>
      <c r="N473" t="s">
        <v>2256</v>
      </c>
      <c r="P473" t="s">
        <v>2619</v>
      </c>
      <c r="Q473" t="s">
        <v>2790</v>
      </c>
      <c r="R473" t="s">
        <v>2791</v>
      </c>
      <c r="S473" t="s">
        <v>2697</v>
      </c>
      <c r="T473">
        <v>268.8</v>
      </c>
      <c r="U473">
        <v>0</v>
      </c>
      <c r="V473">
        <v>167784</v>
      </c>
      <c r="W473">
        <v>167.78399999999999</v>
      </c>
    </row>
    <row r="474" spans="1:23" x14ac:dyDescent="0.2">
      <c r="A474" t="s">
        <v>1504</v>
      </c>
      <c r="B474">
        <v>6</v>
      </c>
      <c r="C474" t="s">
        <v>2645</v>
      </c>
      <c r="D474" t="s">
        <v>1522</v>
      </c>
      <c r="E474" t="s">
        <v>1523</v>
      </c>
      <c r="F474" t="s">
        <v>17</v>
      </c>
      <c r="G474" t="s">
        <v>1521</v>
      </c>
      <c r="H474" t="s">
        <v>26</v>
      </c>
      <c r="I474">
        <v>2.4</v>
      </c>
      <c r="J474">
        <v>14.1</v>
      </c>
      <c r="K474" t="s">
        <v>1524</v>
      </c>
      <c r="L474">
        <f>VLOOKUP(P474,[1]Table1!$A$2:$K$85,11, FALSE)</f>
        <v>4</v>
      </c>
      <c r="N474" t="s">
        <v>2257</v>
      </c>
      <c r="P474" t="s">
        <v>2619</v>
      </c>
      <c r="Q474" t="s">
        <v>2790</v>
      </c>
      <c r="R474" t="s">
        <v>2791</v>
      </c>
      <c r="S474" t="s">
        <v>2697</v>
      </c>
      <c r="T474">
        <v>268.8</v>
      </c>
      <c r="U474">
        <v>0</v>
      </c>
      <c r="V474">
        <v>167784</v>
      </c>
      <c r="W474">
        <v>167.78399999999999</v>
      </c>
    </row>
    <row r="475" spans="1:23" x14ac:dyDescent="0.2">
      <c r="A475" t="s">
        <v>1504</v>
      </c>
      <c r="B475">
        <v>7</v>
      </c>
      <c r="C475" t="s">
        <v>2645</v>
      </c>
      <c r="D475" t="s">
        <v>1525</v>
      </c>
      <c r="E475" t="s">
        <v>1526</v>
      </c>
      <c r="F475" t="s">
        <v>17</v>
      </c>
      <c r="G475" t="s">
        <v>1521</v>
      </c>
      <c r="H475" t="s">
        <v>20</v>
      </c>
      <c r="I475">
        <v>1.9</v>
      </c>
      <c r="J475">
        <v>13.7</v>
      </c>
      <c r="K475" t="s">
        <v>1527</v>
      </c>
      <c r="L475">
        <f>VLOOKUP(P475,[1]Table1!$A$2:$K$85,11, FALSE)</f>
        <v>4</v>
      </c>
      <c r="N475" t="s">
        <v>2258</v>
      </c>
      <c r="P475" t="s">
        <v>2619</v>
      </c>
      <c r="Q475" t="s">
        <v>2790</v>
      </c>
      <c r="R475" t="s">
        <v>2791</v>
      </c>
      <c r="S475" t="s">
        <v>2697</v>
      </c>
      <c r="T475">
        <v>268.8</v>
      </c>
      <c r="U475">
        <v>0</v>
      </c>
      <c r="V475">
        <v>167784</v>
      </c>
      <c r="W475">
        <v>167.78399999999999</v>
      </c>
    </row>
    <row r="476" spans="1:23" x14ac:dyDescent="0.2">
      <c r="A476" t="s">
        <v>1504</v>
      </c>
      <c r="B476">
        <v>8</v>
      </c>
      <c r="C476" t="s">
        <v>2645</v>
      </c>
      <c r="D476" t="s">
        <v>1528</v>
      </c>
      <c r="E476" t="s">
        <v>1529</v>
      </c>
      <c r="F476" t="s">
        <v>17</v>
      </c>
      <c r="G476" t="s">
        <v>1507</v>
      </c>
      <c r="H476" t="s">
        <v>20</v>
      </c>
      <c r="I476">
        <v>1.8</v>
      </c>
      <c r="J476">
        <v>13.6</v>
      </c>
      <c r="K476" t="s">
        <v>1531</v>
      </c>
      <c r="L476">
        <f>VLOOKUP(P476,[1]Table1!$A$2:$K$85,11, FALSE)</f>
        <v>4</v>
      </c>
      <c r="N476" t="s">
        <v>2259</v>
      </c>
      <c r="P476" t="s">
        <v>2619</v>
      </c>
      <c r="Q476" t="s">
        <v>2790</v>
      </c>
      <c r="R476" t="s">
        <v>2791</v>
      </c>
      <c r="S476" t="s">
        <v>2697</v>
      </c>
      <c r="T476">
        <v>268.8</v>
      </c>
      <c r="U476">
        <v>0</v>
      </c>
      <c r="V476">
        <v>167784</v>
      </c>
      <c r="W476">
        <v>167.78399999999999</v>
      </c>
    </row>
    <row r="477" spans="1:23" x14ac:dyDescent="0.2">
      <c r="A477" t="s">
        <v>1504</v>
      </c>
      <c r="B477">
        <v>9</v>
      </c>
      <c r="C477" t="s">
        <v>2645</v>
      </c>
      <c r="D477" t="s">
        <v>1532</v>
      </c>
      <c r="E477" t="s">
        <v>1533</v>
      </c>
      <c r="F477" t="s">
        <v>17</v>
      </c>
      <c r="G477" t="s">
        <v>1521</v>
      </c>
      <c r="H477" t="s">
        <v>38</v>
      </c>
      <c r="I477">
        <v>1.4</v>
      </c>
      <c r="J477">
        <v>13.4</v>
      </c>
      <c r="K477" t="s">
        <v>1244</v>
      </c>
      <c r="L477">
        <f>VLOOKUP(P477,[1]Table1!$A$2:$K$85,11, FALSE)</f>
        <v>4</v>
      </c>
      <c r="N477" t="s">
        <v>2260</v>
      </c>
      <c r="P477" t="s">
        <v>2619</v>
      </c>
      <c r="Q477" t="s">
        <v>2790</v>
      </c>
      <c r="R477" t="s">
        <v>2791</v>
      </c>
      <c r="S477" t="s">
        <v>2697</v>
      </c>
      <c r="T477">
        <v>268.8</v>
      </c>
      <c r="U477">
        <v>0</v>
      </c>
      <c r="V477">
        <v>167784</v>
      </c>
      <c r="W477">
        <v>167.78399999999999</v>
      </c>
    </row>
    <row r="478" spans="1:23" x14ac:dyDescent="0.2">
      <c r="A478" t="s">
        <v>1504</v>
      </c>
      <c r="B478">
        <v>10</v>
      </c>
      <c r="C478" t="s">
        <v>2645</v>
      </c>
      <c r="D478" t="s">
        <v>1534</v>
      </c>
      <c r="E478" t="s">
        <v>1535</v>
      </c>
      <c r="F478" t="s">
        <v>17</v>
      </c>
      <c r="G478" t="s">
        <v>1521</v>
      </c>
      <c r="H478" t="s">
        <v>14</v>
      </c>
      <c r="I478">
        <v>3.5</v>
      </c>
      <c r="J478">
        <v>9.6999999999999993</v>
      </c>
      <c r="K478" t="s">
        <v>1290</v>
      </c>
      <c r="L478">
        <f>VLOOKUP(P478,[1]Table1!$A$2:$K$85,11, FALSE)</f>
        <v>8</v>
      </c>
      <c r="N478" t="s">
        <v>2261</v>
      </c>
      <c r="P478" t="s">
        <v>2622</v>
      </c>
      <c r="Q478" t="s">
        <v>2797</v>
      </c>
      <c r="R478" t="s">
        <v>2798</v>
      </c>
      <c r="S478" t="s">
        <v>2799</v>
      </c>
      <c r="T478">
        <v>150.6</v>
      </c>
      <c r="U478">
        <v>22</v>
      </c>
      <c r="V478">
        <v>93547</v>
      </c>
      <c r="W478">
        <v>93.546999999999997</v>
      </c>
    </row>
    <row r="479" spans="1:23" x14ac:dyDescent="0.2">
      <c r="A479" t="s">
        <v>1504</v>
      </c>
      <c r="B479">
        <v>11</v>
      </c>
      <c r="C479" t="s">
        <v>2645</v>
      </c>
      <c r="D479" t="s">
        <v>1536</v>
      </c>
      <c r="E479" t="s">
        <v>1537</v>
      </c>
      <c r="F479" t="s">
        <v>17</v>
      </c>
      <c r="G479" t="s">
        <v>1507</v>
      </c>
      <c r="H479" t="s">
        <v>14</v>
      </c>
      <c r="I479">
        <v>5</v>
      </c>
      <c r="J479">
        <v>9.6</v>
      </c>
      <c r="K479" t="s">
        <v>1539</v>
      </c>
      <c r="L479">
        <f>VLOOKUP(P479,[1]Table1!$A$2:$K$85,11, FALSE)</f>
        <v>4</v>
      </c>
      <c r="N479" t="s">
        <v>2262</v>
      </c>
      <c r="P479" t="s">
        <v>2619</v>
      </c>
      <c r="Q479" t="s">
        <v>2790</v>
      </c>
      <c r="R479" t="s">
        <v>2791</v>
      </c>
      <c r="S479" t="s">
        <v>2697</v>
      </c>
      <c r="T479">
        <v>268.8</v>
      </c>
      <c r="U479">
        <v>0</v>
      </c>
      <c r="V479">
        <v>167784</v>
      </c>
      <c r="W479">
        <v>167.78399999999999</v>
      </c>
    </row>
    <row r="480" spans="1:23" x14ac:dyDescent="0.2">
      <c r="A480" t="s">
        <v>1504</v>
      </c>
      <c r="B480">
        <v>12</v>
      </c>
      <c r="C480" t="s">
        <v>2645</v>
      </c>
      <c r="D480" t="s">
        <v>1540</v>
      </c>
      <c r="E480" t="s">
        <v>1533</v>
      </c>
      <c r="F480" t="s">
        <v>17</v>
      </c>
      <c r="G480" t="s">
        <v>1521</v>
      </c>
      <c r="H480" t="s">
        <v>38</v>
      </c>
      <c r="I480">
        <v>4</v>
      </c>
      <c r="J480">
        <v>9</v>
      </c>
      <c r="K480" t="s">
        <v>801</v>
      </c>
      <c r="L480">
        <f>VLOOKUP(P480,[1]Table1!$A$2:$K$85,11, FALSE)</f>
        <v>4</v>
      </c>
      <c r="N480" t="s">
        <v>2263</v>
      </c>
      <c r="P480" t="s">
        <v>2619</v>
      </c>
      <c r="Q480" t="s">
        <v>2790</v>
      </c>
      <c r="R480" t="s">
        <v>2791</v>
      </c>
      <c r="S480" t="s">
        <v>2697</v>
      </c>
      <c r="T480">
        <v>268.8</v>
      </c>
      <c r="U480">
        <v>0</v>
      </c>
      <c r="V480">
        <v>167784</v>
      </c>
      <c r="W480">
        <v>167.78399999999999</v>
      </c>
    </row>
    <row r="481" spans="1:23" x14ac:dyDescent="0.2">
      <c r="A481" t="s">
        <v>1504</v>
      </c>
      <c r="B481">
        <v>13</v>
      </c>
      <c r="C481" t="s">
        <v>2645</v>
      </c>
      <c r="D481" t="s">
        <v>1542</v>
      </c>
      <c r="E481" t="s">
        <v>1523</v>
      </c>
      <c r="F481" t="s">
        <v>17</v>
      </c>
      <c r="G481" t="s">
        <v>1507</v>
      </c>
      <c r="H481" t="s">
        <v>14</v>
      </c>
      <c r="I481">
        <v>3.2</v>
      </c>
      <c r="J481">
        <v>8.4</v>
      </c>
      <c r="K481" t="s">
        <v>809</v>
      </c>
      <c r="L481">
        <f>VLOOKUP(P481,[1]Table1!$A$2:$K$85,11, FALSE)</f>
        <v>4</v>
      </c>
      <c r="N481" t="s">
        <v>2264</v>
      </c>
      <c r="P481" t="s">
        <v>2619</v>
      </c>
      <c r="Q481" t="s">
        <v>2790</v>
      </c>
      <c r="R481" t="s">
        <v>2791</v>
      </c>
      <c r="S481" t="s">
        <v>2697</v>
      </c>
      <c r="T481">
        <v>268.8</v>
      </c>
      <c r="U481">
        <v>0</v>
      </c>
      <c r="V481">
        <v>167784</v>
      </c>
      <c r="W481">
        <v>167.78399999999999</v>
      </c>
    </row>
    <row r="482" spans="1:23" x14ac:dyDescent="0.2">
      <c r="A482" t="s">
        <v>1504</v>
      </c>
      <c r="B482">
        <v>14</v>
      </c>
      <c r="C482" t="s">
        <v>2645</v>
      </c>
      <c r="D482" t="s">
        <v>1543</v>
      </c>
      <c r="E482" t="s">
        <v>1544</v>
      </c>
      <c r="F482" t="s">
        <v>17</v>
      </c>
      <c r="G482" t="s">
        <v>1507</v>
      </c>
      <c r="H482" t="s">
        <v>26</v>
      </c>
      <c r="I482">
        <v>3.2</v>
      </c>
      <c r="J482">
        <v>8.4</v>
      </c>
      <c r="K482" t="s">
        <v>809</v>
      </c>
      <c r="L482">
        <f>VLOOKUP(P482,[1]Table1!$A$2:$K$85,11, FALSE)</f>
        <v>4</v>
      </c>
      <c r="N482" t="s">
        <v>2265</v>
      </c>
      <c r="P482" t="s">
        <v>2619</v>
      </c>
      <c r="Q482" t="s">
        <v>2790</v>
      </c>
      <c r="R482" t="s">
        <v>2791</v>
      </c>
      <c r="S482" t="s">
        <v>2697</v>
      </c>
      <c r="T482">
        <v>268.8</v>
      </c>
      <c r="U482">
        <v>0</v>
      </c>
      <c r="V482">
        <v>167784</v>
      </c>
      <c r="W482">
        <v>167.78399999999999</v>
      </c>
    </row>
    <row r="483" spans="1:23" x14ac:dyDescent="0.2">
      <c r="A483" t="s">
        <v>1504</v>
      </c>
      <c r="B483">
        <v>15</v>
      </c>
      <c r="C483" t="s">
        <v>2645</v>
      </c>
      <c r="D483" t="s">
        <v>1545</v>
      </c>
      <c r="E483" t="s">
        <v>1546</v>
      </c>
      <c r="F483" t="s">
        <v>17</v>
      </c>
      <c r="G483" t="s">
        <v>1521</v>
      </c>
      <c r="H483" t="s">
        <v>14</v>
      </c>
      <c r="I483">
        <v>3</v>
      </c>
      <c r="J483">
        <v>8.3000000000000007</v>
      </c>
      <c r="K483" t="s">
        <v>1547</v>
      </c>
      <c r="L483">
        <f>VLOOKUP(P483,[1]Table1!$A$2:$K$85,11, FALSE)</f>
        <v>8</v>
      </c>
      <c r="N483" t="s">
        <v>2266</v>
      </c>
      <c r="P483" t="s">
        <v>2621</v>
      </c>
      <c r="Q483" t="s">
        <v>2795</v>
      </c>
      <c r="R483" t="s">
        <v>2796</v>
      </c>
      <c r="S483" t="s">
        <v>2728</v>
      </c>
      <c r="T483">
        <v>107.3</v>
      </c>
      <c r="U483">
        <v>25</v>
      </c>
      <c r="V483">
        <v>63470</v>
      </c>
      <c r="W483">
        <v>63.47</v>
      </c>
    </row>
    <row r="484" spans="1:23" x14ac:dyDescent="0.2">
      <c r="A484" t="s">
        <v>1504</v>
      </c>
      <c r="B484">
        <v>16</v>
      </c>
      <c r="C484" t="s">
        <v>2645</v>
      </c>
      <c r="D484" t="s">
        <v>1548</v>
      </c>
      <c r="E484" t="s">
        <v>1549</v>
      </c>
      <c r="F484" t="s">
        <v>17</v>
      </c>
      <c r="G484" t="s">
        <v>1521</v>
      </c>
      <c r="H484" t="s">
        <v>14</v>
      </c>
      <c r="I484">
        <v>2.8</v>
      </c>
      <c r="J484">
        <v>8.1</v>
      </c>
      <c r="K484" t="s">
        <v>813</v>
      </c>
      <c r="L484">
        <f>VLOOKUP(P484,[1]Table1!$A$2:$K$85,11, FALSE)</f>
        <v>4</v>
      </c>
      <c r="N484" t="s">
        <v>2267</v>
      </c>
      <c r="P484" t="s">
        <v>2619</v>
      </c>
      <c r="Q484" t="s">
        <v>2790</v>
      </c>
      <c r="R484" t="s">
        <v>2791</v>
      </c>
      <c r="S484" t="s">
        <v>2697</v>
      </c>
      <c r="T484">
        <v>268.8</v>
      </c>
      <c r="U484">
        <v>0</v>
      </c>
      <c r="V484">
        <v>167784</v>
      </c>
      <c r="W484">
        <v>167.78399999999999</v>
      </c>
    </row>
    <row r="485" spans="1:23" x14ac:dyDescent="0.2">
      <c r="A485" t="s">
        <v>1504</v>
      </c>
      <c r="B485">
        <v>17</v>
      </c>
      <c r="C485" t="s">
        <v>2645</v>
      </c>
      <c r="D485" t="s">
        <v>1550</v>
      </c>
      <c r="E485" t="s">
        <v>1551</v>
      </c>
      <c r="F485" t="s">
        <v>17</v>
      </c>
      <c r="G485" t="s">
        <v>1521</v>
      </c>
      <c r="H485" t="s">
        <v>26</v>
      </c>
      <c r="I485">
        <v>2.2999999999999998</v>
      </c>
      <c r="J485">
        <v>7.8</v>
      </c>
      <c r="K485" t="s">
        <v>1552</v>
      </c>
      <c r="L485">
        <f>VLOOKUP(P485,[1]Table1!$A$2:$K$85,11, FALSE)</f>
        <v>4</v>
      </c>
      <c r="N485" t="s">
        <v>2268</v>
      </c>
      <c r="P485" t="s">
        <v>2619</v>
      </c>
      <c r="Q485" t="s">
        <v>2790</v>
      </c>
      <c r="R485" t="s">
        <v>2791</v>
      </c>
      <c r="S485" t="s">
        <v>2697</v>
      </c>
      <c r="T485">
        <v>268.8</v>
      </c>
      <c r="U485">
        <v>0</v>
      </c>
      <c r="V485">
        <v>167784</v>
      </c>
      <c r="W485">
        <v>167.78399999999999</v>
      </c>
    </row>
    <row r="486" spans="1:23" x14ac:dyDescent="0.2">
      <c r="A486" t="s">
        <v>1504</v>
      </c>
      <c r="B486">
        <v>18</v>
      </c>
      <c r="C486" t="s">
        <v>2645</v>
      </c>
      <c r="D486" t="s">
        <v>1553</v>
      </c>
      <c r="E486" t="s">
        <v>1554</v>
      </c>
      <c r="F486" t="s">
        <v>17</v>
      </c>
      <c r="G486" t="s">
        <v>1521</v>
      </c>
      <c r="H486" t="s">
        <v>20</v>
      </c>
      <c r="I486">
        <v>2</v>
      </c>
      <c r="J486">
        <v>7.6</v>
      </c>
      <c r="K486" t="s">
        <v>1555</v>
      </c>
      <c r="L486">
        <f>VLOOKUP(P486,[1]Table1!$A$2:$K$85,11, FALSE)</f>
        <v>4</v>
      </c>
      <c r="N486" t="s">
        <v>2269</v>
      </c>
      <c r="P486" t="s">
        <v>2619</v>
      </c>
      <c r="Q486" t="s">
        <v>2790</v>
      </c>
      <c r="R486" t="s">
        <v>2791</v>
      </c>
      <c r="S486" t="s">
        <v>2697</v>
      </c>
      <c r="T486">
        <v>268.8</v>
      </c>
      <c r="U486">
        <v>0</v>
      </c>
      <c r="V486">
        <v>167784</v>
      </c>
      <c r="W486">
        <v>167.78399999999999</v>
      </c>
    </row>
    <row r="487" spans="1:23" x14ac:dyDescent="0.2">
      <c r="A487" t="s">
        <v>1504</v>
      </c>
      <c r="B487">
        <v>19</v>
      </c>
      <c r="C487" t="s">
        <v>2645</v>
      </c>
      <c r="D487" t="s">
        <v>1556</v>
      </c>
      <c r="E487" t="s">
        <v>1557</v>
      </c>
      <c r="F487" t="s">
        <v>17</v>
      </c>
      <c r="G487" t="s">
        <v>1521</v>
      </c>
      <c r="I487">
        <v>5.4</v>
      </c>
      <c r="J487">
        <v>7.4</v>
      </c>
      <c r="K487" t="s">
        <v>823</v>
      </c>
      <c r="L487">
        <f>VLOOKUP(P487,[1]Table1!$A$2:$K$85,11, FALSE)</f>
        <v>8</v>
      </c>
      <c r="N487" t="s">
        <v>2270</v>
      </c>
      <c r="P487" t="s">
        <v>2622</v>
      </c>
      <c r="Q487" t="s">
        <v>2797</v>
      </c>
      <c r="R487" t="s">
        <v>2798</v>
      </c>
      <c r="S487" t="s">
        <v>2799</v>
      </c>
      <c r="T487">
        <v>150.6</v>
      </c>
      <c r="U487">
        <v>22</v>
      </c>
      <c r="V487">
        <v>93547</v>
      </c>
      <c r="W487">
        <v>93.546999999999997</v>
      </c>
    </row>
    <row r="488" spans="1:23" x14ac:dyDescent="0.2">
      <c r="A488" t="s">
        <v>1504</v>
      </c>
      <c r="B488">
        <v>20</v>
      </c>
      <c r="C488" t="s">
        <v>2645</v>
      </c>
      <c r="D488" t="s">
        <v>1558</v>
      </c>
      <c r="E488" t="s">
        <v>1559</v>
      </c>
      <c r="F488" t="s">
        <v>17</v>
      </c>
      <c r="G488" t="s">
        <v>1515</v>
      </c>
      <c r="H488" t="s">
        <v>14</v>
      </c>
      <c r="I488">
        <v>1.4</v>
      </c>
      <c r="J488">
        <v>7.2</v>
      </c>
      <c r="K488" t="s">
        <v>1560</v>
      </c>
      <c r="L488">
        <f>VLOOKUP(P488,[1]Table1!$A$2:$K$85,11, FALSE)</f>
        <v>4</v>
      </c>
      <c r="N488" t="s">
        <v>2271</v>
      </c>
      <c r="P488" t="s">
        <v>2619</v>
      </c>
      <c r="Q488" t="s">
        <v>2790</v>
      </c>
      <c r="R488" t="s">
        <v>2791</v>
      </c>
      <c r="S488" t="s">
        <v>2697</v>
      </c>
      <c r="T488">
        <v>268.8</v>
      </c>
      <c r="U488">
        <v>0</v>
      </c>
      <c r="V488">
        <v>167784</v>
      </c>
      <c r="W488">
        <v>167.78399999999999</v>
      </c>
    </row>
    <row r="489" spans="1:23" x14ac:dyDescent="0.2">
      <c r="A489" t="s">
        <v>1504</v>
      </c>
      <c r="B489">
        <v>21</v>
      </c>
      <c r="C489" t="s">
        <v>2645</v>
      </c>
      <c r="D489" t="s">
        <v>1561</v>
      </c>
      <c r="E489" t="s">
        <v>1562</v>
      </c>
      <c r="F489" t="s">
        <v>17</v>
      </c>
      <c r="G489" t="s">
        <v>1521</v>
      </c>
      <c r="H489" t="s">
        <v>26</v>
      </c>
      <c r="I489">
        <v>1.4</v>
      </c>
      <c r="J489">
        <v>7.2</v>
      </c>
      <c r="K489" t="s">
        <v>1560</v>
      </c>
      <c r="L489">
        <f>VLOOKUP(P489,[1]Table1!$A$2:$K$85,11, FALSE)</f>
        <v>4</v>
      </c>
      <c r="N489" t="s">
        <v>2541</v>
      </c>
      <c r="P489" t="s">
        <v>2619</v>
      </c>
      <c r="Q489" t="s">
        <v>2790</v>
      </c>
      <c r="R489" t="s">
        <v>2791</v>
      </c>
      <c r="S489" t="s">
        <v>2697</v>
      </c>
      <c r="T489">
        <v>268.8</v>
      </c>
      <c r="U489">
        <v>0</v>
      </c>
      <c r="V489">
        <v>167784</v>
      </c>
      <c r="W489">
        <v>167.78399999999999</v>
      </c>
    </row>
    <row r="490" spans="1:23" x14ac:dyDescent="0.2">
      <c r="A490" t="s">
        <v>1504</v>
      </c>
      <c r="B490">
        <v>22</v>
      </c>
      <c r="C490" t="s">
        <v>2645</v>
      </c>
      <c r="D490" t="s">
        <v>1563</v>
      </c>
      <c r="E490" t="s">
        <v>1564</v>
      </c>
      <c r="F490" t="s">
        <v>17</v>
      </c>
      <c r="G490" t="s">
        <v>1565</v>
      </c>
      <c r="H490" t="s">
        <v>14</v>
      </c>
      <c r="I490">
        <v>2.5</v>
      </c>
      <c r="J490">
        <v>5.4</v>
      </c>
      <c r="K490" t="s">
        <v>1335</v>
      </c>
      <c r="L490">
        <f>VLOOKUP(P490,[1]Table1!$A$2:$K$85,11, FALSE)</f>
        <v>1</v>
      </c>
      <c r="N490" t="s">
        <v>2272</v>
      </c>
      <c r="P490" t="s">
        <v>2623</v>
      </c>
      <c r="Q490" t="s">
        <v>2800</v>
      </c>
      <c r="R490" t="s">
        <v>2801</v>
      </c>
      <c r="S490" t="s">
        <v>2802</v>
      </c>
      <c r="T490">
        <v>108.1</v>
      </c>
      <c r="U490">
        <v>13</v>
      </c>
      <c r="V490">
        <v>65797</v>
      </c>
      <c r="W490">
        <v>65.796999999999997</v>
      </c>
    </row>
    <row r="491" spans="1:23" x14ac:dyDescent="0.2">
      <c r="A491" t="s">
        <v>1566</v>
      </c>
      <c r="B491">
        <v>1</v>
      </c>
      <c r="C491" t="s">
        <v>2646</v>
      </c>
      <c r="D491" t="s">
        <v>1567</v>
      </c>
      <c r="E491" t="s">
        <v>1568</v>
      </c>
      <c r="F491" t="s">
        <v>17</v>
      </c>
      <c r="G491" t="s">
        <v>1521</v>
      </c>
      <c r="H491" t="s">
        <v>17</v>
      </c>
      <c r="I491">
        <v>18.8</v>
      </c>
      <c r="J491">
        <v>18.399999999999999</v>
      </c>
      <c r="K491" t="s">
        <v>1569</v>
      </c>
      <c r="L491">
        <f>VLOOKUP(P491,[1]Table1!$A$2:$K$85,11, FALSE)</f>
        <v>2</v>
      </c>
      <c r="N491" t="s">
        <v>2273</v>
      </c>
      <c r="P491" t="s">
        <v>2624</v>
      </c>
      <c r="Q491" t="s">
        <v>2803</v>
      </c>
      <c r="R491" t="s">
        <v>2804</v>
      </c>
      <c r="S491" t="s">
        <v>2805</v>
      </c>
      <c r="T491">
        <v>207.9</v>
      </c>
      <c r="U491">
        <v>36</v>
      </c>
      <c r="V491">
        <v>51026</v>
      </c>
      <c r="W491">
        <v>51.026000000000003</v>
      </c>
    </row>
    <row r="492" spans="1:23" x14ac:dyDescent="0.2">
      <c r="A492" t="s">
        <v>1566</v>
      </c>
      <c r="B492">
        <v>2</v>
      </c>
      <c r="C492" t="s">
        <v>2646</v>
      </c>
      <c r="D492" t="s">
        <v>1570</v>
      </c>
      <c r="E492" t="s">
        <v>1571</v>
      </c>
      <c r="F492" t="s">
        <v>17</v>
      </c>
      <c r="G492" t="s">
        <v>1507</v>
      </c>
      <c r="H492" t="s">
        <v>17</v>
      </c>
      <c r="I492">
        <v>2.7</v>
      </c>
      <c r="J492">
        <v>17</v>
      </c>
      <c r="K492" t="s">
        <v>1572</v>
      </c>
      <c r="L492">
        <f>VLOOKUP(P492,[1]Table1!$A$2:$K$85,11, FALSE)</f>
        <v>4</v>
      </c>
      <c r="N492" t="s">
        <v>2274</v>
      </c>
      <c r="P492" t="s">
        <v>2616</v>
      </c>
      <c r="Q492" t="s">
        <v>2783</v>
      </c>
      <c r="R492" t="s">
        <v>2784</v>
      </c>
      <c r="S492" t="s">
        <v>2671</v>
      </c>
      <c r="T492">
        <v>90</v>
      </c>
      <c r="U492">
        <v>29</v>
      </c>
      <c r="V492">
        <v>40937</v>
      </c>
      <c r="W492">
        <v>40.936999999999998</v>
      </c>
    </row>
    <row r="493" spans="1:23" x14ac:dyDescent="0.2">
      <c r="A493" t="s">
        <v>1566</v>
      </c>
      <c r="B493">
        <v>3</v>
      </c>
      <c r="C493" t="s">
        <v>2646</v>
      </c>
      <c r="D493" t="s">
        <v>1573</v>
      </c>
      <c r="E493" t="s">
        <v>1574</v>
      </c>
      <c r="F493" t="s">
        <v>17</v>
      </c>
      <c r="G493" t="s">
        <v>1515</v>
      </c>
      <c r="I493">
        <v>3.6</v>
      </c>
      <c r="J493">
        <v>14.6</v>
      </c>
      <c r="K493" t="s">
        <v>1236</v>
      </c>
      <c r="L493">
        <f>VLOOKUP(P493,[1]Table1!$A$2:$K$85,11, FALSE)</f>
        <v>4</v>
      </c>
      <c r="N493" t="s">
        <v>2275</v>
      </c>
      <c r="P493" t="s">
        <v>2619</v>
      </c>
      <c r="Q493" t="s">
        <v>2790</v>
      </c>
      <c r="R493" t="s">
        <v>2791</v>
      </c>
      <c r="S493" t="s">
        <v>2697</v>
      </c>
      <c r="T493">
        <v>268.8</v>
      </c>
      <c r="U493">
        <v>0</v>
      </c>
      <c r="V493">
        <v>167784</v>
      </c>
      <c r="W493">
        <v>167.78399999999999</v>
      </c>
    </row>
    <row r="494" spans="1:23" x14ac:dyDescent="0.2">
      <c r="A494" t="s">
        <v>1566</v>
      </c>
      <c r="B494">
        <v>4</v>
      </c>
      <c r="C494" t="s">
        <v>2646</v>
      </c>
      <c r="D494" t="s">
        <v>1575</v>
      </c>
      <c r="E494" t="s">
        <v>1576</v>
      </c>
      <c r="F494" t="s">
        <v>17</v>
      </c>
      <c r="G494" t="s">
        <v>1565</v>
      </c>
      <c r="I494">
        <v>16.3</v>
      </c>
      <c r="J494">
        <v>12.3</v>
      </c>
      <c r="K494" t="s">
        <v>1483</v>
      </c>
      <c r="L494">
        <f>VLOOKUP(P494,[1]Table1!$A$2:$K$85,11, FALSE)</f>
        <v>17</v>
      </c>
      <c r="N494" t="s">
        <v>2276</v>
      </c>
      <c r="P494" t="s">
        <v>2602</v>
      </c>
      <c r="Q494" t="s">
        <v>2754</v>
      </c>
      <c r="R494" t="s">
        <v>2711</v>
      </c>
      <c r="S494" t="s">
        <v>2697</v>
      </c>
      <c r="T494">
        <v>176.2</v>
      </c>
      <c r="U494">
        <v>25</v>
      </c>
      <c r="V494">
        <v>69778</v>
      </c>
      <c r="W494">
        <v>69.778000000000006</v>
      </c>
    </row>
    <row r="495" spans="1:23" x14ac:dyDescent="0.2">
      <c r="A495" t="s">
        <v>1566</v>
      </c>
      <c r="B495">
        <v>5</v>
      </c>
      <c r="C495" t="s">
        <v>2646</v>
      </c>
      <c r="D495" t="s">
        <v>1577</v>
      </c>
      <c r="E495" t="s">
        <v>1578</v>
      </c>
      <c r="F495" t="s">
        <v>17</v>
      </c>
      <c r="G495" t="s">
        <v>1521</v>
      </c>
      <c r="H495" t="s">
        <v>17</v>
      </c>
      <c r="I495">
        <v>3.5</v>
      </c>
      <c r="J495">
        <v>11</v>
      </c>
      <c r="K495" t="s">
        <v>1278</v>
      </c>
      <c r="L495">
        <f>VLOOKUP(P495,[1]Table1!$A$2:$K$85,11, FALSE)</f>
        <v>4</v>
      </c>
      <c r="N495" t="s">
        <v>2277</v>
      </c>
      <c r="P495" t="s">
        <v>2625</v>
      </c>
      <c r="Q495" t="s">
        <v>2806</v>
      </c>
      <c r="R495" t="s">
        <v>2807</v>
      </c>
      <c r="S495" t="s">
        <v>2697</v>
      </c>
      <c r="T495">
        <v>217.9</v>
      </c>
      <c r="U495">
        <v>32</v>
      </c>
      <c r="V495">
        <v>89243</v>
      </c>
      <c r="W495">
        <v>89.242999999999995</v>
      </c>
    </row>
    <row r="496" spans="1:23" x14ac:dyDescent="0.2">
      <c r="A496" t="s">
        <v>1566</v>
      </c>
      <c r="B496">
        <v>6</v>
      </c>
      <c r="C496" t="s">
        <v>2646</v>
      </c>
      <c r="D496" t="s">
        <v>1579</v>
      </c>
      <c r="E496" t="s">
        <v>1580</v>
      </c>
      <c r="F496" t="s">
        <v>17</v>
      </c>
      <c r="G496" t="s">
        <v>1507</v>
      </c>
      <c r="H496" t="s">
        <v>17</v>
      </c>
      <c r="I496">
        <v>5.5</v>
      </c>
      <c r="J496">
        <v>10.8</v>
      </c>
      <c r="K496" t="s">
        <v>1281</v>
      </c>
      <c r="L496">
        <f>VLOOKUP(P496,[1]Table1!$A$2:$K$85,11, FALSE)</f>
        <v>6</v>
      </c>
      <c r="N496" t="s">
        <v>2278</v>
      </c>
      <c r="P496" t="s">
        <v>2626</v>
      </c>
      <c r="Q496" t="s">
        <v>2808</v>
      </c>
      <c r="R496" t="s">
        <v>2809</v>
      </c>
      <c r="S496" t="s">
        <v>2685</v>
      </c>
      <c r="T496">
        <v>97.5</v>
      </c>
      <c r="U496">
        <v>10</v>
      </c>
      <c r="V496">
        <v>107000</v>
      </c>
      <c r="W496">
        <v>107</v>
      </c>
    </row>
    <row r="497" spans="1:23" x14ac:dyDescent="0.2">
      <c r="A497" t="s">
        <v>1566</v>
      </c>
      <c r="B497">
        <v>7</v>
      </c>
      <c r="C497" t="s">
        <v>2646</v>
      </c>
      <c r="D497" t="s">
        <v>1581</v>
      </c>
      <c r="E497" t="s">
        <v>1582</v>
      </c>
      <c r="F497" t="s">
        <v>17</v>
      </c>
      <c r="G497" t="s">
        <v>1507</v>
      </c>
      <c r="H497" t="s">
        <v>17</v>
      </c>
      <c r="I497">
        <v>4.7</v>
      </c>
      <c r="J497">
        <v>10.6</v>
      </c>
      <c r="K497" t="s">
        <v>1583</v>
      </c>
      <c r="L497">
        <f>VLOOKUP(P497,[1]Table1!$A$2:$K$85,11, FALSE)</f>
        <v>1</v>
      </c>
      <c r="N497" t="s">
        <v>2279</v>
      </c>
      <c r="P497" t="s">
        <v>2627</v>
      </c>
      <c r="Q497" t="s">
        <v>2810</v>
      </c>
      <c r="R497" t="s">
        <v>2811</v>
      </c>
      <c r="S497" t="s">
        <v>2812</v>
      </c>
      <c r="T497">
        <v>123.2</v>
      </c>
      <c r="U497">
        <v>10</v>
      </c>
      <c r="V497">
        <v>87345</v>
      </c>
      <c r="W497">
        <v>87.344999999999999</v>
      </c>
    </row>
    <row r="498" spans="1:23" x14ac:dyDescent="0.2">
      <c r="A498" t="s">
        <v>1566</v>
      </c>
      <c r="B498">
        <v>8</v>
      </c>
      <c r="C498" t="s">
        <v>2646</v>
      </c>
      <c r="D498" t="s">
        <v>1584</v>
      </c>
      <c r="E498" t="s">
        <v>1585</v>
      </c>
      <c r="F498" t="s">
        <v>17</v>
      </c>
      <c r="G498" t="s">
        <v>1507</v>
      </c>
      <c r="H498" t="s">
        <v>14</v>
      </c>
      <c r="I498">
        <v>1.6</v>
      </c>
      <c r="J498">
        <v>10</v>
      </c>
      <c r="K498" t="s">
        <v>1285</v>
      </c>
      <c r="L498">
        <f>VLOOKUP(P498,[1]Table1!$A$2:$K$85,11, FALSE)</f>
        <v>25</v>
      </c>
      <c r="N498" t="s">
        <v>2280</v>
      </c>
      <c r="P498" t="s">
        <v>2593</v>
      </c>
      <c r="Q498" t="s">
        <v>2733</v>
      </c>
      <c r="R498" t="s">
        <v>2734</v>
      </c>
      <c r="S498" t="s">
        <v>1117</v>
      </c>
      <c r="T498">
        <v>86.4</v>
      </c>
      <c r="U498">
        <v>49</v>
      </c>
      <c r="V498">
        <v>58575</v>
      </c>
      <c r="W498">
        <v>58.575000000000003</v>
      </c>
    </row>
    <row r="499" spans="1:23" x14ac:dyDescent="0.2">
      <c r="A499" t="s">
        <v>1566</v>
      </c>
      <c r="B499">
        <v>9</v>
      </c>
      <c r="C499" t="s">
        <v>2646</v>
      </c>
      <c r="D499" t="s">
        <v>1586</v>
      </c>
      <c r="E499" t="s">
        <v>1587</v>
      </c>
      <c r="F499" t="s">
        <v>17</v>
      </c>
      <c r="G499" t="s">
        <v>1515</v>
      </c>
      <c r="H499" t="s">
        <v>14</v>
      </c>
      <c r="I499">
        <v>1.1000000000000001</v>
      </c>
      <c r="J499">
        <v>9.6999999999999993</v>
      </c>
      <c r="K499" t="s">
        <v>1290</v>
      </c>
      <c r="L499">
        <f>VLOOKUP(P499,[1]Table1!$A$2:$K$85,11, FALSE)</f>
        <v>25</v>
      </c>
      <c r="N499" t="s">
        <v>2281</v>
      </c>
      <c r="P499" t="s">
        <v>2593</v>
      </c>
      <c r="Q499" t="s">
        <v>2733</v>
      </c>
      <c r="R499" t="s">
        <v>2734</v>
      </c>
      <c r="S499" t="s">
        <v>1117</v>
      </c>
      <c r="T499">
        <v>86.4</v>
      </c>
      <c r="U499">
        <v>49</v>
      </c>
      <c r="V499">
        <v>58575</v>
      </c>
      <c r="W499">
        <v>58.575000000000003</v>
      </c>
    </row>
    <row r="500" spans="1:23" x14ac:dyDescent="0.2">
      <c r="A500" t="s">
        <v>1566</v>
      </c>
      <c r="B500">
        <v>10</v>
      </c>
      <c r="C500" t="s">
        <v>2646</v>
      </c>
      <c r="D500" t="s">
        <v>1589</v>
      </c>
      <c r="E500" t="s">
        <v>1590</v>
      </c>
      <c r="F500" t="s">
        <v>17</v>
      </c>
      <c r="G500" t="s">
        <v>1507</v>
      </c>
      <c r="H500" t="s">
        <v>17</v>
      </c>
      <c r="I500">
        <v>3.3</v>
      </c>
      <c r="J500">
        <v>9.6999999999999993</v>
      </c>
      <c r="K500" t="s">
        <v>1290</v>
      </c>
      <c r="L500">
        <f>VLOOKUP(P500,[1]Table1!$A$2:$K$85,11, FALSE)</f>
        <v>12</v>
      </c>
      <c r="N500" t="s">
        <v>2282</v>
      </c>
      <c r="P500" t="s">
        <v>2579</v>
      </c>
      <c r="Q500" t="s">
        <v>2700</v>
      </c>
      <c r="R500" t="s">
        <v>2701</v>
      </c>
      <c r="S500" t="s">
        <v>2697</v>
      </c>
      <c r="T500">
        <v>432.8</v>
      </c>
      <c r="U500">
        <v>3</v>
      </c>
      <c r="V500">
        <v>194782</v>
      </c>
      <c r="W500">
        <v>194.78200000000001</v>
      </c>
    </row>
    <row r="501" spans="1:23" x14ac:dyDescent="0.2">
      <c r="A501" t="s">
        <v>1566</v>
      </c>
      <c r="B501">
        <v>11</v>
      </c>
      <c r="C501" t="s">
        <v>2646</v>
      </c>
      <c r="D501" t="s">
        <v>1591</v>
      </c>
      <c r="E501" t="s">
        <v>1592</v>
      </c>
      <c r="F501" t="s">
        <v>17</v>
      </c>
      <c r="G501" t="s">
        <v>1507</v>
      </c>
      <c r="H501" t="s">
        <v>17</v>
      </c>
      <c r="I501">
        <v>2.9</v>
      </c>
      <c r="J501">
        <v>9.6</v>
      </c>
      <c r="K501" t="s">
        <v>1539</v>
      </c>
      <c r="L501">
        <f>VLOOKUP(P501,[1]Table1!$A$2:$K$85,11, FALSE)</f>
        <v>4</v>
      </c>
      <c r="N501" t="s">
        <v>2283</v>
      </c>
      <c r="P501" t="s">
        <v>2616</v>
      </c>
      <c r="Q501" t="s">
        <v>2783</v>
      </c>
      <c r="R501" t="s">
        <v>2784</v>
      </c>
      <c r="S501" t="s">
        <v>2671</v>
      </c>
      <c r="T501">
        <v>90</v>
      </c>
      <c r="U501">
        <v>29</v>
      </c>
      <c r="V501">
        <v>40937</v>
      </c>
      <c r="W501">
        <v>40.936999999999998</v>
      </c>
    </row>
    <row r="502" spans="1:23" x14ac:dyDescent="0.2">
      <c r="A502" t="s">
        <v>1566</v>
      </c>
      <c r="B502">
        <v>12</v>
      </c>
      <c r="C502" t="s">
        <v>2646</v>
      </c>
      <c r="D502" t="s">
        <v>1593</v>
      </c>
      <c r="E502" t="s">
        <v>1594</v>
      </c>
      <c r="F502" t="s">
        <v>17</v>
      </c>
      <c r="G502" t="s">
        <v>1507</v>
      </c>
      <c r="H502" t="s">
        <v>17</v>
      </c>
      <c r="I502">
        <v>2.6</v>
      </c>
      <c r="J502">
        <v>8.9</v>
      </c>
      <c r="K502" t="s">
        <v>1305</v>
      </c>
      <c r="L502">
        <f>VLOOKUP(P502,[1]Table1!$A$2:$K$85,11, FALSE)</f>
        <v>1</v>
      </c>
      <c r="N502" t="s">
        <v>2284</v>
      </c>
      <c r="P502" t="s">
        <v>2627</v>
      </c>
      <c r="Q502" t="s">
        <v>2810</v>
      </c>
      <c r="R502" t="s">
        <v>2811</v>
      </c>
      <c r="S502" t="s">
        <v>2812</v>
      </c>
      <c r="T502">
        <v>123.2</v>
      </c>
      <c r="U502">
        <v>10</v>
      </c>
      <c r="V502">
        <v>87345</v>
      </c>
      <c r="W502">
        <v>87.344999999999999</v>
      </c>
    </row>
    <row r="503" spans="1:23" x14ac:dyDescent="0.2">
      <c r="A503" t="s">
        <v>1566</v>
      </c>
      <c r="B503">
        <v>13</v>
      </c>
      <c r="C503" t="s">
        <v>2646</v>
      </c>
      <c r="D503" t="s">
        <v>1595</v>
      </c>
      <c r="E503" t="s">
        <v>1596</v>
      </c>
      <c r="F503" t="s">
        <v>17</v>
      </c>
      <c r="G503" t="s">
        <v>1507</v>
      </c>
      <c r="H503" t="s">
        <v>17</v>
      </c>
      <c r="I503">
        <v>0.91500000000000004</v>
      </c>
      <c r="J503">
        <v>8.1</v>
      </c>
      <c r="K503" t="s">
        <v>813</v>
      </c>
      <c r="L503">
        <f>VLOOKUP(P503,[1]Table1!$A$2:$K$85,11, FALSE)</f>
        <v>6</v>
      </c>
      <c r="N503" t="s">
        <v>2542</v>
      </c>
      <c r="P503" t="s">
        <v>2628</v>
      </c>
      <c r="Q503" t="s">
        <v>2813</v>
      </c>
      <c r="R503" t="s">
        <v>2814</v>
      </c>
      <c r="S503" t="s">
        <v>1117</v>
      </c>
      <c r="T503">
        <v>66.099999999999994</v>
      </c>
      <c r="U503">
        <v>0</v>
      </c>
      <c r="V503">
        <v>31020</v>
      </c>
      <c r="W503">
        <v>31.02</v>
      </c>
    </row>
    <row r="504" spans="1:23" x14ac:dyDescent="0.2">
      <c r="A504" t="s">
        <v>1566</v>
      </c>
      <c r="B504">
        <v>14</v>
      </c>
      <c r="C504" t="s">
        <v>2646</v>
      </c>
      <c r="D504" t="s">
        <v>1597</v>
      </c>
      <c r="E504" t="s">
        <v>1576</v>
      </c>
      <c r="F504" t="s">
        <v>17</v>
      </c>
      <c r="G504" t="s">
        <v>1507</v>
      </c>
      <c r="H504" t="s">
        <v>14</v>
      </c>
      <c r="I504">
        <v>0.96</v>
      </c>
      <c r="J504">
        <v>8</v>
      </c>
      <c r="K504" t="s">
        <v>816</v>
      </c>
      <c r="L504">
        <f>VLOOKUP(P504,[1]Table1!$A$2:$K$85,11, FALSE)</f>
        <v>12</v>
      </c>
      <c r="N504" t="s">
        <v>2285</v>
      </c>
      <c r="P504" t="s">
        <v>2561</v>
      </c>
      <c r="Q504" t="s">
        <v>2653</v>
      </c>
      <c r="R504" t="s">
        <v>2654</v>
      </c>
      <c r="S504" t="s">
        <v>2655</v>
      </c>
      <c r="T504">
        <v>103.1</v>
      </c>
      <c r="U504">
        <v>13</v>
      </c>
      <c r="V504">
        <v>65565</v>
      </c>
      <c r="W504">
        <v>65.564999999999998</v>
      </c>
    </row>
    <row r="505" spans="1:23" x14ac:dyDescent="0.2">
      <c r="A505" t="s">
        <v>1566</v>
      </c>
      <c r="B505">
        <v>15</v>
      </c>
      <c r="C505" t="s">
        <v>2646</v>
      </c>
      <c r="D505" t="s">
        <v>1598</v>
      </c>
      <c r="E505" t="s">
        <v>1599</v>
      </c>
      <c r="F505" t="s">
        <v>17</v>
      </c>
      <c r="G505" t="s">
        <v>1507</v>
      </c>
      <c r="H505" t="s">
        <v>17</v>
      </c>
      <c r="I505">
        <v>2.1</v>
      </c>
      <c r="J505">
        <v>7.7</v>
      </c>
      <c r="K505" t="s">
        <v>1600</v>
      </c>
      <c r="L505">
        <f>VLOOKUP(P505,[1]Table1!$A$2:$K$85,11, FALSE)</f>
        <v>8</v>
      </c>
      <c r="N505" t="s">
        <v>2286</v>
      </c>
      <c r="P505" t="s">
        <v>2621</v>
      </c>
      <c r="Q505" t="s">
        <v>2795</v>
      </c>
      <c r="R505" t="s">
        <v>2796</v>
      </c>
      <c r="S505" t="s">
        <v>2728</v>
      </c>
      <c r="T505">
        <v>107.3</v>
      </c>
      <c r="U505">
        <v>25</v>
      </c>
      <c r="V505">
        <v>63470</v>
      </c>
      <c r="W505">
        <v>63.47</v>
      </c>
    </row>
    <row r="506" spans="1:23" x14ac:dyDescent="0.2">
      <c r="A506" t="s">
        <v>1566</v>
      </c>
      <c r="B506">
        <v>16</v>
      </c>
      <c r="C506" t="s">
        <v>2646</v>
      </c>
      <c r="D506" t="s">
        <v>1601</v>
      </c>
      <c r="E506" t="s">
        <v>1602</v>
      </c>
      <c r="F506" t="s">
        <v>17</v>
      </c>
      <c r="G506" t="s">
        <v>1507</v>
      </c>
      <c r="H506" t="s">
        <v>17</v>
      </c>
      <c r="I506">
        <v>1.3</v>
      </c>
      <c r="J506">
        <v>5.7</v>
      </c>
      <c r="K506" t="s">
        <v>1603</v>
      </c>
      <c r="L506">
        <f>VLOOKUP(P506,[1]Table1!$A$2:$K$85,11, FALSE)</f>
        <v>7</v>
      </c>
      <c r="N506" t="s">
        <v>2287</v>
      </c>
      <c r="P506" t="s">
        <v>2629</v>
      </c>
      <c r="Q506" t="s">
        <v>2815</v>
      </c>
      <c r="R506" t="s">
        <v>2816</v>
      </c>
      <c r="S506" t="s">
        <v>2728</v>
      </c>
      <c r="T506">
        <v>89</v>
      </c>
      <c r="U506">
        <v>151</v>
      </c>
      <c r="V506">
        <v>51055</v>
      </c>
      <c r="W506">
        <v>51.055</v>
      </c>
    </row>
    <row r="507" spans="1:23" x14ac:dyDescent="0.2">
      <c r="A507" t="s">
        <v>1566</v>
      </c>
      <c r="B507">
        <v>17</v>
      </c>
      <c r="C507" t="s">
        <v>2646</v>
      </c>
      <c r="D507" t="s">
        <v>1604</v>
      </c>
      <c r="E507" t="s">
        <v>1605</v>
      </c>
      <c r="F507" t="s">
        <v>17</v>
      </c>
      <c r="G507" t="s">
        <v>1521</v>
      </c>
      <c r="H507" t="s">
        <v>14</v>
      </c>
      <c r="I507">
        <v>2</v>
      </c>
      <c r="J507">
        <v>5.0999999999999996</v>
      </c>
      <c r="K507" t="s">
        <v>1606</v>
      </c>
      <c r="L507">
        <f>VLOOKUP(P507,[1]Table1!$A$2:$K$85,11, FALSE)</f>
        <v>2</v>
      </c>
      <c r="N507" t="s">
        <v>2288</v>
      </c>
      <c r="P507" t="s">
        <v>2624</v>
      </c>
      <c r="Q507" t="s">
        <v>2803</v>
      </c>
      <c r="R507" t="s">
        <v>2804</v>
      </c>
      <c r="S507" t="s">
        <v>2805</v>
      </c>
      <c r="T507">
        <v>207.9</v>
      </c>
      <c r="U507">
        <v>36</v>
      </c>
      <c r="V507">
        <v>51026</v>
      </c>
      <c r="W507">
        <v>51.026000000000003</v>
      </c>
    </row>
    <row r="508" spans="1:23" x14ac:dyDescent="0.2">
      <c r="A508" t="s">
        <v>1607</v>
      </c>
      <c r="B508">
        <v>1</v>
      </c>
      <c r="C508" t="s">
        <v>2645</v>
      </c>
      <c r="D508" t="s">
        <v>1608</v>
      </c>
      <c r="E508" t="s">
        <v>1609</v>
      </c>
      <c r="F508" t="s">
        <v>17</v>
      </c>
      <c r="G508" t="s">
        <v>1565</v>
      </c>
      <c r="H508" t="s">
        <v>14</v>
      </c>
      <c r="I508">
        <v>2.2000000000000002</v>
      </c>
      <c r="J508">
        <v>19.100000000000001</v>
      </c>
      <c r="K508" t="s">
        <v>750</v>
      </c>
      <c r="L508">
        <f>VLOOKUP(P508,[1]Table1!$A$2:$K$85,11, FALSE)</f>
        <v>25</v>
      </c>
      <c r="N508" t="s">
        <v>2289</v>
      </c>
      <c r="P508" t="s">
        <v>2593</v>
      </c>
      <c r="Q508" t="s">
        <v>2733</v>
      </c>
      <c r="R508" t="s">
        <v>2734</v>
      </c>
      <c r="S508" t="s">
        <v>1117</v>
      </c>
      <c r="T508">
        <v>86.4</v>
      </c>
      <c r="U508">
        <v>49</v>
      </c>
      <c r="V508">
        <v>58575</v>
      </c>
      <c r="W508">
        <v>58.575000000000003</v>
      </c>
    </row>
    <row r="509" spans="1:23" x14ac:dyDescent="0.2">
      <c r="A509" t="s">
        <v>1607</v>
      </c>
      <c r="B509">
        <v>2</v>
      </c>
      <c r="C509" t="s">
        <v>2645</v>
      </c>
      <c r="D509" t="s">
        <v>1610</v>
      </c>
      <c r="E509" t="s">
        <v>1611</v>
      </c>
      <c r="F509" t="s">
        <v>17</v>
      </c>
      <c r="G509" t="s">
        <v>1515</v>
      </c>
      <c r="H509" t="s">
        <v>14</v>
      </c>
      <c r="I509">
        <v>1.6</v>
      </c>
      <c r="J509">
        <v>14.4</v>
      </c>
      <c r="K509" t="s">
        <v>1612</v>
      </c>
      <c r="L509">
        <f>VLOOKUP(P509,[1]Table1!$A$2:$K$85,11, FALSE)</f>
        <v>13</v>
      </c>
      <c r="N509" t="s">
        <v>2290</v>
      </c>
      <c r="P509" t="s">
        <v>2580</v>
      </c>
      <c r="Q509" t="s">
        <v>2702</v>
      </c>
      <c r="R509" t="s">
        <v>2703</v>
      </c>
      <c r="S509" t="s">
        <v>2704</v>
      </c>
      <c r="T509">
        <v>88</v>
      </c>
      <c r="U509">
        <v>72</v>
      </c>
      <c r="V509">
        <v>41995</v>
      </c>
      <c r="W509">
        <v>41.994999999999997</v>
      </c>
    </row>
    <row r="510" spans="1:23" x14ac:dyDescent="0.2">
      <c r="A510" t="s">
        <v>1607</v>
      </c>
      <c r="B510">
        <v>3</v>
      </c>
      <c r="C510" t="s">
        <v>2645</v>
      </c>
      <c r="D510" t="s">
        <v>1613</v>
      </c>
      <c r="E510" t="s">
        <v>1614</v>
      </c>
      <c r="F510" t="s">
        <v>17</v>
      </c>
      <c r="G510" t="s">
        <v>1507</v>
      </c>
      <c r="H510" t="s">
        <v>14</v>
      </c>
      <c r="I510">
        <v>1</v>
      </c>
      <c r="J510">
        <v>7.4</v>
      </c>
      <c r="K510" t="s">
        <v>823</v>
      </c>
      <c r="L510">
        <f>VLOOKUP(P510,[1]Table1!$A$2:$K$85,11, FALSE)</f>
        <v>13</v>
      </c>
      <c r="N510" t="s">
        <v>2291</v>
      </c>
      <c r="P510" t="s">
        <v>2580</v>
      </c>
      <c r="Q510" t="s">
        <v>2702</v>
      </c>
      <c r="R510" t="s">
        <v>2703</v>
      </c>
      <c r="S510" t="s">
        <v>2704</v>
      </c>
      <c r="T510">
        <v>88</v>
      </c>
      <c r="U510">
        <v>72</v>
      </c>
      <c r="V510">
        <v>41995</v>
      </c>
      <c r="W510">
        <v>41.994999999999997</v>
      </c>
    </row>
    <row r="511" spans="1:23" x14ac:dyDescent="0.2">
      <c r="A511" t="s">
        <v>1616</v>
      </c>
      <c r="B511">
        <v>1</v>
      </c>
      <c r="C511" t="s">
        <v>2646</v>
      </c>
      <c r="D511" t="s">
        <v>1617</v>
      </c>
      <c r="E511" t="s">
        <v>1618</v>
      </c>
      <c r="F511" t="s">
        <v>17</v>
      </c>
      <c r="G511" t="s">
        <v>1515</v>
      </c>
      <c r="H511" t="s">
        <v>17</v>
      </c>
      <c r="I511">
        <v>678</v>
      </c>
      <c r="J511">
        <v>140</v>
      </c>
      <c r="K511" t="s">
        <v>1620</v>
      </c>
      <c r="L511" t="e">
        <f>VLOOKUP(P511,[1]Table1!$A$2:$K$85,11, FALSE)</f>
        <v>#N/A</v>
      </c>
      <c r="M511" t="s">
        <v>1988</v>
      </c>
      <c r="P511" t="s">
        <v>2560</v>
      </c>
      <c r="Q511" t="e">
        <v>#N/A</v>
      </c>
      <c r="R511" t="e">
        <v>#N/A</v>
      </c>
      <c r="S511" t="e">
        <v>#N/A</v>
      </c>
      <c r="T511" t="e">
        <v>#N/A</v>
      </c>
      <c r="U511" t="e">
        <v>#N/A</v>
      </c>
      <c r="V511" t="e">
        <v>#N/A</v>
      </c>
      <c r="W511" t="e">
        <v>#N/A</v>
      </c>
    </row>
    <row r="512" spans="1:23" x14ac:dyDescent="0.2">
      <c r="A512" t="s">
        <v>1616</v>
      </c>
      <c r="B512">
        <v>2</v>
      </c>
      <c r="C512" t="s">
        <v>2646</v>
      </c>
      <c r="D512" t="s">
        <v>1621</v>
      </c>
      <c r="E512" t="s">
        <v>1622</v>
      </c>
      <c r="F512" t="s">
        <v>17</v>
      </c>
      <c r="G512" t="s">
        <v>1521</v>
      </c>
      <c r="H512" t="s">
        <v>38</v>
      </c>
      <c r="I512">
        <v>64</v>
      </c>
      <c r="J512">
        <v>53</v>
      </c>
      <c r="K512" t="s">
        <v>1377</v>
      </c>
      <c r="L512">
        <f>VLOOKUP(P512,[1]Table1!$A$2:$K$85,11, FALSE)</f>
        <v>61</v>
      </c>
      <c r="N512" t="s">
        <v>2292</v>
      </c>
      <c r="P512" t="s">
        <v>2583</v>
      </c>
      <c r="Q512" t="s">
        <v>2710</v>
      </c>
      <c r="R512" t="s">
        <v>2711</v>
      </c>
      <c r="S512" t="s">
        <v>2697</v>
      </c>
      <c r="T512">
        <v>176.2</v>
      </c>
      <c r="U512">
        <v>20</v>
      </c>
      <c r="V512">
        <v>76367</v>
      </c>
      <c r="W512">
        <v>76.367000000000004</v>
      </c>
    </row>
    <row r="513" spans="1:23" x14ac:dyDescent="0.2">
      <c r="A513" t="s">
        <v>1616</v>
      </c>
      <c r="B513">
        <v>3</v>
      </c>
      <c r="C513" t="s">
        <v>2646</v>
      </c>
      <c r="D513" t="s">
        <v>1623</v>
      </c>
      <c r="E513" t="s">
        <v>1624</v>
      </c>
      <c r="F513" t="s">
        <v>17</v>
      </c>
      <c r="G513" t="s">
        <v>1565</v>
      </c>
      <c r="H513" t="s">
        <v>38</v>
      </c>
      <c r="I513">
        <v>111</v>
      </c>
      <c r="J513">
        <v>29</v>
      </c>
      <c r="K513" t="s">
        <v>968</v>
      </c>
      <c r="L513">
        <f>VLOOKUP(P513,[1]Table1!$A$2:$K$85,11, FALSE)</f>
        <v>61</v>
      </c>
      <c r="N513" t="s">
        <v>2293</v>
      </c>
      <c r="P513" t="s">
        <v>2583</v>
      </c>
      <c r="Q513" t="s">
        <v>2710</v>
      </c>
      <c r="R513" t="s">
        <v>2711</v>
      </c>
      <c r="S513" t="s">
        <v>2697</v>
      </c>
      <c r="T513">
        <v>176.2</v>
      </c>
      <c r="U513">
        <v>20</v>
      </c>
      <c r="V513">
        <v>76367</v>
      </c>
      <c r="W513">
        <v>76.367000000000004</v>
      </c>
    </row>
    <row r="514" spans="1:23" x14ac:dyDescent="0.2">
      <c r="A514" t="s">
        <v>1616</v>
      </c>
      <c r="B514">
        <v>4</v>
      </c>
      <c r="C514" t="s">
        <v>2646</v>
      </c>
      <c r="D514" t="s">
        <v>1626</v>
      </c>
      <c r="E514" t="s">
        <v>1627</v>
      </c>
      <c r="F514" t="s">
        <v>17</v>
      </c>
      <c r="G514" t="s">
        <v>1521</v>
      </c>
      <c r="H514" t="s">
        <v>14</v>
      </c>
      <c r="I514">
        <v>27</v>
      </c>
      <c r="J514">
        <v>27</v>
      </c>
      <c r="K514" t="s">
        <v>979</v>
      </c>
      <c r="L514">
        <f>VLOOKUP(P514,[1]Table1!$A$2:$K$85,11, FALSE)</f>
        <v>15</v>
      </c>
      <c r="N514" t="s">
        <v>2543</v>
      </c>
      <c r="P514" t="s">
        <v>2588</v>
      </c>
      <c r="Q514" t="s">
        <v>2720</v>
      </c>
      <c r="R514" t="s">
        <v>2721</v>
      </c>
      <c r="S514" t="s">
        <v>2722</v>
      </c>
      <c r="T514">
        <v>87.5</v>
      </c>
      <c r="U514">
        <v>137</v>
      </c>
      <c r="V514">
        <v>44880</v>
      </c>
      <c r="W514">
        <v>44.88</v>
      </c>
    </row>
    <row r="515" spans="1:23" x14ac:dyDescent="0.2">
      <c r="A515" t="s">
        <v>1616</v>
      </c>
      <c r="B515">
        <v>5</v>
      </c>
      <c r="C515" t="s">
        <v>2646</v>
      </c>
      <c r="D515" t="s">
        <v>1628</v>
      </c>
      <c r="E515" t="s">
        <v>1629</v>
      </c>
      <c r="F515" t="s">
        <v>17</v>
      </c>
      <c r="G515" t="s">
        <v>1521</v>
      </c>
      <c r="H515" t="s">
        <v>38</v>
      </c>
      <c r="I515">
        <v>45</v>
      </c>
      <c r="J515">
        <v>26</v>
      </c>
      <c r="K515" t="s">
        <v>993</v>
      </c>
      <c r="L515">
        <f>VLOOKUP(P515,[1]Table1!$A$2:$K$85,11, FALSE)</f>
        <v>15</v>
      </c>
      <c r="N515" t="s">
        <v>2294</v>
      </c>
      <c r="P515" t="s">
        <v>2588</v>
      </c>
      <c r="Q515" t="s">
        <v>2720</v>
      </c>
      <c r="R515" t="s">
        <v>2721</v>
      </c>
      <c r="S515" t="s">
        <v>2722</v>
      </c>
      <c r="T515">
        <v>87.5</v>
      </c>
      <c r="U515">
        <v>137</v>
      </c>
      <c r="V515">
        <v>44880</v>
      </c>
      <c r="W515">
        <v>44.88</v>
      </c>
    </row>
    <row r="516" spans="1:23" x14ac:dyDescent="0.2">
      <c r="A516" t="s">
        <v>1616</v>
      </c>
      <c r="B516">
        <v>6</v>
      </c>
      <c r="C516" t="s">
        <v>2646</v>
      </c>
      <c r="D516" t="s">
        <v>1630</v>
      </c>
      <c r="E516" t="s">
        <v>1631</v>
      </c>
      <c r="F516" t="s">
        <v>17</v>
      </c>
      <c r="G516" t="s">
        <v>1507</v>
      </c>
      <c r="H516" t="s">
        <v>38</v>
      </c>
      <c r="I516">
        <v>20</v>
      </c>
      <c r="J516">
        <v>25</v>
      </c>
      <c r="K516" t="s">
        <v>999</v>
      </c>
      <c r="L516">
        <f>VLOOKUP(P516,[1]Table1!$A$2:$K$85,11, FALSE)</f>
        <v>15</v>
      </c>
      <c r="N516" t="s">
        <v>2295</v>
      </c>
      <c r="P516" t="s">
        <v>2588</v>
      </c>
      <c r="Q516" t="s">
        <v>2720</v>
      </c>
      <c r="R516" t="s">
        <v>2721</v>
      </c>
      <c r="S516" t="s">
        <v>2722</v>
      </c>
      <c r="T516">
        <v>87.5</v>
      </c>
      <c r="U516">
        <v>137</v>
      </c>
      <c r="V516">
        <v>44880</v>
      </c>
      <c r="W516">
        <v>44.88</v>
      </c>
    </row>
    <row r="517" spans="1:23" x14ac:dyDescent="0.2">
      <c r="A517" t="s">
        <v>1616</v>
      </c>
      <c r="B517">
        <v>7</v>
      </c>
      <c r="C517" t="s">
        <v>2646</v>
      </c>
      <c r="D517" t="s">
        <v>1632</v>
      </c>
      <c r="E517" t="s">
        <v>1633</v>
      </c>
      <c r="F517" t="s">
        <v>17</v>
      </c>
      <c r="G517" t="s">
        <v>1507</v>
      </c>
      <c r="H517" t="s">
        <v>20</v>
      </c>
      <c r="I517">
        <v>18.899999999999999</v>
      </c>
      <c r="J517">
        <v>23</v>
      </c>
      <c r="K517" t="s">
        <v>1023</v>
      </c>
      <c r="L517">
        <f>VLOOKUP(P517,[1]Table1!$A$2:$K$85,11, FALSE)</f>
        <v>61</v>
      </c>
      <c r="N517" t="s">
        <v>2296</v>
      </c>
      <c r="P517" t="s">
        <v>2583</v>
      </c>
      <c r="Q517" t="s">
        <v>2710</v>
      </c>
      <c r="R517" t="s">
        <v>2711</v>
      </c>
      <c r="S517" t="s">
        <v>2697</v>
      </c>
      <c r="T517">
        <v>176.2</v>
      </c>
      <c r="U517">
        <v>20</v>
      </c>
      <c r="V517">
        <v>76367</v>
      </c>
      <c r="W517">
        <v>76.367000000000004</v>
      </c>
    </row>
    <row r="518" spans="1:23" x14ac:dyDescent="0.2">
      <c r="A518" t="s">
        <v>1616</v>
      </c>
      <c r="B518">
        <v>8</v>
      </c>
      <c r="C518" t="s">
        <v>2646</v>
      </c>
      <c r="D518" t="s">
        <v>1635</v>
      </c>
      <c r="E518" t="s">
        <v>1636</v>
      </c>
      <c r="F518" t="s">
        <v>17</v>
      </c>
      <c r="G518" t="s">
        <v>1515</v>
      </c>
      <c r="H518" t="s">
        <v>14</v>
      </c>
      <c r="I518">
        <v>31</v>
      </c>
      <c r="J518">
        <v>20</v>
      </c>
      <c r="K518" t="s">
        <v>1072</v>
      </c>
      <c r="L518">
        <f>VLOOKUP(P518,[1]Table1!$A$2:$K$85,11, FALSE)</f>
        <v>4</v>
      </c>
      <c r="N518" t="s">
        <v>2297</v>
      </c>
      <c r="P518" t="s">
        <v>2616</v>
      </c>
      <c r="Q518" t="s">
        <v>2783</v>
      </c>
      <c r="R518" t="s">
        <v>2784</v>
      </c>
      <c r="S518" t="s">
        <v>2671</v>
      </c>
      <c r="T518">
        <v>90</v>
      </c>
      <c r="U518">
        <v>29</v>
      </c>
      <c r="V518">
        <v>40937</v>
      </c>
      <c r="W518">
        <v>40.936999999999998</v>
      </c>
    </row>
    <row r="519" spans="1:23" x14ac:dyDescent="0.2">
      <c r="A519" t="s">
        <v>1616</v>
      </c>
      <c r="B519">
        <v>9</v>
      </c>
      <c r="C519" t="s">
        <v>2646</v>
      </c>
      <c r="D519" t="s">
        <v>1637</v>
      </c>
      <c r="E519" t="s">
        <v>538</v>
      </c>
      <c r="F519" t="s">
        <v>17</v>
      </c>
      <c r="G519" t="s">
        <v>1507</v>
      </c>
      <c r="H519" t="s">
        <v>20</v>
      </c>
      <c r="I519">
        <v>7.3</v>
      </c>
      <c r="J519">
        <v>19.7</v>
      </c>
      <c r="K519" t="s">
        <v>1092</v>
      </c>
      <c r="L519">
        <f>VLOOKUP(P519,[1]Table1!$A$2:$K$85,11, FALSE)</f>
        <v>21</v>
      </c>
      <c r="N519" t="s">
        <v>2298</v>
      </c>
      <c r="P519" t="s">
        <v>2567</v>
      </c>
      <c r="Q519" t="s">
        <v>2669</v>
      </c>
      <c r="R519" t="s">
        <v>2670</v>
      </c>
      <c r="S519" t="s">
        <v>2671</v>
      </c>
      <c r="T519">
        <v>90.6</v>
      </c>
      <c r="U519">
        <v>55</v>
      </c>
      <c r="V519">
        <v>49077</v>
      </c>
      <c r="W519">
        <v>49.076999999999998</v>
      </c>
    </row>
    <row r="520" spans="1:23" x14ac:dyDescent="0.2">
      <c r="A520" t="s">
        <v>1616</v>
      </c>
      <c r="B520">
        <v>10</v>
      </c>
      <c r="C520" t="s">
        <v>2646</v>
      </c>
      <c r="D520" t="s">
        <v>1638</v>
      </c>
      <c r="E520" t="s">
        <v>1639</v>
      </c>
      <c r="F520" t="s">
        <v>17</v>
      </c>
      <c r="G520" t="s">
        <v>1515</v>
      </c>
      <c r="H520" t="s">
        <v>14</v>
      </c>
      <c r="I520">
        <v>17.5</v>
      </c>
      <c r="J520">
        <v>18.899999999999999</v>
      </c>
      <c r="K520" t="s">
        <v>1641</v>
      </c>
      <c r="L520">
        <f>VLOOKUP(P520,[1]Table1!$A$2:$K$85,11, FALSE)</f>
        <v>4</v>
      </c>
      <c r="N520" t="s">
        <v>2299</v>
      </c>
      <c r="P520" t="s">
        <v>2616</v>
      </c>
      <c r="Q520" t="s">
        <v>2783</v>
      </c>
      <c r="R520" t="s">
        <v>2784</v>
      </c>
      <c r="S520" t="s">
        <v>2671</v>
      </c>
      <c r="T520">
        <v>90</v>
      </c>
      <c r="U520">
        <v>29</v>
      </c>
      <c r="V520">
        <v>40937</v>
      </c>
      <c r="W520">
        <v>40.936999999999998</v>
      </c>
    </row>
    <row r="521" spans="1:23" x14ac:dyDescent="0.2">
      <c r="A521" t="s">
        <v>1616</v>
      </c>
      <c r="B521">
        <v>11</v>
      </c>
      <c r="C521" t="s">
        <v>2646</v>
      </c>
      <c r="D521" t="s">
        <v>1642</v>
      </c>
      <c r="E521" t="s">
        <v>1643</v>
      </c>
      <c r="F521" t="s">
        <v>17</v>
      </c>
      <c r="G521" t="s">
        <v>1521</v>
      </c>
      <c r="H521" t="s">
        <v>20</v>
      </c>
      <c r="I521">
        <v>6.9</v>
      </c>
      <c r="J521">
        <v>18.8</v>
      </c>
      <c r="K521" t="s">
        <v>1645</v>
      </c>
      <c r="L521">
        <f>VLOOKUP(P521,[1]Table1!$A$2:$K$85,11, FALSE)</f>
        <v>15</v>
      </c>
      <c r="N521" t="s">
        <v>2300</v>
      </c>
      <c r="P521" t="s">
        <v>2588</v>
      </c>
      <c r="Q521" t="s">
        <v>2720</v>
      </c>
      <c r="R521" t="s">
        <v>2721</v>
      </c>
      <c r="S521" t="s">
        <v>2722</v>
      </c>
      <c r="T521">
        <v>87.5</v>
      </c>
      <c r="U521">
        <v>137</v>
      </c>
      <c r="V521">
        <v>44880</v>
      </c>
      <c r="W521">
        <v>44.88</v>
      </c>
    </row>
    <row r="522" spans="1:23" x14ac:dyDescent="0.2">
      <c r="A522" t="s">
        <v>1616</v>
      </c>
      <c r="B522">
        <v>12</v>
      </c>
      <c r="C522" t="s">
        <v>2646</v>
      </c>
      <c r="D522" t="s">
        <v>1646</v>
      </c>
      <c r="E522" t="s">
        <v>1647</v>
      </c>
      <c r="F522" t="s">
        <v>17</v>
      </c>
      <c r="G522" t="s">
        <v>1507</v>
      </c>
      <c r="H522" t="s">
        <v>38</v>
      </c>
      <c r="I522">
        <v>12.4</v>
      </c>
      <c r="J522">
        <v>18.8</v>
      </c>
      <c r="K522" t="s">
        <v>1645</v>
      </c>
      <c r="L522">
        <f>VLOOKUP(P522,[1]Table1!$A$2:$K$85,11, FALSE)</f>
        <v>11</v>
      </c>
      <c r="N522" t="s">
        <v>2301</v>
      </c>
      <c r="P522" t="s">
        <v>2578</v>
      </c>
      <c r="Q522" t="s">
        <v>2698</v>
      </c>
      <c r="R522" t="s">
        <v>2699</v>
      </c>
      <c r="S522" t="s">
        <v>2685</v>
      </c>
      <c r="T522">
        <v>116</v>
      </c>
      <c r="U522">
        <v>29</v>
      </c>
      <c r="V522">
        <v>77037</v>
      </c>
      <c r="W522">
        <v>77.037000000000006</v>
      </c>
    </row>
    <row r="523" spans="1:23" x14ac:dyDescent="0.2">
      <c r="A523" t="s">
        <v>1616</v>
      </c>
      <c r="B523">
        <v>13</v>
      </c>
      <c r="C523" t="s">
        <v>2646</v>
      </c>
      <c r="D523" t="s">
        <v>1648</v>
      </c>
      <c r="E523" t="s">
        <v>1649</v>
      </c>
      <c r="F523" t="s">
        <v>17</v>
      </c>
      <c r="G523" t="s">
        <v>1507</v>
      </c>
      <c r="H523" t="s">
        <v>38</v>
      </c>
      <c r="I523">
        <v>5.4</v>
      </c>
      <c r="J523">
        <v>18.7</v>
      </c>
      <c r="K523" t="s">
        <v>1209</v>
      </c>
      <c r="L523">
        <f>VLOOKUP(P523,[1]Table1!$A$2:$K$85,11, FALSE)</f>
        <v>15</v>
      </c>
      <c r="N523" t="s">
        <v>2302</v>
      </c>
      <c r="P523" t="s">
        <v>2582</v>
      </c>
      <c r="Q523" t="s">
        <v>2707</v>
      </c>
      <c r="R523" t="s">
        <v>2708</v>
      </c>
      <c r="S523" t="s">
        <v>2709</v>
      </c>
      <c r="T523">
        <v>100.4</v>
      </c>
      <c r="U523">
        <v>77</v>
      </c>
      <c r="V523">
        <v>43015</v>
      </c>
      <c r="W523">
        <v>43.015000000000001</v>
      </c>
    </row>
    <row r="524" spans="1:23" x14ac:dyDescent="0.2">
      <c r="A524" t="s">
        <v>1616</v>
      </c>
      <c r="B524">
        <v>14</v>
      </c>
      <c r="C524" t="s">
        <v>2646</v>
      </c>
      <c r="D524" t="s">
        <v>1650</v>
      </c>
      <c r="E524" t="s">
        <v>1375</v>
      </c>
      <c r="F524" t="s">
        <v>17</v>
      </c>
      <c r="G524" t="s">
        <v>1507</v>
      </c>
      <c r="H524" t="s">
        <v>38</v>
      </c>
      <c r="I524">
        <v>5.3</v>
      </c>
      <c r="J524">
        <v>18.600000000000001</v>
      </c>
      <c r="K524" t="s">
        <v>1212</v>
      </c>
      <c r="L524">
        <f>VLOOKUP(P524,[1]Table1!$A$2:$K$85,11, FALSE)</f>
        <v>15</v>
      </c>
      <c r="N524" t="s">
        <v>2303</v>
      </c>
      <c r="P524" t="s">
        <v>2588</v>
      </c>
      <c r="Q524" t="s">
        <v>2720</v>
      </c>
      <c r="R524" t="s">
        <v>2721</v>
      </c>
      <c r="S524" t="s">
        <v>2722</v>
      </c>
      <c r="T524">
        <v>87.5</v>
      </c>
      <c r="U524">
        <v>137</v>
      </c>
      <c r="V524">
        <v>44880</v>
      </c>
      <c r="W524">
        <v>44.88</v>
      </c>
    </row>
    <row r="525" spans="1:23" x14ac:dyDescent="0.2">
      <c r="A525" t="s">
        <v>1616</v>
      </c>
      <c r="B525">
        <v>15</v>
      </c>
      <c r="C525" t="s">
        <v>2646</v>
      </c>
      <c r="D525" t="s">
        <v>1651</v>
      </c>
      <c r="E525" t="s">
        <v>1652</v>
      </c>
      <c r="F525" t="s">
        <v>17</v>
      </c>
      <c r="G525" t="s">
        <v>1565</v>
      </c>
      <c r="H525" t="s">
        <v>38</v>
      </c>
      <c r="I525">
        <v>21</v>
      </c>
      <c r="J525">
        <v>18</v>
      </c>
      <c r="K525" t="s">
        <v>1426</v>
      </c>
      <c r="L525">
        <f>VLOOKUP(P525,[1]Table1!$A$2:$K$85,11, FALSE)</f>
        <v>15</v>
      </c>
      <c r="N525" t="s">
        <v>2304</v>
      </c>
      <c r="P525" t="s">
        <v>2588</v>
      </c>
      <c r="Q525" t="s">
        <v>2720</v>
      </c>
      <c r="R525" t="s">
        <v>2721</v>
      </c>
      <c r="S525" t="s">
        <v>2722</v>
      </c>
      <c r="T525">
        <v>87.5</v>
      </c>
      <c r="U525">
        <v>137</v>
      </c>
      <c r="V525">
        <v>44880</v>
      </c>
      <c r="W525">
        <v>44.88</v>
      </c>
    </row>
    <row r="526" spans="1:23" x14ac:dyDescent="0.2">
      <c r="A526" t="s">
        <v>1616</v>
      </c>
      <c r="B526">
        <v>16</v>
      </c>
      <c r="C526" t="s">
        <v>2646</v>
      </c>
      <c r="D526" t="s">
        <v>1653</v>
      </c>
      <c r="E526" t="s">
        <v>1654</v>
      </c>
      <c r="F526" t="s">
        <v>17</v>
      </c>
      <c r="G526" t="s">
        <v>1507</v>
      </c>
      <c r="H526" t="s">
        <v>26</v>
      </c>
      <c r="I526">
        <v>8.9</v>
      </c>
      <c r="J526">
        <v>18</v>
      </c>
      <c r="K526" t="s">
        <v>1426</v>
      </c>
      <c r="L526">
        <f>VLOOKUP(P526,[1]Table1!$A$2:$K$85,11, FALSE)</f>
        <v>11</v>
      </c>
      <c r="N526" t="s">
        <v>2305</v>
      </c>
      <c r="P526" t="s">
        <v>2578</v>
      </c>
      <c r="Q526" t="s">
        <v>2698</v>
      </c>
      <c r="R526" t="s">
        <v>2699</v>
      </c>
      <c r="S526" t="s">
        <v>2685</v>
      </c>
      <c r="T526">
        <v>116</v>
      </c>
      <c r="U526">
        <v>29</v>
      </c>
      <c r="V526">
        <v>77037</v>
      </c>
      <c r="W526">
        <v>77.037000000000006</v>
      </c>
    </row>
    <row r="527" spans="1:23" x14ac:dyDescent="0.2">
      <c r="A527" t="s">
        <v>1616</v>
      </c>
      <c r="B527">
        <v>17</v>
      </c>
      <c r="C527" t="s">
        <v>2646</v>
      </c>
      <c r="D527" t="s">
        <v>1656</v>
      </c>
      <c r="E527" t="s">
        <v>1657</v>
      </c>
      <c r="F527" t="s">
        <v>17</v>
      </c>
      <c r="G527" t="s">
        <v>1515</v>
      </c>
      <c r="H527" t="s">
        <v>38</v>
      </c>
      <c r="I527">
        <v>9.9</v>
      </c>
      <c r="J527">
        <v>17.899999999999999</v>
      </c>
      <c r="K527" t="s">
        <v>1430</v>
      </c>
      <c r="L527">
        <f>VLOOKUP(P527,[1]Table1!$A$2:$K$85,11, FALSE)</f>
        <v>11</v>
      </c>
      <c r="N527" t="s">
        <v>2306</v>
      </c>
      <c r="P527" t="s">
        <v>2578</v>
      </c>
      <c r="Q527" t="s">
        <v>2698</v>
      </c>
      <c r="R527" t="s">
        <v>2699</v>
      </c>
      <c r="S527" t="s">
        <v>2685</v>
      </c>
      <c r="T527">
        <v>116</v>
      </c>
      <c r="U527">
        <v>29</v>
      </c>
      <c r="V527">
        <v>77037</v>
      </c>
      <c r="W527">
        <v>77.037000000000006</v>
      </c>
    </row>
    <row r="528" spans="1:23" x14ac:dyDescent="0.2">
      <c r="A528" t="s">
        <v>1616</v>
      </c>
      <c r="B528">
        <v>18</v>
      </c>
      <c r="C528" t="s">
        <v>2646</v>
      </c>
      <c r="D528" t="s">
        <v>1658</v>
      </c>
      <c r="E528" t="s">
        <v>1659</v>
      </c>
      <c r="F528" t="s">
        <v>17</v>
      </c>
      <c r="G528" t="s">
        <v>1521</v>
      </c>
      <c r="H528" t="s">
        <v>20</v>
      </c>
      <c r="I528">
        <v>6.6</v>
      </c>
      <c r="J528">
        <v>17.8</v>
      </c>
      <c r="K528" t="s">
        <v>1661</v>
      </c>
      <c r="L528">
        <f>VLOOKUP(P528,[1]Table1!$A$2:$K$85,11, FALSE)</f>
        <v>23</v>
      </c>
      <c r="N528" t="s">
        <v>2544</v>
      </c>
      <c r="P528" t="s">
        <v>2613</v>
      </c>
      <c r="Q528" t="s">
        <v>2776</v>
      </c>
      <c r="R528" t="s">
        <v>2777</v>
      </c>
      <c r="S528" t="s">
        <v>2722</v>
      </c>
      <c r="T528">
        <v>97.6</v>
      </c>
      <c r="U528">
        <v>97</v>
      </c>
      <c r="V528">
        <v>54700</v>
      </c>
      <c r="W528">
        <v>54.7</v>
      </c>
    </row>
    <row r="529" spans="1:23" x14ac:dyDescent="0.2">
      <c r="A529" t="s">
        <v>1616</v>
      </c>
      <c r="B529">
        <v>19</v>
      </c>
      <c r="C529" t="s">
        <v>2646</v>
      </c>
      <c r="D529" t="s">
        <v>1662</v>
      </c>
      <c r="E529" t="s">
        <v>1663</v>
      </c>
      <c r="F529" t="s">
        <v>17</v>
      </c>
      <c r="G529" t="s">
        <v>1515</v>
      </c>
      <c r="H529" t="s">
        <v>38</v>
      </c>
      <c r="I529">
        <v>11.4</v>
      </c>
      <c r="J529">
        <v>17.7</v>
      </c>
      <c r="K529" t="s">
        <v>1434</v>
      </c>
      <c r="L529">
        <f>VLOOKUP(P529,[1]Table1!$A$2:$K$85,11, FALSE)</f>
        <v>11</v>
      </c>
      <c r="N529" t="s">
        <v>2307</v>
      </c>
      <c r="P529" t="s">
        <v>2578</v>
      </c>
      <c r="Q529" t="s">
        <v>2698</v>
      </c>
      <c r="R529" t="s">
        <v>2699</v>
      </c>
      <c r="S529" t="s">
        <v>2685</v>
      </c>
      <c r="T529">
        <v>116</v>
      </c>
      <c r="U529">
        <v>29</v>
      </c>
      <c r="V529">
        <v>77037</v>
      </c>
      <c r="W529">
        <v>77.037000000000006</v>
      </c>
    </row>
    <row r="530" spans="1:23" x14ac:dyDescent="0.2">
      <c r="A530" t="s">
        <v>1616</v>
      </c>
      <c r="B530">
        <v>20</v>
      </c>
      <c r="C530" t="s">
        <v>2646</v>
      </c>
      <c r="D530" t="s">
        <v>1665</v>
      </c>
      <c r="E530" t="s">
        <v>1666</v>
      </c>
      <c r="F530" t="s">
        <v>17</v>
      </c>
      <c r="G530" t="s">
        <v>1515</v>
      </c>
      <c r="H530" t="s">
        <v>20</v>
      </c>
      <c r="I530">
        <v>4.2</v>
      </c>
      <c r="J530">
        <v>17.3</v>
      </c>
      <c r="K530" t="s">
        <v>1222</v>
      </c>
      <c r="L530">
        <f>VLOOKUP(P530,[1]Table1!$A$2:$K$85,11, FALSE)</f>
        <v>15</v>
      </c>
      <c r="N530" t="s">
        <v>2308</v>
      </c>
      <c r="P530" t="s">
        <v>2588</v>
      </c>
      <c r="Q530" t="s">
        <v>2720</v>
      </c>
      <c r="R530" t="s">
        <v>2721</v>
      </c>
      <c r="S530" t="s">
        <v>2722</v>
      </c>
      <c r="T530">
        <v>87.5</v>
      </c>
      <c r="U530">
        <v>137</v>
      </c>
      <c r="V530">
        <v>44880</v>
      </c>
      <c r="W530">
        <v>44.88</v>
      </c>
    </row>
    <row r="531" spans="1:23" x14ac:dyDescent="0.2">
      <c r="A531" t="s">
        <v>1616</v>
      </c>
      <c r="B531">
        <v>21</v>
      </c>
      <c r="C531" t="s">
        <v>2646</v>
      </c>
      <c r="D531" t="s">
        <v>1667</v>
      </c>
      <c r="E531" t="s">
        <v>1668</v>
      </c>
      <c r="F531" t="s">
        <v>17</v>
      </c>
      <c r="G531" t="s">
        <v>1515</v>
      </c>
      <c r="H531" t="s">
        <v>26</v>
      </c>
      <c r="I531">
        <v>5</v>
      </c>
      <c r="J531">
        <v>17.2</v>
      </c>
      <c r="K531" t="s">
        <v>1440</v>
      </c>
      <c r="L531">
        <f>VLOOKUP(P531,[1]Table1!$A$2:$K$85,11, FALSE)</f>
        <v>15</v>
      </c>
      <c r="N531" t="s">
        <v>2309</v>
      </c>
      <c r="P531" t="s">
        <v>2588</v>
      </c>
      <c r="Q531" t="s">
        <v>2720</v>
      </c>
      <c r="R531" t="s">
        <v>2721</v>
      </c>
      <c r="S531" t="s">
        <v>2722</v>
      </c>
      <c r="T531">
        <v>87.5</v>
      </c>
      <c r="U531">
        <v>137</v>
      </c>
      <c r="V531">
        <v>44880</v>
      </c>
      <c r="W531">
        <v>44.88</v>
      </c>
    </row>
    <row r="532" spans="1:23" x14ac:dyDescent="0.2">
      <c r="A532" t="s">
        <v>1616</v>
      </c>
      <c r="B532">
        <v>22</v>
      </c>
      <c r="C532" t="s">
        <v>2646</v>
      </c>
      <c r="D532" t="s">
        <v>1669</v>
      </c>
      <c r="E532" t="s">
        <v>1670</v>
      </c>
      <c r="F532" t="s">
        <v>17</v>
      </c>
      <c r="G532" t="s">
        <v>1521</v>
      </c>
      <c r="H532" t="s">
        <v>14</v>
      </c>
      <c r="I532">
        <v>9.3000000000000007</v>
      </c>
      <c r="J532">
        <v>16.899999999999999</v>
      </c>
      <c r="K532" t="s">
        <v>1671</v>
      </c>
      <c r="L532">
        <f>VLOOKUP(P532,[1]Table1!$A$2:$K$85,11, FALSE)</f>
        <v>61</v>
      </c>
      <c r="N532" t="s">
        <v>2310</v>
      </c>
      <c r="P532" t="s">
        <v>2583</v>
      </c>
      <c r="Q532" t="s">
        <v>2710</v>
      </c>
      <c r="R532" t="s">
        <v>2711</v>
      </c>
      <c r="S532" t="s">
        <v>2697</v>
      </c>
      <c r="T532">
        <v>176.2</v>
      </c>
      <c r="U532">
        <v>20</v>
      </c>
      <c r="V532">
        <v>76367</v>
      </c>
      <c r="W532">
        <v>76.367000000000004</v>
      </c>
    </row>
    <row r="533" spans="1:23" x14ac:dyDescent="0.2">
      <c r="A533" t="s">
        <v>1616</v>
      </c>
      <c r="B533">
        <v>23</v>
      </c>
      <c r="C533" t="s">
        <v>2646</v>
      </c>
      <c r="D533" t="s">
        <v>1672</v>
      </c>
      <c r="E533" t="s">
        <v>1673</v>
      </c>
      <c r="F533" t="s">
        <v>17</v>
      </c>
      <c r="G533" t="s">
        <v>1515</v>
      </c>
      <c r="H533" t="s">
        <v>38</v>
      </c>
      <c r="I533">
        <v>3.3</v>
      </c>
      <c r="J533">
        <v>16.8</v>
      </c>
      <c r="K533" t="s">
        <v>757</v>
      </c>
      <c r="L533">
        <f>VLOOKUP(P533,[1]Table1!$A$2:$K$85,11, FALSE)</f>
        <v>21</v>
      </c>
      <c r="N533" t="s">
        <v>2311</v>
      </c>
      <c r="P533" t="s">
        <v>2567</v>
      </c>
      <c r="Q533" t="s">
        <v>2669</v>
      </c>
      <c r="R533" t="s">
        <v>2670</v>
      </c>
      <c r="S533" t="s">
        <v>2671</v>
      </c>
      <c r="T533">
        <v>90.6</v>
      </c>
      <c r="U533">
        <v>55</v>
      </c>
      <c r="V533">
        <v>49077</v>
      </c>
      <c r="W533">
        <v>49.076999999999998</v>
      </c>
    </row>
    <row r="534" spans="1:23" x14ac:dyDescent="0.2">
      <c r="A534" t="s">
        <v>1616</v>
      </c>
      <c r="B534">
        <v>24</v>
      </c>
      <c r="C534" t="s">
        <v>2646</v>
      </c>
      <c r="D534" t="s">
        <v>1674</v>
      </c>
      <c r="E534" t="s">
        <v>1675</v>
      </c>
      <c r="F534" t="s">
        <v>17</v>
      </c>
      <c r="G534" t="s">
        <v>1515</v>
      </c>
      <c r="H534" t="s">
        <v>20</v>
      </c>
      <c r="I534">
        <v>3.2</v>
      </c>
      <c r="J534">
        <v>16.8</v>
      </c>
      <c r="K534" t="s">
        <v>757</v>
      </c>
      <c r="L534">
        <f>VLOOKUP(P534,[1]Table1!$A$2:$K$85,11, FALSE)</f>
        <v>21</v>
      </c>
      <c r="N534" t="s">
        <v>2312</v>
      </c>
      <c r="P534" t="s">
        <v>2567</v>
      </c>
      <c r="Q534" t="s">
        <v>2669</v>
      </c>
      <c r="R534" t="s">
        <v>2670</v>
      </c>
      <c r="S534" t="s">
        <v>2671</v>
      </c>
      <c r="T534">
        <v>90.6</v>
      </c>
      <c r="U534">
        <v>55</v>
      </c>
      <c r="V534">
        <v>49077</v>
      </c>
      <c r="W534">
        <v>49.076999999999998</v>
      </c>
    </row>
    <row r="535" spans="1:23" x14ac:dyDescent="0.2">
      <c r="A535" t="s">
        <v>1616</v>
      </c>
      <c r="B535">
        <v>25</v>
      </c>
      <c r="C535" t="s">
        <v>2646</v>
      </c>
      <c r="D535" t="s">
        <v>1676</v>
      </c>
      <c r="E535" t="s">
        <v>1677</v>
      </c>
      <c r="F535" t="s">
        <v>17</v>
      </c>
      <c r="G535" t="s">
        <v>1515</v>
      </c>
      <c r="H535" t="s">
        <v>38</v>
      </c>
      <c r="I535">
        <v>12.9</v>
      </c>
      <c r="J535">
        <v>16.7</v>
      </c>
      <c r="K535" t="s">
        <v>1678</v>
      </c>
      <c r="L535">
        <f>VLOOKUP(P535,[1]Table1!$A$2:$K$85,11, FALSE)</f>
        <v>15</v>
      </c>
      <c r="N535" t="s">
        <v>2313</v>
      </c>
      <c r="P535" t="s">
        <v>2563</v>
      </c>
      <c r="Q535" t="s">
        <v>2658</v>
      </c>
      <c r="R535" t="s">
        <v>2659</v>
      </c>
      <c r="S535" t="s">
        <v>2660</v>
      </c>
      <c r="T535">
        <v>84.5</v>
      </c>
      <c r="U535">
        <v>115</v>
      </c>
      <c r="V535">
        <v>48791</v>
      </c>
      <c r="W535">
        <v>48.790999999999997</v>
      </c>
    </row>
    <row r="536" spans="1:23" x14ac:dyDescent="0.2">
      <c r="A536" t="s">
        <v>1616</v>
      </c>
      <c r="B536">
        <v>26</v>
      </c>
      <c r="C536" t="s">
        <v>2646</v>
      </c>
      <c r="D536" t="s">
        <v>1679</v>
      </c>
      <c r="E536" t="s">
        <v>1680</v>
      </c>
      <c r="F536" t="s">
        <v>17</v>
      </c>
      <c r="G536" t="s">
        <v>1515</v>
      </c>
      <c r="H536" t="s">
        <v>26</v>
      </c>
      <c r="I536">
        <v>6.8</v>
      </c>
      <c r="J536">
        <v>16.3</v>
      </c>
      <c r="K536" t="s">
        <v>1448</v>
      </c>
      <c r="L536">
        <f>VLOOKUP(P536,[1]Table1!$A$2:$K$85,11, FALSE)</f>
        <v>61</v>
      </c>
      <c r="N536" t="s">
        <v>2314</v>
      </c>
      <c r="P536" t="s">
        <v>2583</v>
      </c>
      <c r="Q536" t="s">
        <v>2710</v>
      </c>
      <c r="R536" t="s">
        <v>2711</v>
      </c>
      <c r="S536" t="s">
        <v>2697</v>
      </c>
      <c r="T536">
        <v>176.2</v>
      </c>
      <c r="U536">
        <v>20</v>
      </c>
      <c r="V536">
        <v>76367</v>
      </c>
      <c r="W536">
        <v>76.367000000000004</v>
      </c>
    </row>
    <row r="537" spans="1:23" x14ac:dyDescent="0.2">
      <c r="A537" t="s">
        <v>1616</v>
      </c>
      <c r="B537">
        <v>27</v>
      </c>
      <c r="C537" t="s">
        <v>2646</v>
      </c>
      <c r="D537" t="s">
        <v>1682</v>
      </c>
      <c r="E537" t="s">
        <v>1683</v>
      </c>
      <c r="F537" t="s">
        <v>17</v>
      </c>
      <c r="G537" t="s">
        <v>1507</v>
      </c>
      <c r="H537" t="s">
        <v>38</v>
      </c>
      <c r="I537">
        <v>2.2999999999999998</v>
      </c>
      <c r="J537">
        <v>16.2</v>
      </c>
      <c r="K537" t="s">
        <v>1684</v>
      </c>
      <c r="L537">
        <f>VLOOKUP(P537,[1]Table1!$A$2:$K$85,11, FALSE)</f>
        <v>15</v>
      </c>
      <c r="N537" t="s">
        <v>2315</v>
      </c>
      <c r="P537" t="s">
        <v>2588</v>
      </c>
      <c r="Q537" t="s">
        <v>2720</v>
      </c>
      <c r="R537" t="s">
        <v>2721</v>
      </c>
      <c r="S537" t="s">
        <v>2722</v>
      </c>
      <c r="T537">
        <v>87.5</v>
      </c>
      <c r="U537">
        <v>137</v>
      </c>
      <c r="V537">
        <v>44880</v>
      </c>
      <c r="W537">
        <v>44.88</v>
      </c>
    </row>
    <row r="538" spans="1:23" x14ac:dyDescent="0.2">
      <c r="A538" t="s">
        <v>1616</v>
      </c>
      <c r="B538">
        <v>28</v>
      </c>
      <c r="C538" t="s">
        <v>2646</v>
      </c>
      <c r="D538" t="s">
        <v>1685</v>
      </c>
      <c r="E538" t="s">
        <v>1686</v>
      </c>
      <c r="F538" t="s">
        <v>17</v>
      </c>
      <c r="G538" t="s">
        <v>1507</v>
      </c>
      <c r="H538" t="s">
        <v>20</v>
      </c>
      <c r="I538">
        <v>3.7</v>
      </c>
      <c r="J538">
        <v>16.100000000000001</v>
      </c>
      <c r="K538" t="s">
        <v>1687</v>
      </c>
      <c r="L538">
        <f>VLOOKUP(P538,[1]Table1!$A$2:$K$85,11, FALSE)</f>
        <v>15</v>
      </c>
      <c r="N538" t="s">
        <v>2316</v>
      </c>
      <c r="P538" t="s">
        <v>2563</v>
      </c>
      <c r="Q538" t="s">
        <v>2658</v>
      </c>
      <c r="R538" t="s">
        <v>2659</v>
      </c>
      <c r="S538" t="s">
        <v>2660</v>
      </c>
      <c r="T538">
        <v>84.5</v>
      </c>
      <c r="U538">
        <v>115</v>
      </c>
      <c r="V538">
        <v>48791</v>
      </c>
      <c r="W538">
        <v>48.790999999999997</v>
      </c>
    </row>
    <row r="539" spans="1:23" x14ac:dyDescent="0.2">
      <c r="A539" t="s">
        <v>1616</v>
      </c>
      <c r="B539">
        <v>29</v>
      </c>
      <c r="C539" t="s">
        <v>2646</v>
      </c>
      <c r="D539" t="s">
        <v>1688</v>
      </c>
      <c r="E539" t="s">
        <v>1689</v>
      </c>
      <c r="F539" t="s">
        <v>17</v>
      </c>
      <c r="G539" t="s">
        <v>1521</v>
      </c>
      <c r="H539" t="s">
        <v>38</v>
      </c>
      <c r="I539">
        <v>7.3</v>
      </c>
      <c r="J539">
        <v>16.100000000000001</v>
      </c>
      <c r="K539" t="s">
        <v>1687</v>
      </c>
      <c r="L539">
        <f>VLOOKUP(P539,[1]Table1!$A$2:$K$85,11, FALSE)</f>
        <v>61</v>
      </c>
      <c r="N539" t="s">
        <v>2317</v>
      </c>
      <c r="P539" t="s">
        <v>2583</v>
      </c>
      <c r="Q539" t="s">
        <v>2710</v>
      </c>
      <c r="R539" t="s">
        <v>2711</v>
      </c>
      <c r="S539" t="s">
        <v>2697</v>
      </c>
      <c r="T539">
        <v>176.2</v>
      </c>
      <c r="U539">
        <v>20</v>
      </c>
      <c r="V539">
        <v>76367</v>
      </c>
      <c r="W539">
        <v>76.367000000000004</v>
      </c>
    </row>
    <row r="540" spans="1:23" x14ac:dyDescent="0.2">
      <c r="A540" t="s">
        <v>1616</v>
      </c>
      <c r="B540">
        <v>30</v>
      </c>
      <c r="C540" t="s">
        <v>2646</v>
      </c>
      <c r="D540" t="s">
        <v>1690</v>
      </c>
      <c r="E540" t="s">
        <v>1691</v>
      </c>
      <c r="F540" t="s">
        <v>17</v>
      </c>
      <c r="G540" t="s">
        <v>1507</v>
      </c>
      <c r="H540" t="s">
        <v>26</v>
      </c>
      <c r="I540">
        <v>3.7</v>
      </c>
      <c r="J540">
        <v>16.100000000000001</v>
      </c>
      <c r="K540" t="s">
        <v>1687</v>
      </c>
      <c r="L540">
        <f>VLOOKUP(P540,[1]Table1!$A$2:$K$85,11, FALSE)</f>
        <v>15</v>
      </c>
      <c r="N540" t="s">
        <v>2318</v>
      </c>
      <c r="P540" t="s">
        <v>2563</v>
      </c>
      <c r="Q540" t="s">
        <v>2658</v>
      </c>
      <c r="R540" t="s">
        <v>2659</v>
      </c>
      <c r="S540" t="s">
        <v>2660</v>
      </c>
      <c r="T540">
        <v>84.5</v>
      </c>
      <c r="U540">
        <v>115</v>
      </c>
      <c r="V540">
        <v>48791</v>
      </c>
      <c r="W540">
        <v>48.790999999999997</v>
      </c>
    </row>
    <row r="541" spans="1:23" x14ac:dyDescent="0.2">
      <c r="A541" t="s">
        <v>1616</v>
      </c>
      <c r="B541">
        <v>31</v>
      </c>
      <c r="C541" t="s">
        <v>2646</v>
      </c>
      <c r="D541" t="s">
        <v>1692</v>
      </c>
      <c r="E541" t="s">
        <v>1693</v>
      </c>
      <c r="F541" t="s">
        <v>17</v>
      </c>
      <c r="G541" t="s">
        <v>1507</v>
      </c>
      <c r="H541" t="s">
        <v>26</v>
      </c>
      <c r="I541">
        <v>13.4</v>
      </c>
      <c r="J541">
        <v>16.100000000000001</v>
      </c>
      <c r="K541" t="s">
        <v>1687</v>
      </c>
      <c r="L541">
        <f>VLOOKUP(P541,[1]Table1!$A$2:$K$85,11, FALSE)</f>
        <v>6</v>
      </c>
      <c r="N541" t="s">
        <v>2319</v>
      </c>
      <c r="P541" t="s">
        <v>2626</v>
      </c>
      <c r="Q541" t="s">
        <v>2808</v>
      </c>
      <c r="R541" t="s">
        <v>2809</v>
      </c>
      <c r="S541" t="s">
        <v>2685</v>
      </c>
      <c r="T541">
        <v>97.5</v>
      </c>
      <c r="U541">
        <v>10</v>
      </c>
      <c r="V541">
        <v>107000</v>
      </c>
      <c r="W541">
        <v>107</v>
      </c>
    </row>
    <row r="542" spans="1:23" x14ac:dyDescent="0.2">
      <c r="A542" t="s">
        <v>1616</v>
      </c>
      <c r="B542">
        <v>32</v>
      </c>
      <c r="C542" t="s">
        <v>2646</v>
      </c>
      <c r="D542" t="s">
        <v>1695</v>
      </c>
      <c r="E542" t="s">
        <v>1696</v>
      </c>
      <c r="F542" t="s">
        <v>17</v>
      </c>
      <c r="G542" t="s">
        <v>1515</v>
      </c>
      <c r="H542" t="s">
        <v>38</v>
      </c>
      <c r="I542">
        <v>13.8</v>
      </c>
      <c r="J542">
        <v>16</v>
      </c>
      <c r="K542" t="s">
        <v>769</v>
      </c>
      <c r="L542">
        <f>VLOOKUP(P542,[1]Table1!$A$2:$K$85,11, FALSE)</f>
        <v>9</v>
      </c>
      <c r="N542" t="s">
        <v>2320</v>
      </c>
      <c r="P542" t="s">
        <v>2630</v>
      </c>
      <c r="Q542" t="s">
        <v>2817</v>
      </c>
      <c r="R542" t="s">
        <v>2818</v>
      </c>
      <c r="S542" t="s">
        <v>2722</v>
      </c>
      <c r="T542">
        <v>82.9</v>
      </c>
      <c r="U542">
        <v>0</v>
      </c>
      <c r="V542">
        <v>44780</v>
      </c>
      <c r="W542">
        <v>44.78</v>
      </c>
    </row>
    <row r="543" spans="1:23" x14ac:dyDescent="0.2">
      <c r="A543" t="s">
        <v>1616</v>
      </c>
      <c r="B543">
        <v>33</v>
      </c>
      <c r="C543" t="s">
        <v>2646</v>
      </c>
      <c r="D543" t="s">
        <v>1697</v>
      </c>
      <c r="E543" t="s">
        <v>1698</v>
      </c>
      <c r="F543" t="s">
        <v>17</v>
      </c>
      <c r="G543" t="s">
        <v>1507</v>
      </c>
      <c r="H543" t="s">
        <v>38</v>
      </c>
      <c r="I543">
        <v>5.7</v>
      </c>
      <c r="J543">
        <v>15.8</v>
      </c>
      <c r="K543" t="s">
        <v>1231</v>
      </c>
      <c r="L543">
        <f>VLOOKUP(P543,[1]Table1!$A$2:$K$85,11, FALSE)</f>
        <v>8</v>
      </c>
      <c r="N543" t="s">
        <v>2321</v>
      </c>
      <c r="P543" t="s">
        <v>2621</v>
      </c>
      <c r="Q543" t="s">
        <v>2795</v>
      </c>
      <c r="R543" t="s">
        <v>2796</v>
      </c>
      <c r="S543" t="s">
        <v>2728</v>
      </c>
      <c r="T543">
        <v>107.3</v>
      </c>
      <c r="U543">
        <v>25</v>
      </c>
      <c r="V543">
        <v>63470</v>
      </c>
      <c r="W543">
        <v>63.47</v>
      </c>
    </row>
    <row r="544" spans="1:23" x14ac:dyDescent="0.2">
      <c r="A544" t="s">
        <v>1616</v>
      </c>
      <c r="B544">
        <v>34</v>
      </c>
      <c r="C544" t="s">
        <v>2646</v>
      </c>
      <c r="D544" t="s">
        <v>1700</v>
      </c>
      <c r="E544" t="s">
        <v>1701</v>
      </c>
      <c r="F544" t="s">
        <v>17</v>
      </c>
      <c r="G544" t="s">
        <v>1507</v>
      </c>
      <c r="H544" t="s">
        <v>38</v>
      </c>
      <c r="I544">
        <v>4.9000000000000004</v>
      </c>
      <c r="J544">
        <v>15.8</v>
      </c>
      <c r="K544" t="s">
        <v>1231</v>
      </c>
      <c r="L544">
        <f>VLOOKUP(P544,[1]Table1!$A$2:$K$85,11, FALSE)</f>
        <v>43</v>
      </c>
      <c r="N544" t="s">
        <v>2545</v>
      </c>
      <c r="P544" t="s">
        <v>2566</v>
      </c>
      <c r="Q544" t="s">
        <v>2666</v>
      </c>
      <c r="R544" t="s">
        <v>2667</v>
      </c>
      <c r="S544" t="s">
        <v>2668</v>
      </c>
      <c r="T544">
        <v>91.8</v>
      </c>
      <c r="U544">
        <v>176</v>
      </c>
      <c r="V544">
        <v>52111</v>
      </c>
      <c r="W544">
        <v>52.110999999999997</v>
      </c>
    </row>
    <row r="545" spans="1:23" x14ac:dyDescent="0.2">
      <c r="A545" t="s">
        <v>1616</v>
      </c>
      <c r="B545">
        <v>35</v>
      </c>
      <c r="C545" t="s">
        <v>2646</v>
      </c>
      <c r="D545" t="s">
        <v>1702</v>
      </c>
      <c r="E545" t="s">
        <v>1703</v>
      </c>
      <c r="F545" t="s">
        <v>17</v>
      </c>
      <c r="G545" t="s">
        <v>1515</v>
      </c>
      <c r="H545" t="s">
        <v>20</v>
      </c>
      <c r="I545">
        <v>2.4</v>
      </c>
      <c r="J545">
        <v>15.7</v>
      </c>
      <c r="K545" t="s">
        <v>1704</v>
      </c>
      <c r="L545">
        <f>VLOOKUP(P545,[1]Table1!$A$2:$K$85,11, FALSE)</f>
        <v>15</v>
      </c>
      <c r="N545" t="s">
        <v>2322</v>
      </c>
      <c r="P545" t="s">
        <v>2563</v>
      </c>
      <c r="Q545" t="s">
        <v>2658</v>
      </c>
      <c r="R545" t="s">
        <v>2659</v>
      </c>
      <c r="S545" t="s">
        <v>2660</v>
      </c>
      <c r="T545">
        <v>84.5</v>
      </c>
      <c r="U545">
        <v>115</v>
      </c>
      <c r="V545">
        <v>48791</v>
      </c>
      <c r="W545">
        <v>48.790999999999997</v>
      </c>
    </row>
    <row r="546" spans="1:23" x14ac:dyDescent="0.2">
      <c r="A546" t="s">
        <v>1616</v>
      </c>
      <c r="B546">
        <v>36</v>
      </c>
      <c r="C546" t="s">
        <v>2646</v>
      </c>
      <c r="D546" t="s">
        <v>1705</v>
      </c>
      <c r="E546" t="s">
        <v>1706</v>
      </c>
      <c r="F546" t="s">
        <v>17</v>
      </c>
      <c r="G546" t="s">
        <v>1515</v>
      </c>
      <c r="H546" t="s">
        <v>20</v>
      </c>
      <c r="I546">
        <v>3.1</v>
      </c>
      <c r="J546">
        <v>15.4</v>
      </c>
      <c r="K546" t="s">
        <v>773</v>
      </c>
      <c r="L546">
        <f>VLOOKUP(P546,[1]Table1!$A$2:$K$85,11, FALSE)</f>
        <v>51</v>
      </c>
      <c r="N546" t="s">
        <v>2323</v>
      </c>
      <c r="P546" t="s">
        <v>2568</v>
      </c>
      <c r="Q546" t="s">
        <v>2672</v>
      </c>
      <c r="R546" t="s">
        <v>2673</v>
      </c>
      <c r="S546" t="s">
        <v>2660</v>
      </c>
      <c r="T546">
        <v>93.9</v>
      </c>
      <c r="U546">
        <v>77</v>
      </c>
      <c r="V546">
        <v>48335</v>
      </c>
      <c r="W546">
        <v>48.335000000000001</v>
      </c>
    </row>
    <row r="547" spans="1:23" x14ac:dyDescent="0.2">
      <c r="A547" t="s">
        <v>1616</v>
      </c>
      <c r="B547">
        <v>37</v>
      </c>
      <c r="C547" t="s">
        <v>2646</v>
      </c>
      <c r="D547" t="s">
        <v>1707</v>
      </c>
      <c r="E547" t="s">
        <v>1708</v>
      </c>
      <c r="F547" t="s">
        <v>17</v>
      </c>
      <c r="G547" t="s">
        <v>1515</v>
      </c>
      <c r="H547" t="s">
        <v>38</v>
      </c>
      <c r="I547">
        <v>2.1</v>
      </c>
      <c r="J547">
        <v>15.3</v>
      </c>
      <c r="K547" t="s">
        <v>1466</v>
      </c>
      <c r="L547">
        <f>VLOOKUP(P547,[1]Table1!$A$2:$K$85,11, FALSE)</f>
        <v>15</v>
      </c>
      <c r="N547" t="s">
        <v>2324</v>
      </c>
      <c r="P547" t="s">
        <v>2563</v>
      </c>
      <c r="Q547" t="s">
        <v>2658</v>
      </c>
      <c r="R547" t="s">
        <v>2659</v>
      </c>
      <c r="S547" t="s">
        <v>2660</v>
      </c>
      <c r="T547">
        <v>84.5</v>
      </c>
      <c r="U547">
        <v>115</v>
      </c>
      <c r="V547">
        <v>48791</v>
      </c>
      <c r="W547">
        <v>48.790999999999997</v>
      </c>
    </row>
    <row r="548" spans="1:23" x14ac:dyDescent="0.2">
      <c r="A548" t="s">
        <v>1616</v>
      </c>
      <c r="B548">
        <v>38</v>
      </c>
      <c r="C548" t="s">
        <v>2646</v>
      </c>
      <c r="D548" t="s">
        <v>1709</v>
      </c>
      <c r="E548" t="s">
        <v>1710</v>
      </c>
      <c r="F548" t="s">
        <v>17</v>
      </c>
      <c r="G548" t="s">
        <v>1507</v>
      </c>
      <c r="H548" t="s">
        <v>14</v>
      </c>
      <c r="I548">
        <v>0.78200000000000003</v>
      </c>
      <c r="J548">
        <v>15.2</v>
      </c>
      <c r="K548" t="s">
        <v>777</v>
      </c>
      <c r="L548">
        <f>VLOOKUP(P548,[1]Table1!$A$2:$K$85,11, FALSE)</f>
        <v>4</v>
      </c>
      <c r="N548" t="s">
        <v>2325</v>
      </c>
      <c r="P548" t="s">
        <v>2616</v>
      </c>
      <c r="Q548" t="s">
        <v>2783</v>
      </c>
      <c r="R548" t="s">
        <v>2784</v>
      </c>
      <c r="S548" t="s">
        <v>2671</v>
      </c>
      <c r="T548">
        <v>90</v>
      </c>
      <c r="U548">
        <v>29</v>
      </c>
      <c r="V548">
        <v>40937</v>
      </c>
      <c r="W548">
        <v>40.936999999999998</v>
      </c>
    </row>
    <row r="549" spans="1:23" x14ac:dyDescent="0.2">
      <c r="A549" t="s">
        <v>1616</v>
      </c>
      <c r="B549">
        <v>39</v>
      </c>
      <c r="C549" t="s">
        <v>2646</v>
      </c>
      <c r="D549" t="s">
        <v>1711</v>
      </c>
      <c r="E549" t="s">
        <v>1021</v>
      </c>
      <c r="F549" t="s">
        <v>17</v>
      </c>
      <c r="G549" t="s">
        <v>1515</v>
      </c>
      <c r="H549" t="s">
        <v>20</v>
      </c>
      <c r="I549">
        <v>0.19600000000000001</v>
      </c>
      <c r="J549">
        <v>15.2</v>
      </c>
      <c r="K549" t="s">
        <v>777</v>
      </c>
      <c r="L549">
        <f>VLOOKUP(P549,[1]Table1!$A$2:$K$85,11, FALSE)</f>
        <v>4</v>
      </c>
      <c r="N549" t="s">
        <v>2326</v>
      </c>
      <c r="P549" t="s">
        <v>2616</v>
      </c>
      <c r="Q549" t="s">
        <v>2783</v>
      </c>
      <c r="R549" t="s">
        <v>2784</v>
      </c>
      <c r="S549" t="s">
        <v>2671</v>
      </c>
      <c r="T549">
        <v>90</v>
      </c>
      <c r="U549">
        <v>29</v>
      </c>
      <c r="V549">
        <v>40937</v>
      </c>
      <c r="W549">
        <v>40.936999999999998</v>
      </c>
    </row>
    <row r="550" spans="1:23" x14ac:dyDescent="0.2">
      <c r="A550" t="s">
        <v>1616</v>
      </c>
      <c r="B550">
        <v>40</v>
      </c>
      <c r="C550" t="s">
        <v>2646</v>
      </c>
      <c r="D550" t="s">
        <v>1712</v>
      </c>
      <c r="E550" t="s">
        <v>1713</v>
      </c>
      <c r="F550" t="s">
        <v>17</v>
      </c>
      <c r="G550" t="s">
        <v>1565</v>
      </c>
      <c r="H550" t="s">
        <v>26</v>
      </c>
      <c r="I550">
        <v>9.4</v>
      </c>
      <c r="J550">
        <v>15.1</v>
      </c>
      <c r="K550" t="s">
        <v>1714</v>
      </c>
      <c r="L550" t="e">
        <f>VLOOKUP(P550,[1]Table1!$A$2:$K$85,11, FALSE)</f>
        <v>#N/A</v>
      </c>
      <c r="M550" t="s">
        <v>1988</v>
      </c>
      <c r="P550" t="s">
        <v>2560</v>
      </c>
      <c r="Q550" t="e">
        <v>#N/A</v>
      </c>
      <c r="R550" t="e">
        <v>#N/A</v>
      </c>
      <c r="S550" t="e">
        <v>#N/A</v>
      </c>
      <c r="T550" t="e">
        <v>#N/A</v>
      </c>
      <c r="U550" t="e">
        <v>#N/A</v>
      </c>
      <c r="V550" t="e">
        <v>#N/A</v>
      </c>
      <c r="W550" t="e">
        <v>#N/A</v>
      </c>
    </row>
    <row r="551" spans="1:23" x14ac:dyDescent="0.2">
      <c r="A551" t="s">
        <v>1616</v>
      </c>
      <c r="B551">
        <v>41</v>
      </c>
      <c r="C551" t="s">
        <v>2646</v>
      </c>
      <c r="D551" t="s">
        <v>1715</v>
      </c>
      <c r="E551" t="s">
        <v>1716</v>
      </c>
      <c r="F551" t="s">
        <v>17</v>
      </c>
      <c r="G551" t="s">
        <v>1515</v>
      </c>
      <c r="H551" t="s">
        <v>26</v>
      </c>
      <c r="I551">
        <v>1.4</v>
      </c>
      <c r="J551">
        <v>15</v>
      </c>
      <c r="K551" t="s">
        <v>1717</v>
      </c>
      <c r="L551">
        <f>VLOOKUP(P551,[1]Table1!$A$2:$K$85,11, FALSE)</f>
        <v>15</v>
      </c>
      <c r="N551" t="s">
        <v>2327</v>
      </c>
      <c r="P551" t="s">
        <v>2563</v>
      </c>
      <c r="Q551" t="s">
        <v>2658</v>
      </c>
      <c r="R551" t="s">
        <v>2659</v>
      </c>
      <c r="S551" t="s">
        <v>2660</v>
      </c>
      <c r="T551">
        <v>84.5</v>
      </c>
      <c r="U551">
        <v>115</v>
      </c>
      <c r="V551">
        <v>48791</v>
      </c>
      <c r="W551">
        <v>48.790999999999997</v>
      </c>
    </row>
    <row r="552" spans="1:23" x14ac:dyDescent="0.2">
      <c r="A552" t="s">
        <v>1616</v>
      </c>
      <c r="B552">
        <v>42</v>
      </c>
      <c r="C552" t="s">
        <v>2646</v>
      </c>
      <c r="D552" t="s">
        <v>1718</v>
      </c>
      <c r="E552" t="s">
        <v>1719</v>
      </c>
      <c r="F552" t="s">
        <v>17</v>
      </c>
      <c r="G552" t="s">
        <v>1515</v>
      </c>
      <c r="H552" t="s">
        <v>38</v>
      </c>
      <c r="I552">
        <v>6.6</v>
      </c>
      <c r="J552">
        <v>15</v>
      </c>
      <c r="K552" t="s">
        <v>1717</v>
      </c>
      <c r="L552">
        <f>VLOOKUP(P552,[1]Table1!$A$2:$K$85,11, FALSE)</f>
        <v>61</v>
      </c>
      <c r="N552" t="s">
        <v>2328</v>
      </c>
      <c r="P552" t="s">
        <v>2583</v>
      </c>
      <c r="Q552" t="s">
        <v>2710</v>
      </c>
      <c r="R552" t="s">
        <v>2711</v>
      </c>
      <c r="S552" t="s">
        <v>2697</v>
      </c>
      <c r="T552">
        <v>176.2</v>
      </c>
      <c r="U552">
        <v>20</v>
      </c>
      <c r="V552">
        <v>76367</v>
      </c>
      <c r="W552">
        <v>76.367000000000004</v>
      </c>
    </row>
    <row r="553" spans="1:23" x14ac:dyDescent="0.2">
      <c r="A553" t="s">
        <v>1616</v>
      </c>
      <c r="B553">
        <v>43</v>
      </c>
      <c r="C553" t="s">
        <v>2646</v>
      </c>
      <c r="D553" t="s">
        <v>1720</v>
      </c>
      <c r="E553" t="s">
        <v>1721</v>
      </c>
      <c r="F553" t="s">
        <v>17</v>
      </c>
      <c r="G553" t="s">
        <v>1515</v>
      </c>
      <c r="H553" t="s">
        <v>26</v>
      </c>
      <c r="I553">
        <v>4.3</v>
      </c>
      <c r="J553">
        <v>15</v>
      </c>
      <c r="K553" t="s">
        <v>1717</v>
      </c>
      <c r="L553">
        <f>VLOOKUP(P553,[1]Table1!$A$2:$K$85,11, FALSE)</f>
        <v>61</v>
      </c>
      <c r="N553" t="s">
        <v>2329</v>
      </c>
      <c r="P553" t="s">
        <v>2583</v>
      </c>
      <c r="Q553" t="s">
        <v>2710</v>
      </c>
      <c r="R553" t="s">
        <v>2711</v>
      </c>
      <c r="S553" t="s">
        <v>2697</v>
      </c>
      <c r="T553">
        <v>176.2</v>
      </c>
      <c r="U553">
        <v>20</v>
      </c>
      <c r="V553">
        <v>76367</v>
      </c>
      <c r="W553">
        <v>76.367000000000004</v>
      </c>
    </row>
    <row r="554" spans="1:23" x14ac:dyDescent="0.2">
      <c r="A554" t="s">
        <v>1616</v>
      </c>
      <c r="B554">
        <v>44</v>
      </c>
      <c r="C554" t="s">
        <v>2646</v>
      </c>
      <c r="D554" t="s">
        <v>1723</v>
      </c>
      <c r="E554" t="s">
        <v>1724</v>
      </c>
      <c r="F554" t="s">
        <v>17</v>
      </c>
      <c r="G554" t="s">
        <v>1507</v>
      </c>
      <c r="H554" t="s">
        <v>26</v>
      </c>
      <c r="I554">
        <v>5.2</v>
      </c>
      <c r="J554">
        <v>14.7</v>
      </c>
      <c r="K554" t="s">
        <v>1726</v>
      </c>
      <c r="L554">
        <f>VLOOKUP(P554,[1]Table1!$A$2:$K$85,11, FALSE)</f>
        <v>61</v>
      </c>
      <c r="N554" t="s">
        <v>2330</v>
      </c>
      <c r="P554" t="s">
        <v>2583</v>
      </c>
      <c r="Q554" t="s">
        <v>2710</v>
      </c>
      <c r="R554" t="s">
        <v>2711</v>
      </c>
      <c r="S554" t="s">
        <v>2697</v>
      </c>
      <c r="T554">
        <v>176.2</v>
      </c>
      <c r="U554">
        <v>20</v>
      </c>
      <c r="V554">
        <v>76367</v>
      </c>
      <c r="W554">
        <v>76.367000000000004</v>
      </c>
    </row>
    <row r="555" spans="1:23" x14ac:dyDescent="0.2">
      <c r="A555" t="s">
        <v>1616</v>
      </c>
      <c r="B555">
        <v>45</v>
      </c>
      <c r="C555" t="s">
        <v>2646</v>
      </c>
      <c r="D555" t="s">
        <v>1727</v>
      </c>
      <c r="E555" t="s">
        <v>1728</v>
      </c>
      <c r="F555" t="s">
        <v>17</v>
      </c>
      <c r="G555" t="s">
        <v>1507</v>
      </c>
      <c r="H555" t="s">
        <v>14</v>
      </c>
      <c r="I555">
        <v>3.8</v>
      </c>
      <c r="J555">
        <v>14.5</v>
      </c>
      <c r="K555" t="s">
        <v>1240</v>
      </c>
      <c r="L555">
        <f>VLOOKUP(P555,[1]Table1!$A$2:$K$85,11, FALSE)</f>
        <v>11</v>
      </c>
      <c r="N555" t="s">
        <v>2331</v>
      </c>
      <c r="P555" t="s">
        <v>2578</v>
      </c>
      <c r="Q555" t="s">
        <v>2698</v>
      </c>
      <c r="R555" t="s">
        <v>2699</v>
      </c>
      <c r="S555" t="s">
        <v>2685</v>
      </c>
      <c r="T555">
        <v>116</v>
      </c>
      <c r="U555">
        <v>29</v>
      </c>
      <c r="V555">
        <v>77037</v>
      </c>
      <c r="W555">
        <v>77.037000000000006</v>
      </c>
    </row>
    <row r="556" spans="1:23" x14ac:dyDescent="0.2">
      <c r="A556" t="s">
        <v>1616</v>
      </c>
      <c r="B556">
        <v>46</v>
      </c>
      <c r="C556" t="s">
        <v>2646</v>
      </c>
      <c r="D556" t="s">
        <v>1729</v>
      </c>
      <c r="E556" t="s">
        <v>1730</v>
      </c>
      <c r="F556" t="s">
        <v>17</v>
      </c>
      <c r="G556" t="s">
        <v>1507</v>
      </c>
      <c r="H556" t="s">
        <v>26</v>
      </c>
      <c r="I556">
        <v>27</v>
      </c>
      <c r="J556">
        <v>14.2</v>
      </c>
      <c r="K556" t="s">
        <v>1469</v>
      </c>
      <c r="L556">
        <f>VLOOKUP(P556,[1]Table1!$A$2:$K$85,11, FALSE)</f>
        <v>31</v>
      </c>
      <c r="N556" t="s">
        <v>2332</v>
      </c>
      <c r="P556" t="s">
        <v>2597</v>
      </c>
      <c r="Q556" t="s">
        <v>2743</v>
      </c>
      <c r="R556" t="s">
        <v>2713</v>
      </c>
      <c r="S556" t="s">
        <v>2709</v>
      </c>
      <c r="T556">
        <v>91.9</v>
      </c>
      <c r="U556">
        <v>62</v>
      </c>
      <c r="V556">
        <v>54306</v>
      </c>
      <c r="W556">
        <v>54.305999999999997</v>
      </c>
    </row>
    <row r="557" spans="1:23" x14ac:dyDescent="0.2">
      <c r="A557" t="s">
        <v>1616</v>
      </c>
      <c r="B557">
        <v>47</v>
      </c>
      <c r="C557" t="s">
        <v>2646</v>
      </c>
      <c r="D557" t="s">
        <v>1731</v>
      </c>
      <c r="E557" t="s">
        <v>1732</v>
      </c>
      <c r="F557" t="s">
        <v>17</v>
      </c>
      <c r="G557" t="s">
        <v>1521</v>
      </c>
      <c r="H557" t="s">
        <v>26</v>
      </c>
      <c r="I557">
        <v>2.5</v>
      </c>
      <c r="J557">
        <v>14.1</v>
      </c>
      <c r="K557" t="s">
        <v>1524</v>
      </c>
      <c r="L557">
        <f>VLOOKUP(P557,[1]Table1!$A$2:$K$85,11, FALSE)</f>
        <v>11</v>
      </c>
      <c r="N557" t="s">
        <v>2333</v>
      </c>
      <c r="P557" t="s">
        <v>2578</v>
      </c>
      <c r="Q557" t="s">
        <v>2698</v>
      </c>
      <c r="R557" t="s">
        <v>2699</v>
      </c>
      <c r="S557" t="s">
        <v>2685</v>
      </c>
      <c r="T557">
        <v>116</v>
      </c>
      <c r="U557">
        <v>29</v>
      </c>
      <c r="V557">
        <v>77037</v>
      </c>
      <c r="W557">
        <v>77.037000000000006</v>
      </c>
    </row>
    <row r="558" spans="1:23" x14ac:dyDescent="0.2">
      <c r="A558" t="s">
        <v>1616</v>
      </c>
      <c r="B558">
        <v>48</v>
      </c>
      <c r="C558" t="s">
        <v>2646</v>
      </c>
      <c r="D558" t="s">
        <v>1733</v>
      </c>
      <c r="E558" t="s">
        <v>1734</v>
      </c>
      <c r="F558" t="s">
        <v>17</v>
      </c>
      <c r="G558" t="s">
        <v>1515</v>
      </c>
      <c r="H558" t="s">
        <v>26</v>
      </c>
      <c r="I558">
        <v>3.9</v>
      </c>
      <c r="J558">
        <v>14.1</v>
      </c>
      <c r="K558" t="s">
        <v>1524</v>
      </c>
      <c r="L558">
        <f>VLOOKUP(P558,[1]Table1!$A$2:$K$85,11, FALSE)</f>
        <v>61</v>
      </c>
      <c r="N558" t="s">
        <v>2334</v>
      </c>
      <c r="P558" t="s">
        <v>2583</v>
      </c>
      <c r="Q558" t="s">
        <v>2710</v>
      </c>
      <c r="R558" t="s">
        <v>2711</v>
      </c>
      <c r="S558" t="s">
        <v>2697</v>
      </c>
      <c r="T558">
        <v>176.2</v>
      </c>
      <c r="U558">
        <v>20</v>
      </c>
      <c r="V558">
        <v>76367</v>
      </c>
      <c r="W558">
        <v>76.367000000000004</v>
      </c>
    </row>
    <row r="559" spans="1:23" x14ac:dyDescent="0.2">
      <c r="A559" t="s">
        <v>1616</v>
      </c>
      <c r="B559">
        <v>49</v>
      </c>
      <c r="C559" t="s">
        <v>2646</v>
      </c>
      <c r="D559" t="s">
        <v>1735</v>
      </c>
      <c r="E559" t="s">
        <v>1736</v>
      </c>
      <c r="F559" t="s">
        <v>17</v>
      </c>
      <c r="G559" t="s">
        <v>1515</v>
      </c>
      <c r="H559" t="s">
        <v>38</v>
      </c>
      <c r="I559">
        <v>3.2</v>
      </c>
      <c r="J559">
        <v>14</v>
      </c>
      <c r="K559" t="s">
        <v>1472</v>
      </c>
      <c r="L559">
        <f>VLOOKUP(P559,[1]Table1!$A$2:$K$85,11, FALSE)</f>
        <v>2</v>
      </c>
      <c r="N559" t="s">
        <v>2335</v>
      </c>
      <c r="P559" t="s">
        <v>2631</v>
      </c>
      <c r="Q559" t="s">
        <v>2819</v>
      </c>
      <c r="R559" t="s">
        <v>2820</v>
      </c>
      <c r="S559" t="s">
        <v>2821</v>
      </c>
      <c r="T559">
        <v>90.3</v>
      </c>
      <c r="U559">
        <v>234</v>
      </c>
      <c r="V559">
        <v>36991</v>
      </c>
      <c r="W559">
        <v>36.991</v>
      </c>
    </row>
    <row r="560" spans="1:23" x14ac:dyDescent="0.2">
      <c r="A560" t="s">
        <v>1616</v>
      </c>
      <c r="B560">
        <v>50</v>
      </c>
      <c r="C560" t="s">
        <v>2646</v>
      </c>
      <c r="D560" t="s">
        <v>1737</v>
      </c>
      <c r="E560" t="s">
        <v>1738</v>
      </c>
      <c r="F560" t="s">
        <v>17</v>
      </c>
      <c r="G560" t="s">
        <v>1565</v>
      </c>
      <c r="H560" t="s">
        <v>20</v>
      </c>
      <c r="I560">
        <v>2</v>
      </c>
      <c r="J560">
        <v>13.8</v>
      </c>
      <c r="K560" t="s">
        <v>1739</v>
      </c>
      <c r="L560">
        <f>VLOOKUP(P560,[1]Table1!$A$2:$K$85,11, FALSE)</f>
        <v>26</v>
      </c>
      <c r="N560" t="s">
        <v>2336</v>
      </c>
      <c r="P560" t="s">
        <v>2594</v>
      </c>
      <c r="Q560" t="s">
        <v>2735</v>
      </c>
      <c r="R560" t="s">
        <v>2736</v>
      </c>
      <c r="S560" t="s">
        <v>2680</v>
      </c>
      <c r="T560">
        <v>82</v>
      </c>
      <c r="U560">
        <v>194</v>
      </c>
      <c r="V560">
        <v>34392</v>
      </c>
      <c r="W560">
        <v>34.392000000000003</v>
      </c>
    </row>
    <row r="561" spans="1:23" x14ac:dyDescent="0.2">
      <c r="A561" t="s">
        <v>1616</v>
      </c>
      <c r="B561">
        <v>51</v>
      </c>
      <c r="C561" t="s">
        <v>2646</v>
      </c>
      <c r="D561" t="s">
        <v>1740</v>
      </c>
      <c r="E561" t="s">
        <v>1741</v>
      </c>
      <c r="F561" t="s">
        <v>17</v>
      </c>
      <c r="G561" t="s">
        <v>1507</v>
      </c>
      <c r="H561" t="s">
        <v>14</v>
      </c>
      <c r="I561">
        <v>1.7</v>
      </c>
      <c r="J561">
        <v>13.6</v>
      </c>
      <c r="K561" t="s">
        <v>1531</v>
      </c>
      <c r="L561">
        <f>VLOOKUP(P561,[1]Table1!$A$2:$K$85,11, FALSE)</f>
        <v>46</v>
      </c>
      <c r="N561" t="s">
        <v>2546</v>
      </c>
      <c r="P561" t="s">
        <v>2607</v>
      </c>
      <c r="Q561" t="s">
        <v>2765</v>
      </c>
      <c r="R561" t="s">
        <v>2766</v>
      </c>
      <c r="S561" t="s">
        <v>2704</v>
      </c>
      <c r="T561">
        <v>90.4</v>
      </c>
      <c r="U561">
        <v>202</v>
      </c>
      <c r="V561">
        <v>28744</v>
      </c>
      <c r="W561">
        <v>28.744</v>
      </c>
    </row>
    <row r="562" spans="1:23" x14ac:dyDescent="0.2">
      <c r="A562" t="s">
        <v>1616</v>
      </c>
      <c r="B562">
        <v>52</v>
      </c>
      <c r="C562" t="s">
        <v>2646</v>
      </c>
      <c r="D562" t="s">
        <v>1742</v>
      </c>
      <c r="E562" t="s">
        <v>1743</v>
      </c>
      <c r="F562" t="s">
        <v>17</v>
      </c>
      <c r="G562" t="s">
        <v>1515</v>
      </c>
      <c r="H562" t="s">
        <v>38</v>
      </c>
      <c r="I562">
        <v>8.1</v>
      </c>
      <c r="J562">
        <v>12.9</v>
      </c>
      <c r="K562" t="s">
        <v>1744</v>
      </c>
      <c r="L562">
        <f>VLOOKUP(P562,[1]Table1!$A$2:$K$85,11, FALSE)</f>
        <v>8</v>
      </c>
      <c r="N562" t="s">
        <v>2337</v>
      </c>
      <c r="P562" t="s">
        <v>2632</v>
      </c>
      <c r="Q562" t="s">
        <v>2822</v>
      </c>
      <c r="R562" t="s">
        <v>2823</v>
      </c>
      <c r="S562" t="s">
        <v>2697</v>
      </c>
      <c r="T562">
        <v>471.6</v>
      </c>
      <c r="U562">
        <v>55</v>
      </c>
      <c r="V562">
        <v>178594</v>
      </c>
      <c r="W562">
        <v>178.59399999999999</v>
      </c>
    </row>
    <row r="563" spans="1:23" x14ac:dyDescent="0.2">
      <c r="A563" t="s">
        <v>1616</v>
      </c>
      <c r="B563">
        <v>53</v>
      </c>
      <c r="C563" t="s">
        <v>2646</v>
      </c>
      <c r="D563" t="s">
        <v>1745</v>
      </c>
      <c r="E563" t="s">
        <v>1746</v>
      </c>
      <c r="F563" t="s">
        <v>17</v>
      </c>
      <c r="G563" t="s">
        <v>1521</v>
      </c>
      <c r="I563">
        <v>9.5</v>
      </c>
      <c r="J563">
        <v>12</v>
      </c>
      <c r="K563" t="s">
        <v>1747</v>
      </c>
      <c r="L563">
        <f>VLOOKUP(P563,[1]Table1!$A$2:$K$85,11, FALSE)</f>
        <v>17</v>
      </c>
      <c r="N563" t="s">
        <v>2338</v>
      </c>
      <c r="P563" t="s">
        <v>2602</v>
      </c>
      <c r="Q563" t="s">
        <v>2754</v>
      </c>
      <c r="R563" t="s">
        <v>2711</v>
      </c>
      <c r="S563" t="s">
        <v>2697</v>
      </c>
      <c r="T563">
        <v>176.2</v>
      </c>
      <c r="U563">
        <v>25</v>
      </c>
      <c r="V563">
        <v>69778</v>
      </c>
      <c r="W563">
        <v>69.778000000000006</v>
      </c>
    </row>
    <row r="564" spans="1:23" x14ac:dyDescent="0.2">
      <c r="A564" t="s">
        <v>1616</v>
      </c>
      <c r="B564">
        <v>54</v>
      </c>
      <c r="C564" t="s">
        <v>2646</v>
      </c>
      <c r="D564" t="s">
        <v>1748</v>
      </c>
      <c r="E564" t="s">
        <v>1749</v>
      </c>
      <c r="F564" t="s">
        <v>17</v>
      </c>
      <c r="G564" t="s">
        <v>1507</v>
      </c>
      <c r="H564" t="s">
        <v>38</v>
      </c>
      <c r="I564">
        <v>13.2</v>
      </c>
      <c r="J564">
        <v>10.6</v>
      </c>
      <c r="K564" t="s">
        <v>1583</v>
      </c>
      <c r="L564">
        <f>VLOOKUP(P564,[1]Table1!$A$2:$K$85,11, FALSE)</f>
        <v>80</v>
      </c>
      <c r="N564" t="s">
        <v>2339</v>
      </c>
      <c r="P564" t="s">
        <v>2574</v>
      </c>
      <c r="Q564" t="s">
        <v>2686</v>
      </c>
      <c r="R564" t="s">
        <v>2687</v>
      </c>
      <c r="S564" t="s">
        <v>2688</v>
      </c>
      <c r="T564">
        <v>100.2</v>
      </c>
      <c r="U564">
        <v>89</v>
      </c>
      <c r="V564">
        <v>67927</v>
      </c>
      <c r="W564">
        <v>67.927000000000007</v>
      </c>
    </row>
    <row r="565" spans="1:23" x14ac:dyDescent="0.2">
      <c r="A565" t="s">
        <v>1616</v>
      </c>
      <c r="B565">
        <v>55</v>
      </c>
      <c r="C565" t="s">
        <v>2646</v>
      </c>
      <c r="D565" t="s">
        <v>1750</v>
      </c>
      <c r="E565" t="s">
        <v>1751</v>
      </c>
      <c r="F565" t="s">
        <v>17</v>
      </c>
      <c r="G565" t="s">
        <v>1521</v>
      </c>
      <c r="H565" t="s">
        <v>38</v>
      </c>
      <c r="I565">
        <v>4.4000000000000004</v>
      </c>
      <c r="J565">
        <v>10.4</v>
      </c>
      <c r="K565" t="s">
        <v>1752</v>
      </c>
      <c r="L565">
        <f>VLOOKUP(P565,[1]Table1!$A$2:$K$85,11, FALSE)</f>
        <v>6</v>
      </c>
      <c r="N565" t="s">
        <v>2340</v>
      </c>
      <c r="P565" t="s">
        <v>2626</v>
      </c>
      <c r="Q565" t="s">
        <v>2808</v>
      </c>
      <c r="R565" t="s">
        <v>2809</v>
      </c>
      <c r="S565" t="s">
        <v>2685</v>
      </c>
      <c r="T565">
        <v>97.5</v>
      </c>
      <c r="U565">
        <v>10</v>
      </c>
      <c r="V565">
        <v>107000</v>
      </c>
      <c r="W565">
        <v>107</v>
      </c>
    </row>
    <row r="566" spans="1:23" x14ac:dyDescent="0.2">
      <c r="A566" t="s">
        <v>1616</v>
      </c>
      <c r="B566">
        <v>56</v>
      </c>
      <c r="C566" t="s">
        <v>2646</v>
      </c>
      <c r="D566" t="s">
        <v>1753</v>
      </c>
      <c r="E566" t="s">
        <v>1754</v>
      </c>
      <c r="F566" t="s">
        <v>17</v>
      </c>
      <c r="G566" t="s">
        <v>1507</v>
      </c>
      <c r="H566" t="s">
        <v>38</v>
      </c>
      <c r="I566">
        <v>13.9</v>
      </c>
      <c r="J566">
        <v>10.1</v>
      </c>
      <c r="K566" t="s">
        <v>1755</v>
      </c>
      <c r="L566">
        <f>VLOOKUP(P566,[1]Table1!$A$2:$K$85,11, FALSE)</f>
        <v>1</v>
      </c>
      <c r="N566" t="s">
        <v>2341</v>
      </c>
      <c r="P566" t="s">
        <v>2633</v>
      </c>
      <c r="Q566" t="s">
        <v>2824</v>
      </c>
      <c r="R566" t="s">
        <v>2825</v>
      </c>
      <c r="S566" t="s">
        <v>2633</v>
      </c>
      <c r="T566">
        <v>88</v>
      </c>
      <c r="U566">
        <v>0</v>
      </c>
      <c r="V566">
        <v>55329</v>
      </c>
      <c r="W566">
        <v>55.329000000000001</v>
      </c>
    </row>
    <row r="567" spans="1:23" x14ac:dyDescent="0.2">
      <c r="A567" t="s">
        <v>1616</v>
      </c>
      <c r="B567">
        <v>57</v>
      </c>
      <c r="C567" t="s">
        <v>2646</v>
      </c>
      <c r="D567" t="s">
        <v>1756</v>
      </c>
      <c r="E567" t="s">
        <v>1757</v>
      </c>
      <c r="F567" t="s">
        <v>17</v>
      </c>
      <c r="G567" t="s">
        <v>1521</v>
      </c>
      <c r="H567" t="s">
        <v>38</v>
      </c>
      <c r="I567">
        <v>3.3</v>
      </c>
      <c r="J567">
        <v>9.5</v>
      </c>
      <c r="K567" t="s">
        <v>1758</v>
      </c>
      <c r="L567">
        <f>VLOOKUP(P567,[1]Table1!$A$2:$K$85,11, FALSE)</f>
        <v>12</v>
      </c>
      <c r="N567" t="s">
        <v>2342</v>
      </c>
      <c r="P567" t="s">
        <v>2579</v>
      </c>
      <c r="Q567" t="s">
        <v>2700</v>
      </c>
      <c r="R567" t="s">
        <v>2701</v>
      </c>
      <c r="S567" t="s">
        <v>2697</v>
      </c>
      <c r="T567">
        <v>432.8</v>
      </c>
      <c r="U567">
        <v>3</v>
      </c>
      <c r="V567">
        <v>194782</v>
      </c>
      <c r="W567">
        <v>194.78200000000001</v>
      </c>
    </row>
    <row r="568" spans="1:23" x14ac:dyDescent="0.2">
      <c r="A568" t="s">
        <v>1616</v>
      </c>
      <c r="B568">
        <v>58</v>
      </c>
      <c r="C568" t="s">
        <v>2646</v>
      </c>
      <c r="D568" t="s">
        <v>1759</v>
      </c>
      <c r="E568" t="s">
        <v>1760</v>
      </c>
      <c r="F568" t="s">
        <v>17</v>
      </c>
      <c r="G568" t="s">
        <v>1565</v>
      </c>
      <c r="H568" t="s">
        <v>38</v>
      </c>
      <c r="I568">
        <v>2.8</v>
      </c>
      <c r="J568">
        <v>9.1999999999999993</v>
      </c>
      <c r="K568" t="s">
        <v>1761</v>
      </c>
      <c r="L568">
        <f>VLOOKUP(P568,[1]Table1!$A$2:$K$85,11, FALSE)</f>
        <v>6</v>
      </c>
      <c r="N568" t="s">
        <v>2343</v>
      </c>
      <c r="P568" t="s">
        <v>2626</v>
      </c>
      <c r="Q568" t="s">
        <v>2808</v>
      </c>
      <c r="R568" t="s">
        <v>2809</v>
      </c>
      <c r="S568" t="s">
        <v>2685</v>
      </c>
      <c r="T568">
        <v>97.5</v>
      </c>
      <c r="U568">
        <v>10</v>
      </c>
      <c r="V568">
        <v>107000</v>
      </c>
      <c r="W568">
        <v>107</v>
      </c>
    </row>
    <row r="569" spans="1:23" x14ac:dyDescent="0.2">
      <c r="A569" t="s">
        <v>1616</v>
      </c>
      <c r="B569">
        <v>59</v>
      </c>
      <c r="C569" t="s">
        <v>2646</v>
      </c>
      <c r="D569" t="s">
        <v>1762</v>
      </c>
      <c r="E569" t="s">
        <v>1763</v>
      </c>
      <c r="F569" t="s">
        <v>17</v>
      </c>
      <c r="G569" t="s">
        <v>1507</v>
      </c>
      <c r="H569" t="s">
        <v>38</v>
      </c>
      <c r="I569">
        <v>2.4</v>
      </c>
      <c r="J569">
        <v>9</v>
      </c>
      <c r="K569" t="s">
        <v>801</v>
      </c>
      <c r="L569">
        <f>VLOOKUP(P569,[1]Table1!$A$2:$K$85,11, FALSE)</f>
        <v>21</v>
      </c>
      <c r="N569" t="s">
        <v>2547</v>
      </c>
      <c r="P569" t="s">
        <v>2567</v>
      </c>
      <c r="Q569" t="s">
        <v>2669</v>
      </c>
      <c r="R569" t="s">
        <v>2670</v>
      </c>
      <c r="S569" t="s">
        <v>2671</v>
      </c>
      <c r="T569">
        <v>90.6</v>
      </c>
      <c r="U569">
        <v>55</v>
      </c>
      <c r="V569">
        <v>49077</v>
      </c>
      <c r="W569">
        <v>49.076999999999998</v>
      </c>
    </row>
    <row r="570" spans="1:23" x14ac:dyDescent="0.2">
      <c r="A570" t="s">
        <v>1616</v>
      </c>
      <c r="B570">
        <v>60</v>
      </c>
      <c r="C570" t="s">
        <v>2646</v>
      </c>
      <c r="D570" t="s">
        <v>1764</v>
      </c>
      <c r="E570" t="s">
        <v>1765</v>
      </c>
      <c r="F570" t="s">
        <v>17</v>
      </c>
      <c r="G570" t="s">
        <v>1521</v>
      </c>
      <c r="H570" t="s">
        <v>38</v>
      </c>
      <c r="I570">
        <v>2.2999999999999998</v>
      </c>
      <c r="J570">
        <v>8.9</v>
      </c>
      <c r="K570" t="s">
        <v>1305</v>
      </c>
      <c r="L570">
        <f>VLOOKUP(P570,[1]Table1!$A$2:$K$85,11, FALSE)</f>
        <v>21</v>
      </c>
      <c r="N570" t="s">
        <v>2344</v>
      </c>
      <c r="P570" t="s">
        <v>2567</v>
      </c>
      <c r="Q570" t="s">
        <v>2669</v>
      </c>
      <c r="R570" t="s">
        <v>2670</v>
      </c>
      <c r="S570" t="s">
        <v>2671</v>
      </c>
      <c r="T570">
        <v>90.6</v>
      </c>
      <c r="U570">
        <v>55</v>
      </c>
      <c r="V570">
        <v>49077</v>
      </c>
      <c r="W570">
        <v>49.076999999999998</v>
      </c>
    </row>
    <row r="571" spans="1:23" x14ac:dyDescent="0.2">
      <c r="A571" t="s">
        <v>1616</v>
      </c>
      <c r="B571">
        <v>61</v>
      </c>
      <c r="C571" t="s">
        <v>2646</v>
      </c>
      <c r="D571" t="s">
        <v>1766</v>
      </c>
      <c r="E571" t="s">
        <v>1767</v>
      </c>
      <c r="F571" t="s">
        <v>17</v>
      </c>
      <c r="G571" t="s">
        <v>1507</v>
      </c>
      <c r="H571" t="s">
        <v>38</v>
      </c>
      <c r="I571">
        <v>2.1</v>
      </c>
      <c r="J571">
        <v>8.6999999999999993</v>
      </c>
      <c r="K571" t="s">
        <v>1307</v>
      </c>
      <c r="L571">
        <f>VLOOKUP(P571,[1]Table1!$A$2:$K$85,11, FALSE)</f>
        <v>8</v>
      </c>
      <c r="N571" t="s">
        <v>2345</v>
      </c>
      <c r="P571" t="s">
        <v>2632</v>
      </c>
      <c r="Q571" t="s">
        <v>2822</v>
      </c>
      <c r="R571" t="s">
        <v>2823</v>
      </c>
      <c r="S571" t="s">
        <v>2697</v>
      </c>
      <c r="T571">
        <v>471.6</v>
      </c>
      <c r="U571">
        <v>55</v>
      </c>
      <c r="V571">
        <v>178594</v>
      </c>
      <c r="W571">
        <v>178.59399999999999</v>
      </c>
    </row>
    <row r="572" spans="1:23" x14ac:dyDescent="0.2">
      <c r="A572" t="s">
        <v>1616</v>
      </c>
      <c r="B572">
        <v>62</v>
      </c>
      <c r="C572" t="s">
        <v>2646</v>
      </c>
      <c r="D572" t="s">
        <v>1768</v>
      </c>
      <c r="E572" t="s">
        <v>1769</v>
      </c>
      <c r="F572" t="s">
        <v>17</v>
      </c>
      <c r="G572" t="s">
        <v>1565</v>
      </c>
      <c r="H572" t="s">
        <v>17</v>
      </c>
      <c r="I572">
        <v>1.8</v>
      </c>
      <c r="J572">
        <v>8.6</v>
      </c>
      <c r="K572" t="s">
        <v>1316</v>
      </c>
      <c r="L572">
        <f>VLOOKUP(P572,[1]Table1!$A$2:$K$85,11, FALSE)</f>
        <v>9</v>
      </c>
      <c r="N572" t="s">
        <v>2346</v>
      </c>
      <c r="P572" t="s">
        <v>2634</v>
      </c>
      <c r="Q572" t="s">
        <v>2826</v>
      </c>
      <c r="R572" t="s">
        <v>2827</v>
      </c>
      <c r="S572" t="s">
        <v>2688</v>
      </c>
      <c r="T572">
        <v>89.8</v>
      </c>
      <c r="U572">
        <v>0</v>
      </c>
      <c r="V572">
        <v>55084</v>
      </c>
      <c r="W572">
        <v>55.084000000000003</v>
      </c>
    </row>
    <row r="573" spans="1:23" x14ac:dyDescent="0.2">
      <c r="A573" t="s">
        <v>1616</v>
      </c>
      <c r="B573">
        <v>63</v>
      </c>
      <c r="C573" t="s">
        <v>2646</v>
      </c>
      <c r="D573" t="s">
        <v>1770</v>
      </c>
      <c r="E573" t="s">
        <v>1771</v>
      </c>
      <c r="F573" t="s">
        <v>17</v>
      </c>
      <c r="G573" t="s">
        <v>1565</v>
      </c>
      <c r="I573">
        <v>2.1</v>
      </c>
      <c r="J573">
        <v>8.5</v>
      </c>
      <c r="K573" t="s">
        <v>805</v>
      </c>
      <c r="L573">
        <f>VLOOKUP(P573,[1]Table1!$A$2:$K$85,11, FALSE)</f>
        <v>12</v>
      </c>
      <c r="N573" t="s">
        <v>2347</v>
      </c>
      <c r="P573" t="s">
        <v>2571</v>
      </c>
      <c r="Q573" t="s">
        <v>2678</v>
      </c>
      <c r="R573" t="s">
        <v>2679</v>
      </c>
      <c r="S573" t="s">
        <v>2680</v>
      </c>
      <c r="T573">
        <v>82.7</v>
      </c>
      <c r="U573">
        <v>151</v>
      </c>
      <c r="V573">
        <v>84957</v>
      </c>
      <c r="W573">
        <v>84.956999999999994</v>
      </c>
    </row>
    <row r="574" spans="1:23" x14ac:dyDescent="0.2">
      <c r="A574" t="s">
        <v>1616</v>
      </c>
      <c r="B574">
        <v>64</v>
      </c>
      <c r="C574" t="s">
        <v>2646</v>
      </c>
      <c r="D574" t="s">
        <v>1772</v>
      </c>
      <c r="E574" t="s">
        <v>1773</v>
      </c>
      <c r="F574" t="s">
        <v>17</v>
      </c>
      <c r="G574" t="s">
        <v>1507</v>
      </c>
      <c r="H574" t="s">
        <v>14</v>
      </c>
      <c r="I574">
        <v>1.2</v>
      </c>
      <c r="J574">
        <v>8.5</v>
      </c>
      <c r="K574" t="s">
        <v>805</v>
      </c>
      <c r="L574">
        <f>VLOOKUP(P574,[1]Table1!$A$2:$K$85,11, FALSE)</f>
        <v>15</v>
      </c>
      <c r="N574" t="s">
        <v>2548</v>
      </c>
      <c r="P574" t="s">
        <v>2588</v>
      </c>
      <c r="Q574" t="s">
        <v>2720</v>
      </c>
      <c r="R574" t="s">
        <v>2721</v>
      </c>
      <c r="S574" t="s">
        <v>2722</v>
      </c>
      <c r="T574">
        <v>87.5</v>
      </c>
      <c r="U574">
        <v>137</v>
      </c>
      <c r="V574">
        <v>44880</v>
      </c>
      <c r="W574">
        <v>44.88</v>
      </c>
    </row>
    <row r="575" spans="1:23" x14ac:dyDescent="0.2">
      <c r="A575" t="s">
        <v>1616</v>
      </c>
      <c r="B575">
        <v>65</v>
      </c>
      <c r="C575" t="s">
        <v>2646</v>
      </c>
      <c r="D575" t="s">
        <v>1774</v>
      </c>
      <c r="E575" t="s">
        <v>1775</v>
      </c>
      <c r="F575" t="s">
        <v>17</v>
      </c>
      <c r="G575" t="s">
        <v>1515</v>
      </c>
      <c r="H575" t="s">
        <v>38</v>
      </c>
      <c r="I575">
        <v>1.7</v>
      </c>
      <c r="J575">
        <v>8.4</v>
      </c>
      <c r="K575" t="s">
        <v>809</v>
      </c>
      <c r="L575">
        <f>VLOOKUP(P575,[1]Table1!$A$2:$K$85,11, FALSE)</f>
        <v>17</v>
      </c>
      <c r="N575" t="s">
        <v>2549</v>
      </c>
      <c r="P575" t="s">
        <v>2602</v>
      </c>
      <c r="Q575" t="s">
        <v>2754</v>
      </c>
      <c r="R575" t="s">
        <v>2711</v>
      </c>
      <c r="S575" t="s">
        <v>2697</v>
      </c>
      <c r="T575">
        <v>176.2</v>
      </c>
      <c r="U575">
        <v>25</v>
      </c>
      <c r="V575">
        <v>69778</v>
      </c>
      <c r="W575">
        <v>69.778000000000006</v>
      </c>
    </row>
    <row r="576" spans="1:23" x14ac:dyDescent="0.2">
      <c r="A576" t="s">
        <v>1616</v>
      </c>
      <c r="B576">
        <v>66</v>
      </c>
      <c r="C576" t="s">
        <v>2646</v>
      </c>
      <c r="D576" t="s">
        <v>1776</v>
      </c>
      <c r="E576" t="s">
        <v>1777</v>
      </c>
      <c r="F576" t="s">
        <v>17</v>
      </c>
      <c r="G576" t="s">
        <v>1507</v>
      </c>
      <c r="H576" t="s">
        <v>20</v>
      </c>
      <c r="I576">
        <v>1.1000000000000001</v>
      </c>
      <c r="J576">
        <v>8.1</v>
      </c>
      <c r="K576" t="s">
        <v>813</v>
      </c>
      <c r="L576">
        <f>VLOOKUP(P576,[1]Table1!$A$2:$K$85,11, FALSE)</f>
        <v>17</v>
      </c>
      <c r="N576" t="s">
        <v>2348</v>
      </c>
      <c r="P576" t="s">
        <v>2602</v>
      </c>
      <c r="Q576" t="s">
        <v>2754</v>
      </c>
      <c r="R576" t="s">
        <v>2711</v>
      </c>
      <c r="S576" t="s">
        <v>2697</v>
      </c>
      <c r="T576">
        <v>176.2</v>
      </c>
      <c r="U576">
        <v>25</v>
      </c>
      <c r="V576">
        <v>69778</v>
      </c>
      <c r="W576">
        <v>69.778000000000006</v>
      </c>
    </row>
    <row r="577" spans="1:23" x14ac:dyDescent="0.2">
      <c r="A577" t="s">
        <v>1616</v>
      </c>
      <c r="B577">
        <v>67</v>
      </c>
      <c r="C577" t="s">
        <v>2646</v>
      </c>
      <c r="D577" t="s">
        <v>1778</v>
      </c>
      <c r="E577" t="s">
        <v>1779</v>
      </c>
      <c r="F577" t="s">
        <v>17</v>
      </c>
      <c r="G577" t="s">
        <v>1507</v>
      </c>
      <c r="H577" t="s">
        <v>20</v>
      </c>
      <c r="I577">
        <v>2.7</v>
      </c>
      <c r="J577">
        <v>8.1</v>
      </c>
      <c r="K577" t="s">
        <v>813</v>
      </c>
      <c r="L577">
        <f>VLOOKUP(P577,[1]Table1!$A$2:$K$85,11, FALSE)</f>
        <v>11</v>
      </c>
      <c r="N577" t="s">
        <v>2349</v>
      </c>
      <c r="P577" t="s">
        <v>2578</v>
      </c>
      <c r="Q577" t="s">
        <v>2698</v>
      </c>
      <c r="R577" t="s">
        <v>2699</v>
      </c>
      <c r="S577" t="s">
        <v>2685</v>
      </c>
      <c r="T577">
        <v>116</v>
      </c>
      <c r="U577">
        <v>29</v>
      </c>
      <c r="V577">
        <v>77037</v>
      </c>
      <c r="W577">
        <v>77.037000000000006</v>
      </c>
    </row>
    <row r="578" spans="1:23" x14ac:dyDescent="0.2">
      <c r="A578" t="s">
        <v>1616</v>
      </c>
      <c r="B578">
        <v>68</v>
      </c>
      <c r="C578" t="s">
        <v>2646</v>
      </c>
      <c r="D578" t="s">
        <v>1780</v>
      </c>
      <c r="E578" t="s">
        <v>1781</v>
      </c>
      <c r="F578" t="s">
        <v>17</v>
      </c>
      <c r="G578" t="s">
        <v>1521</v>
      </c>
      <c r="H578" t="s">
        <v>20</v>
      </c>
      <c r="I578">
        <v>0.39200000000000002</v>
      </c>
      <c r="J578">
        <v>7.7</v>
      </c>
      <c r="K578" t="s">
        <v>1600</v>
      </c>
      <c r="L578">
        <f>VLOOKUP(P578,[1]Table1!$A$2:$K$85,11, FALSE)</f>
        <v>4</v>
      </c>
      <c r="N578" t="s">
        <v>2350</v>
      </c>
      <c r="P578" t="s">
        <v>2616</v>
      </c>
      <c r="Q578" t="s">
        <v>2783</v>
      </c>
      <c r="R578" t="s">
        <v>2784</v>
      </c>
      <c r="S578" t="s">
        <v>2671</v>
      </c>
      <c r="T578">
        <v>90</v>
      </c>
      <c r="U578">
        <v>29</v>
      </c>
      <c r="V578">
        <v>40937</v>
      </c>
      <c r="W578">
        <v>40.936999999999998</v>
      </c>
    </row>
    <row r="579" spans="1:23" x14ac:dyDescent="0.2">
      <c r="A579" t="s">
        <v>1616</v>
      </c>
      <c r="B579">
        <v>69</v>
      </c>
      <c r="C579" t="s">
        <v>2646</v>
      </c>
      <c r="D579" t="s">
        <v>1782</v>
      </c>
      <c r="E579" t="s">
        <v>1783</v>
      </c>
      <c r="F579" t="s">
        <v>17</v>
      </c>
      <c r="G579" t="s">
        <v>1565</v>
      </c>
      <c r="H579" t="s">
        <v>20</v>
      </c>
      <c r="I579">
        <v>0.96</v>
      </c>
      <c r="J579">
        <v>7.4</v>
      </c>
      <c r="K579" t="s">
        <v>823</v>
      </c>
      <c r="L579">
        <f>VLOOKUP(P579,[1]Table1!$A$2:$K$85,11, FALSE)</f>
        <v>21</v>
      </c>
      <c r="N579" t="s">
        <v>2550</v>
      </c>
      <c r="P579" t="s">
        <v>2567</v>
      </c>
      <c r="Q579" t="s">
        <v>2669</v>
      </c>
      <c r="R579" t="s">
        <v>2670</v>
      </c>
      <c r="S579" t="s">
        <v>2671</v>
      </c>
      <c r="T579">
        <v>90.6</v>
      </c>
      <c r="U579">
        <v>55</v>
      </c>
      <c r="V579">
        <v>49077</v>
      </c>
      <c r="W579">
        <v>49.076999999999998</v>
      </c>
    </row>
    <row r="580" spans="1:23" x14ac:dyDescent="0.2">
      <c r="A580" t="s">
        <v>1616</v>
      </c>
      <c r="B580">
        <v>70</v>
      </c>
      <c r="C580" t="s">
        <v>2646</v>
      </c>
      <c r="D580" t="s">
        <v>1784</v>
      </c>
      <c r="E580" t="s">
        <v>1785</v>
      </c>
      <c r="F580" t="s">
        <v>17</v>
      </c>
      <c r="G580" t="s">
        <v>1521</v>
      </c>
      <c r="H580" t="s">
        <v>20</v>
      </c>
      <c r="I580">
        <v>1.6</v>
      </c>
      <c r="J580">
        <v>7.4</v>
      </c>
      <c r="K580" t="s">
        <v>823</v>
      </c>
      <c r="L580">
        <f>VLOOKUP(P580,[1]Table1!$A$2:$K$85,11, FALSE)</f>
        <v>8</v>
      </c>
      <c r="N580" t="s">
        <v>2351</v>
      </c>
      <c r="P580" t="s">
        <v>2621</v>
      </c>
      <c r="Q580" t="s">
        <v>2795</v>
      </c>
      <c r="R580" t="s">
        <v>2796</v>
      </c>
      <c r="S580" t="s">
        <v>2728</v>
      </c>
      <c r="T580">
        <v>107.3</v>
      </c>
      <c r="U580">
        <v>25</v>
      </c>
      <c r="V580">
        <v>63470</v>
      </c>
      <c r="W580">
        <v>63.47</v>
      </c>
    </row>
    <row r="581" spans="1:23" x14ac:dyDescent="0.2">
      <c r="A581" t="s">
        <v>1616</v>
      </c>
      <c r="B581">
        <v>71</v>
      </c>
      <c r="C581" t="s">
        <v>2646</v>
      </c>
      <c r="D581" t="s">
        <v>1786</v>
      </c>
      <c r="E581" t="s">
        <v>1787</v>
      </c>
      <c r="F581" t="s">
        <v>17</v>
      </c>
      <c r="G581" t="s">
        <v>1521</v>
      </c>
      <c r="H581" t="s">
        <v>14</v>
      </c>
      <c r="I581">
        <v>4.7</v>
      </c>
      <c r="J581">
        <v>7</v>
      </c>
      <c r="K581" t="s">
        <v>1788</v>
      </c>
      <c r="L581">
        <f>VLOOKUP(P581,[1]Table1!$A$2:$K$85,11, FALSE)</f>
        <v>1</v>
      </c>
      <c r="N581" t="s">
        <v>2352</v>
      </c>
      <c r="P581" t="s">
        <v>2635</v>
      </c>
      <c r="Q581" t="s">
        <v>2828</v>
      </c>
      <c r="R581" t="s">
        <v>2829</v>
      </c>
      <c r="S581" t="s">
        <v>2633</v>
      </c>
      <c r="T581">
        <v>87.8</v>
      </c>
      <c r="U581">
        <v>0</v>
      </c>
      <c r="V581">
        <v>37302</v>
      </c>
      <c r="W581">
        <v>37.302</v>
      </c>
    </row>
    <row r="582" spans="1:23" x14ac:dyDescent="0.2">
      <c r="A582" t="s">
        <v>1789</v>
      </c>
      <c r="B582">
        <v>1</v>
      </c>
      <c r="C582" t="s">
        <v>2646</v>
      </c>
      <c r="D582" t="s">
        <v>1790</v>
      </c>
      <c r="E582" t="s">
        <v>1791</v>
      </c>
      <c r="F582" t="s">
        <v>17</v>
      </c>
      <c r="G582" t="s">
        <v>764</v>
      </c>
      <c r="H582" t="s">
        <v>38</v>
      </c>
      <c r="I582">
        <v>379</v>
      </c>
      <c r="J582">
        <v>140</v>
      </c>
      <c r="K582" t="s">
        <v>1620</v>
      </c>
      <c r="L582">
        <f>VLOOKUP(P582,[1]Table1!$A$2:$K$85,11, FALSE)</f>
        <v>15</v>
      </c>
      <c r="N582" t="s">
        <v>2551</v>
      </c>
      <c r="P582" t="s">
        <v>2588</v>
      </c>
      <c r="Q582" t="s">
        <v>2720</v>
      </c>
      <c r="R582" t="s">
        <v>2721</v>
      </c>
      <c r="S582" t="s">
        <v>2722</v>
      </c>
      <c r="T582">
        <v>87.5</v>
      </c>
      <c r="U582">
        <v>137</v>
      </c>
      <c r="V582">
        <v>44880</v>
      </c>
      <c r="W582">
        <v>44.88</v>
      </c>
    </row>
    <row r="583" spans="1:23" x14ac:dyDescent="0.2">
      <c r="A583" t="s">
        <v>1789</v>
      </c>
      <c r="B583">
        <v>2</v>
      </c>
      <c r="C583" t="s">
        <v>2646</v>
      </c>
      <c r="D583" t="s">
        <v>1793</v>
      </c>
      <c r="E583" t="s">
        <v>1794</v>
      </c>
      <c r="F583" t="s">
        <v>17</v>
      </c>
      <c r="G583" t="s">
        <v>742</v>
      </c>
      <c r="H583" t="s">
        <v>20</v>
      </c>
      <c r="I583">
        <v>95</v>
      </c>
      <c r="J583">
        <v>74</v>
      </c>
      <c r="K583" t="s">
        <v>1795</v>
      </c>
      <c r="L583">
        <f>VLOOKUP(P583,[1]Table1!$A$2:$K$85,11, FALSE)</f>
        <v>61</v>
      </c>
      <c r="N583" t="s">
        <v>2353</v>
      </c>
      <c r="P583" t="s">
        <v>2583</v>
      </c>
      <c r="Q583" t="s">
        <v>2710</v>
      </c>
      <c r="R583" t="s">
        <v>2711</v>
      </c>
      <c r="S583" t="s">
        <v>2697</v>
      </c>
      <c r="T583">
        <v>176.2</v>
      </c>
      <c r="U583">
        <v>20</v>
      </c>
      <c r="V583">
        <v>76367</v>
      </c>
      <c r="W583">
        <v>76.367000000000004</v>
      </c>
    </row>
    <row r="584" spans="1:23" x14ac:dyDescent="0.2">
      <c r="A584" t="s">
        <v>1789</v>
      </c>
      <c r="B584">
        <v>3</v>
      </c>
      <c r="C584" t="s">
        <v>2646</v>
      </c>
      <c r="D584" t="s">
        <v>1796</v>
      </c>
      <c r="E584" t="s">
        <v>1299</v>
      </c>
      <c r="F584" t="s">
        <v>17</v>
      </c>
      <c r="G584" t="s">
        <v>764</v>
      </c>
      <c r="H584" t="s">
        <v>26</v>
      </c>
      <c r="I584">
        <v>91</v>
      </c>
      <c r="J584">
        <v>61</v>
      </c>
      <c r="K584" t="s">
        <v>1121</v>
      </c>
      <c r="L584">
        <f>VLOOKUP(P584,[1]Table1!$A$2:$K$85,11, FALSE)</f>
        <v>53</v>
      </c>
      <c r="N584" t="s">
        <v>2354</v>
      </c>
      <c r="P584" t="s">
        <v>2564</v>
      </c>
      <c r="Q584" t="s">
        <v>2661</v>
      </c>
      <c r="R584" t="s">
        <v>2662</v>
      </c>
      <c r="S584" t="s">
        <v>2663</v>
      </c>
      <c r="T584">
        <v>87</v>
      </c>
      <c r="U584">
        <v>127</v>
      </c>
      <c r="V584">
        <v>59866</v>
      </c>
      <c r="W584">
        <v>59.866</v>
      </c>
    </row>
    <row r="585" spans="1:23" x14ac:dyDescent="0.2">
      <c r="A585" t="s">
        <v>1789</v>
      </c>
      <c r="B585">
        <v>4</v>
      </c>
      <c r="C585" t="s">
        <v>2646</v>
      </c>
      <c r="D585" t="s">
        <v>1797</v>
      </c>
      <c r="E585" t="s">
        <v>1798</v>
      </c>
      <c r="F585" t="s">
        <v>17</v>
      </c>
      <c r="G585" t="s">
        <v>742</v>
      </c>
      <c r="H585" t="s">
        <v>38</v>
      </c>
      <c r="I585">
        <v>66</v>
      </c>
      <c r="J585">
        <v>55</v>
      </c>
      <c r="K585" t="s">
        <v>903</v>
      </c>
      <c r="L585">
        <f>VLOOKUP(P585,[1]Table1!$A$2:$K$85,11, FALSE)</f>
        <v>53</v>
      </c>
      <c r="N585" t="s">
        <v>2355</v>
      </c>
      <c r="P585" t="s">
        <v>2564</v>
      </c>
      <c r="Q585" t="s">
        <v>2661</v>
      </c>
      <c r="R585" t="s">
        <v>2662</v>
      </c>
      <c r="S585" t="s">
        <v>2663</v>
      </c>
      <c r="T585">
        <v>87</v>
      </c>
      <c r="U585">
        <v>127</v>
      </c>
      <c r="V585">
        <v>59866</v>
      </c>
      <c r="W585">
        <v>59.866</v>
      </c>
    </row>
    <row r="586" spans="1:23" x14ac:dyDescent="0.2">
      <c r="A586" t="s">
        <v>1789</v>
      </c>
      <c r="B586">
        <v>5</v>
      </c>
      <c r="C586" t="s">
        <v>2646</v>
      </c>
      <c r="D586" t="s">
        <v>1799</v>
      </c>
      <c r="E586" t="s">
        <v>1754</v>
      </c>
      <c r="F586" t="s">
        <v>17</v>
      </c>
      <c r="G586" t="s">
        <v>410</v>
      </c>
      <c r="H586" t="s">
        <v>20</v>
      </c>
      <c r="I586">
        <v>53</v>
      </c>
      <c r="J586">
        <v>47</v>
      </c>
      <c r="K586" t="s">
        <v>1800</v>
      </c>
      <c r="L586">
        <f>VLOOKUP(P586,[1]Table1!$A$2:$K$85,11, FALSE)</f>
        <v>53</v>
      </c>
      <c r="N586" t="s">
        <v>2356</v>
      </c>
      <c r="P586" t="s">
        <v>2564</v>
      </c>
      <c r="Q586" t="s">
        <v>2661</v>
      </c>
      <c r="R586" t="s">
        <v>2662</v>
      </c>
      <c r="S586" t="s">
        <v>2663</v>
      </c>
      <c r="T586">
        <v>87</v>
      </c>
      <c r="U586">
        <v>127</v>
      </c>
      <c r="V586">
        <v>59866</v>
      </c>
      <c r="W586">
        <v>59.866</v>
      </c>
    </row>
    <row r="587" spans="1:23" x14ac:dyDescent="0.2">
      <c r="A587" t="s">
        <v>1789</v>
      </c>
      <c r="B587">
        <v>6</v>
      </c>
      <c r="C587" t="s">
        <v>2646</v>
      </c>
      <c r="D587" t="s">
        <v>1801</v>
      </c>
      <c r="E587" t="s">
        <v>1802</v>
      </c>
      <c r="F587" t="s">
        <v>17</v>
      </c>
      <c r="G587" t="s">
        <v>742</v>
      </c>
      <c r="H587" t="s">
        <v>38</v>
      </c>
      <c r="I587">
        <v>53</v>
      </c>
      <c r="J587">
        <v>36</v>
      </c>
      <c r="K587" t="s">
        <v>935</v>
      </c>
      <c r="L587">
        <f>VLOOKUP(P587,[1]Table1!$A$2:$K$85,11, FALSE)</f>
        <v>9</v>
      </c>
      <c r="N587" t="s">
        <v>2357</v>
      </c>
      <c r="P587" t="s">
        <v>2636</v>
      </c>
      <c r="Q587" t="s">
        <v>2830</v>
      </c>
      <c r="R587" t="s">
        <v>2831</v>
      </c>
      <c r="S587" t="s">
        <v>2799</v>
      </c>
      <c r="T587">
        <v>167.8</v>
      </c>
      <c r="U587">
        <v>55</v>
      </c>
      <c r="V587">
        <v>105391</v>
      </c>
      <c r="W587">
        <v>105.39100000000001</v>
      </c>
    </row>
    <row r="588" spans="1:23" x14ac:dyDescent="0.2">
      <c r="A588" t="s">
        <v>1789</v>
      </c>
      <c r="B588">
        <v>7</v>
      </c>
      <c r="C588" t="s">
        <v>2646</v>
      </c>
      <c r="D588" t="s">
        <v>1803</v>
      </c>
      <c r="E588" t="s">
        <v>1804</v>
      </c>
      <c r="F588" t="s">
        <v>17</v>
      </c>
      <c r="G588" t="s">
        <v>737</v>
      </c>
      <c r="H588" t="s">
        <v>38</v>
      </c>
      <c r="I588">
        <v>33</v>
      </c>
      <c r="J588">
        <v>36</v>
      </c>
      <c r="K588" t="s">
        <v>935</v>
      </c>
      <c r="L588">
        <f>VLOOKUP(P588,[1]Table1!$A$2:$K$85,11, FALSE)</f>
        <v>5</v>
      </c>
      <c r="N588" t="s">
        <v>2358</v>
      </c>
      <c r="P588" t="s">
        <v>2637</v>
      </c>
      <c r="Q588" t="s">
        <v>2832</v>
      </c>
      <c r="R588" t="s">
        <v>2833</v>
      </c>
      <c r="S588" t="s">
        <v>2750</v>
      </c>
      <c r="T588">
        <v>88.1</v>
      </c>
      <c r="U588">
        <v>49</v>
      </c>
      <c r="V588">
        <v>43466</v>
      </c>
      <c r="W588">
        <v>43.466000000000001</v>
      </c>
    </row>
    <row r="589" spans="1:23" x14ac:dyDescent="0.2">
      <c r="A589" t="s">
        <v>1789</v>
      </c>
      <c r="B589">
        <v>8</v>
      </c>
      <c r="C589" t="s">
        <v>2646</v>
      </c>
      <c r="D589" t="s">
        <v>1805</v>
      </c>
      <c r="E589" t="s">
        <v>1806</v>
      </c>
      <c r="F589" t="s">
        <v>17</v>
      </c>
      <c r="G589" t="s">
        <v>742</v>
      </c>
      <c r="H589" t="s">
        <v>14</v>
      </c>
      <c r="I589">
        <v>43</v>
      </c>
      <c r="J589">
        <v>36</v>
      </c>
      <c r="K589" t="s">
        <v>935</v>
      </c>
      <c r="L589">
        <f>VLOOKUP(P589,[1]Table1!$A$2:$K$85,11, FALSE)</f>
        <v>53</v>
      </c>
      <c r="N589" t="s">
        <v>2359</v>
      </c>
      <c r="P589" t="s">
        <v>2564</v>
      </c>
      <c r="Q589" t="s">
        <v>2661</v>
      </c>
      <c r="R589" t="s">
        <v>2662</v>
      </c>
      <c r="S589" t="s">
        <v>2663</v>
      </c>
      <c r="T589">
        <v>87</v>
      </c>
      <c r="U589">
        <v>127</v>
      </c>
      <c r="V589">
        <v>59866</v>
      </c>
      <c r="W589">
        <v>59.866</v>
      </c>
    </row>
    <row r="590" spans="1:23" x14ac:dyDescent="0.2">
      <c r="A590" t="s">
        <v>1789</v>
      </c>
      <c r="B590">
        <v>9</v>
      </c>
      <c r="C590" t="s">
        <v>2646</v>
      </c>
      <c r="D590" t="s">
        <v>1807</v>
      </c>
      <c r="E590" t="s">
        <v>1808</v>
      </c>
      <c r="F590" t="s">
        <v>17</v>
      </c>
      <c r="G590" t="s">
        <v>410</v>
      </c>
      <c r="H590" t="s">
        <v>14</v>
      </c>
      <c r="I590">
        <v>95</v>
      </c>
      <c r="J590">
        <v>32</v>
      </c>
      <c r="K590" t="s">
        <v>952</v>
      </c>
      <c r="L590">
        <f>VLOOKUP(P590,[1]Table1!$A$2:$K$85,11, FALSE)</f>
        <v>21</v>
      </c>
      <c r="N590" t="s">
        <v>2360</v>
      </c>
      <c r="P590" t="s">
        <v>2567</v>
      </c>
      <c r="Q590" t="s">
        <v>2669</v>
      </c>
      <c r="R590" t="s">
        <v>2670</v>
      </c>
      <c r="S590" t="s">
        <v>2671</v>
      </c>
      <c r="T590">
        <v>90.6</v>
      </c>
      <c r="U590">
        <v>55</v>
      </c>
      <c r="V590">
        <v>49077</v>
      </c>
      <c r="W590">
        <v>49.076999999999998</v>
      </c>
    </row>
    <row r="591" spans="1:23" x14ac:dyDescent="0.2">
      <c r="A591" t="s">
        <v>1789</v>
      </c>
      <c r="B591">
        <v>10</v>
      </c>
      <c r="C591" t="s">
        <v>2646</v>
      </c>
      <c r="D591" t="s">
        <v>1809</v>
      </c>
      <c r="E591" t="s">
        <v>1810</v>
      </c>
      <c r="F591" t="s">
        <v>17</v>
      </c>
      <c r="G591" t="s">
        <v>764</v>
      </c>
      <c r="H591" t="s">
        <v>26</v>
      </c>
      <c r="I591">
        <v>35</v>
      </c>
      <c r="J591">
        <v>30</v>
      </c>
      <c r="K591" t="s">
        <v>1166</v>
      </c>
      <c r="L591">
        <f>VLOOKUP(P591,[1]Table1!$A$2:$K$85,11, FALSE)</f>
        <v>53</v>
      </c>
      <c r="N591" t="s">
        <v>2361</v>
      </c>
      <c r="P591" t="s">
        <v>2564</v>
      </c>
      <c r="Q591" t="s">
        <v>2661</v>
      </c>
      <c r="R591" t="s">
        <v>2662</v>
      </c>
      <c r="S591" t="s">
        <v>2663</v>
      </c>
      <c r="T591">
        <v>87</v>
      </c>
      <c r="U591">
        <v>127</v>
      </c>
      <c r="V591">
        <v>59866</v>
      </c>
      <c r="W591">
        <v>59.866</v>
      </c>
    </row>
    <row r="592" spans="1:23" x14ac:dyDescent="0.2">
      <c r="A592" t="s">
        <v>1789</v>
      </c>
      <c r="B592">
        <v>11</v>
      </c>
      <c r="C592" t="s">
        <v>2646</v>
      </c>
      <c r="D592" t="s">
        <v>1811</v>
      </c>
      <c r="E592" t="s">
        <v>1812</v>
      </c>
      <c r="F592" t="s">
        <v>17</v>
      </c>
      <c r="G592" t="s">
        <v>764</v>
      </c>
      <c r="H592" t="s">
        <v>38</v>
      </c>
      <c r="I592">
        <v>35</v>
      </c>
      <c r="J592">
        <v>29</v>
      </c>
      <c r="K592" t="s">
        <v>968</v>
      </c>
      <c r="L592">
        <f>VLOOKUP(P592,[1]Table1!$A$2:$K$85,11, FALSE)</f>
        <v>61</v>
      </c>
      <c r="N592" t="s">
        <v>2362</v>
      </c>
      <c r="P592" t="s">
        <v>2583</v>
      </c>
      <c r="Q592" t="s">
        <v>2710</v>
      </c>
      <c r="R592" t="s">
        <v>2711</v>
      </c>
      <c r="S592" t="s">
        <v>2697</v>
      </c>
      <c r="T592">
        <v>176.2</v>
      </c>
      <c r="U592">
        <v>20</v>
      </c>
      <c r="V592">
        <v>76367</v>
      </c>
      <c r="W592">
        <v>76.367000000000004</v>
      </c>
    </row>
    <row r="593" spans="1:23" x14ac:dyDescent="0.2">
      <c r="A593" t="s">
        <v>1789</v>
      </c>
      <c r="B593">
        <v>12</v>
      </c>
      <c r="C593" t="s">
        <v>2646</v>
      </c>
      <c r="D593" t="s">
        <v>1813</v>
      </c>
      <c r="E593" t="s">
        <v>1814</v>
      </c>
      <c r="F593" t="s">
        <v>17</v>
      </c>
      <c r="G593" t="s">
        <v>764</v>
      </c>
      <c r="H593" t="s">
        <v>38</v>
      </c>
      <c r="I593">
        <v>17</v>
      </c>
      <c r="J593">
        <v>25</v>
      </c>
      <c r="K593" t="s">
        <v>999</v>
      </c>
      <c r="L593">
        <f>VLOOKUP(P593,[1]Table1!$A$2:$K$85,11, FALSE)</f>
        <v>21</v>
      </c>
      <c r="N593" t="s">
        <v>2363</v>
      </c>
      <c r="P593" t="s">
        <v>2567</v>
      </c>
      <c r="Q593" t="s">
        <v>2669</v>
      </c>
      <c r="R593" t="s">
        <v>2670</v>
      </c>
      <c r="S593" t="s">
        <v>2671</v>
      </c>
      <c r="T593">
        <v>90.6</v>
      </c>
      <c r="U593">
        <v>55</v>
      </c>
      <c r="V593">
        <v>49077</v>
      </c>
      <c r="W593">
        <v>49.076999999999998</v>
      </c>
    </row>
    <row r="594" spans="1:23" x14ac:dyDescent="0.2">
      <c r="A594" t="s">
        <v>1789</v>
      </c>
      <c r="B594">
        <v>13</v>
      </c>
      <c r="C594" t="s">
        <v>2646</v>
      </c>
      <c r="D594" t="s">
        <v>1815</v>
      </c>
      <c r="E594" t="s">
        <v>1816</v>
      </c>
      <c r="F594" t="s">
        <v>17</v>
      </c>
      <c r="G594" t="s">
        <v>742</v>
      </c>
      <c r="H594" t="s">
        <v>38</v>
      </c>
      <c r="I594">
        <v>23</v>
      </c>
      <c r="J594">
        <v>22</v>
      </c>
      <c r="K594" t="s">
        <v>1031</v>
      </c>
      <c r="L594">
        <f>VLOOKUP(P594,[1]Table1!$A$2:$K$85,11, FALSE)</f>
        <v>53</v>
      </c>
      <c r="N594" t="s">
        <v>2364</v>
      </c>
      <c r="P594" t="s">
        <v>2564</v>
      </c>
      <c r="Q594" t="s">
        <v>2661</v>
      </c>
      <c r="R594" t="s">
        <v>2662</v>
      </c>
      <c r="S594" t="s">
        <v>2663</v>
      </c>
      <c r="T594">
        <v>87</v>
      </c>
      <c r="U594">
        <v>127</v>
      </c>
      <c r="V594">
        <v>59866</v>
      </c>
      <c r="W594">
        <v>59.866</v>
      </c>
    </row>
    <row r="595" spans="1:23" x14ac:dyDescent="0.2">
      <c r="A595" t="s">
        <v>1789</v>
      </c>
      <c r="B595">
        <v>14</v>
      </c>
      <c r="C595" t="s">
        <v>2646</v>
      </c>
      <c r="D595" t="s">
        <v>1817</v>
      </c>
      <c r="E595" t="s">
        <v>1818</v>
      </c>
      <c r="F595" t="s">
        <v>17</v>
      </c>
      <c r="G595" t="s">
        <v>737</v>
      </c>
      <c r="H595" t="s">
        <v>38</v>
      </c>
      <c r="I595">
        <v>11.8</v>
      </c>
      <c r="J595">
        <v>22</v>
      </c>
      <c r="K595" t="s">
        <v>1031</v>
      </c>
      <c r="L595">
        <f>VLOOKUP(P595,[1]Table1!$A$2:$K$85,11, FALSE)</f>
        <v>21</v>
      </c>
      <c r="N595" t="s">
        <v>2365</v>
      </c>
      <c r="P595" t="s">
        <v>2567</v>
      </c>
      <c r="Q595" t="s">
        <v>2669</v>
      </c>
      <c r="R595" t="s">
        <v>2670</v>
      </c>
      <c r="S595" t="s">
        <v>2671</v>
      </c>
      <c r="T595">
        <v>90.6</v>
      </c>
      <c r="U595">
        <v>55</v>
      </c>
      <c r="V595">
        <v>49077</v>
      </c>
      <c r="W595">
        <v>49.076999999999998</v>
      </c>
    </row>
    <row r="596" spans="1:23" x14ac:dyDescent="0.2">
      <c r="A596" t="s">
        <v>1789</v>
      </c>
      <c r="B596">
        <v>15</v>
      </c>
      <c r="C596" t="s">
        <v>2646</v>
      </c>
      <c r="D596" t="s">
        <v>1819</v>
      </c>
      <c r="E596" t="s">
        <v>1820</v>
      </c>
      <c r="F596" t="s">
        <v>17</v>
      </c>
      <c r="G596" t="s">
        <v>410</v>
      </c>
      <c r="H596" t="s">
        <v>26</v>
      </c>
      <c r="I596">
        <v>2.8</v>
      </c>
      <c r="J596">
        <v>19.600000000000001</v>
      </c>
      <c r="K596" t="s">
        <v>1821</v>
      </c>
      <c r="L596">
        <f>VLOOKUP(P596,[1]Table1!$A$2:$K$85,11, FALSE)</f>
        <v>25</v>
      </c>
      <c r="N596" t="s">
        <v>2552</v>
      </c>
      <c r="P596" t="s">
        <v>2593</v>
      </c>
      <c r="Q596" t="s">
        <v>2733</v>
      </c>
      <c r="R596" t="s">
        <v>2734</v>
      </c>
      <c r="S596" t="s">
        <v>1117</v>
      </c>
      <c r="T596">
        <v>86.4</v>
      </c>
      <c r="U596">
        <v>49</v>
      </c>
      <c r="V596">
        <v>58575</v>
      </c>
      <c r="W596">
        <v>58.575000000000003</v>
      </c>
    </row>
    <row r="597" spans="1:23" x14ac:dyDescent="0.2">
      <c r="A597" t="s">
        <v>1789</v>
      </c>
      <c r="B597">
        <v>16</v>
      </c>
      <c r="C597" t="s">
        <v>2646</v>
      </c>
      <c r="D597" t="s">
        <v>1822</v>
      </c>
      <c r="E597" t="s">
        <v>1823</v>
      </c>
      <c r="F597" t="s">
        <v>17</v>
      </c>
      <c r="G597" t="s">
        <v>742</v>
      </c>
      <c r="H597" t="s">
        <v>38</v>
      </c>
      <c r="I597">
        <v>36</v>
      </c>
      <c r="J597">
        <v>19</v>
      </c>
      <c r="K597" t="s">
        <v>1205</v>
      </c>
      <c r="L597">
        <f>VLOOKUP(P597,[1]Table1!$A$2:$K$85,11, FALSE)</f>
        <v>58</v>
      </c>
      <c r="N597" t="s">
        <v>2553</v>
      </c>
      <c r="P597" t="s">
        <v>2638</v>
      </c>
      <c r="Q597" t="s">
        <v>2834</v>
      </c>
      <c r="R597" t="s">
        <v>2835</v>
      </c>
      <c r="S597" t="s">
        <v>2663</v>
      </c>
      <c r="T597">
        <v>84.4</v>
      </c>
      <c r="U597">
        <v>182</v>
      </c>
      <c r="V597">
        <v>59679</v>
      </c>
      <c r="W597">
        <v>59.679000000000002</v>
      </c>
    </row>
    <row r="598" spans="1:23" x14ac:dyDescent="0.2">
      <c r="A598" t="s">
        <v>1789</v>
      </c>
      <c r="B598">
        <v>17</v>
      </c>
      <c r="C598" t="s">
        <v>2646</v>
      </c>
      <c r="D598" t="s">
        <v>1824</v>
      </c>
      <c r="E598" t="s">
        <v>1825</v>
      </c>
      <c r="F598" t="s">
        <v>17</v>
      </c>
      <c r="G598" t="s">
        <v>764</v>
      </c>
      <c r="I598">
        <v>11.7</v>
      </c>
      <c r="J598">
        <v>18.899999999999999</v>
      </c>
      <c r="K598" t="s">
        <v>1641</v>
      </c>
      <c r="L598">
        <f>VLOOKUP(P598,[1]Table1!$A$2:$K$85,11, FALSE)</f>
        <v>58</v>
      </c>
      <c r="N598" t="s">
        <v>2366</v>
      </c>
      <c r="P598" t="s">
        <v>2638</v>
      </c>
      <c r="Q598" t="s">
        <v>2834</v>
      </c>
      <c r="R598" t="s">
        <v>2835</v>
      </c>
      <c r="S598" t="s">
        <v>2663</v>
      </c>
      <c r="T598">
        <v>84.4</v>
      </c>
      <c r="U598">
        <v>182</v>
      </c>
      <c r="V598">
        <v>59679</v>
      </c>
      <c r="W598">
        <v>59.679000000000002</v>
      </c>
    </row>
    <row r="599" spans="1:23" x14ac:dyDescent="0.2">
      <c r="A599" t="s">
        <v>1789</v>
      </c>
      <c r="B599">
        <v>18</v>
      </c>
      <c r="C599" t="s">
        <v>2646</v>
      </c>
      <c r="D599" t="s">
        <v>1827</v>
      </c>
      <c r="E599" t="s">
        <v>1828</v>
      </c>
      <c r="F599" t="s">
        <v>17</v>
      </c>
      <c r="G599" t="s">
        <v>742</v>
      </c>
      <c r="H599" t="s">
        <v>26</v>
      </c>
      <c r="I599">
        <v>3.9</v>
      </c>
      <c r="J599">
        <v>17.2</v>
      </c>
      <c r="K599" t="s">
        <v>1440</v>
      </c>
      <c r="L599">
        <f>VLOOKUP(P599,[1]Table1!$A$2:$K$85,11, FALSE)</f>
        <v>53</v>
      </c>
      <c r="N599" t="s">
        <v>2367</v>
      </c>
      <c r="P599" t="s">
        <v>2564</v>
      </c>
      <c r="Q599" t="s">
        <v>2661</v>
      </c>
      <c r="R599" t="s">
        <v>2662</v>
      </c>
      <c r="S599" t="s">
        <v>2663</v>
      </c>
      <c r="T599">
        <v>87</v>
      </c>
      <c r="U599">
        <v>127</v>
      </c>
      <c r="V599">
        <v>59866</v>
      </c>
      <c r="W599">
        <v>59.866</v>
      </c>
    </row>
    <row r="600" spans="1:23" x14ac:dyDescent="0.2">
      <c r="A600" t="s">
        <v>1789</v>
      </c>
      <c r="B600">
        <v>19</v>
      </c>
      <c r="C600" t="s">
        <v>2646</v>
      </c>
      <c r="D600" t="s">
        <v>1829</v>
      </c>
      <c r="E600" t="s">
        <v>1830</v>
      </c>
      <c r="F600" t="s">
        <v>17</v>
      </c>
      <c r="G600" t="s">
        <v>764</v>
      </c>
      <c r="H600" t="s">
        <v>14</v>
      </c>
      <c r="I600">
        <v>3.3</v>
      </c>
      <c r="J600">
        <v>16.8</v>
      </c>
      <c r="K600" t="s">
        <v>757</v>
      </c>
      <c r="L600">
        <f>VLOOKUP(P600,[1]Table1!$A$2:$K$85,11, FALSE)</f>
        <v>21</v>
      </c>
      <c r="N600" t="s">
        <v>2554</v>
      </c>
      <c r="P600" t="s">
        <v>2567</v>
      </c>
      <c r="Q600" t="s">
        <v>2669</v>
      </c>
      <c r="R600" t="s">
        <v>2670</v>
      </c>
      <c r="S600" t="s">
        <v>2671</v>
      </c>
      <c r="T600">
        <v>90.6</v>
      </c>
      <c r="U600">
        <v>55</v>
      </c>
      <c r="V600">
        <v>49077</v>
      </c>
      <c r="W600">
        <v>49.076999999999998</v>
      </c>
    </row>
    <row r="601" spans="1:23" x14ac:dyDescent="0.2">
      <c r="A601" t="s">
        <v>1789</v>
      </c>
      <c r="B601">
        <v>20</v>
      </c>
      <c r="C601" t="s">
        <v>2646</v>
      </c>
      <c r="D601" t="s">
        <v>1831</v>
      </c>
      <c r="E601" t="s">
        <v>1832</v>
      </c>
      <c r="F601" t="s">
        <v>17</v>
      </c>
      <c r="G601" t="s">
        <v>742</v>
      </c>
      <c r="H601" t="s">
        <v>26</v>
      </c>
      <c r="I601">
        <v>4.0999999999999996</v>
      </c>
      <c r="J601">
        <v>16.5</v>
      </c>
      <c r="K601" t="s">
        <v>1833</v>
      </c>
      <c r="L601">
        <f>VLOOKUP(P601,[1]Table1!$A$2:$K$85,11, FALSE)</f>
        <v>23</v>
      </c>
      <c r="N601" t="s">
        <v>2368</v>
      </c>
      <c r="P601" t="s">
        <v>2569</v>
      </c>
      <c r="Q601" t="s">
        <v>2674</v>
      </c>
      <c r="R601" t="s">
        <v>2675</v>
      </c>
      <c r="S601" t="s">
        <v>2655</v>
      </c>
      <c r="T601">
        <v>89.6</v>
      </c>
      <c r="U601">
        <v>115</v>
      </c>
      <c r="V601">
        <v>44308</v>
      </c>
      <c r="W601">
        <v>44.308</v>
      </c>
    </row>
    <row r="602" spans="1:23" x14ac:dyDescent="0.2">
      <c r="A602" t="s">
        <v>1789</v>
      </c>
      <c r="B602">
        <v>21</v>
      </c>
      <c r="C602" t="s">
        <v>2646</v>
      </c>
      <c r="D602" t="s">
        <v>1834</v>
      </c>
      <c r="E602" t="s">
        <v>1835</v>
      </c>
      <c r="F602" t="s">
        <v>17</v>
      </c>
      <c r="G602" t="s">
        <v>742</v>
      </c>
      <c r="H602" t="s">
        <v>26</v>
      </c>
      <c r="I602">
        <v>5.0999999999999996</v>
      </c>
      <c r="J602">
        <v>15.2</v>
      </c>
      <c r="K602" t="s">
        <v>777</v>
      </c>
      <c r="L602">
        <f>VLOOKUP(P602,[1]Table1!$A$2:$K$85,11, FALSE)</f>
        <v>18</v>
      </c>
      <c r="N602" t="s">
        <v>2369</v>
      </c>
      <c r="P602" t="s">
        <v>2589</v>
      </c>
      <c r="Q602" t="s">
        <v>2723</v>
      </c>
      <c r="R602" t="s">
        <v>2724</v>
      </c>
      <c r="S602" t="s">
        <v>2725</v>
      </c>
      <c r="T602">
        <v>95.7</v>
      </c>
      <c r="U602">
        <v>105</v>
      </c>
      <c r="V602">
        <v>48058</v>
      </c>
      <c r="W602">
        <v>48.058</v>
      </c>
    </row>
    <row r="603" spans="1:23" x14ac:dyDescent="0.2">
      <c r="A603" t="s">
        <v>1789</v>
      </c>
      <c r="B603">
        <v>22</v>
      </c>
      <c r="C603" t="s">
        <v>2646</v>
      </c>
      <c r="D603" t="s">
        <v>1837</v>
      </c>
      <c r="E603" t="s">
        <v>1838</v>
      </c>
      <c r="F603" t="s">
        <v>17</v>
      </c>
      <c r="G603" t="s">
        <v>764</v>
      </c>
      <c r="H603" t="s">
        <v>14</v>
      </c>
      <c r="I603">
        <v>4.0999999999999996</v>
      </c>
      <c r="J603">
        <v>14.1</v>
      </c>
      <c r="K603" t="s">
        <v>1524</v>
      </c>
      <c r="L603">
        <f>VLOOKUP(P603,[1]Table1!$A$2:$K$85,11, FALSE)</f>
        <v>19</v>
      </c>
      <c r="N603" t="s">
        <v>2370</v>
      </c>
      <c r="P603" t="s">
        <v>2590</v>
      </c>
      <c r="Q603" t="s">
        <v>2726</v>
      </c>
      <c r="R603" t="s">
        <v>2727</v>
      </c>
      <c r="S603" t="s">
        <v>2728</v>
      </c>
      <c r="T603">
        <v>95.5</v>
      </c>
      <c r="U603">
        <v>62</v>
      </c>
      <c r="V603">
        <v>43804</v>
      </c>
      <c r="W603">
        <v>43.804000000000002</v>
      </c>
    </row>
    <row r="604" spans="1:23" x14ac:dyDescent="0.2">
      <c r="A604" t="s">
        <v>1789</v>
      </c>
      <c r="B604">
        <v>23</v>
      </c>
      <c r="C604" t="s">
        <v>2646</v>
      </c>
      <c r="D604" t="s">
        <v>1839</v>
      </c>
      <c r="E604" t="s">
        <v>1840</v>
      </c>
      <c r="F604" t="s">
        <v>17</v>
      </c>
      <c r="G604" t="s">
        <v>742</v>
      </c>
      <c r="H604" t="s">
        <v>14</v>
      </c>
      <c r="I604">
        <v>8.6999999999999993</v>
      </c>
      <c r="J604">
        <v>13.6</v>
      </c>
      <c r="K604" t="s">
        <v>1531</v>
      </c>
      <c r="L604" t="e">
        <f>VLOOKUP(P604,[1]Table1!$A$2:$K$85,11, FALSE)</f>
        <v>#N/A</v>
      </c>
      <c r="M604" t="s">
        <v>1988</v>
      </c>
      <c r="P604" t="s">
        <v>2560</v>
      </c>
      <c r="Q604" t="e">
        <v>#N/A</v>
      </c>
      <c r="R604" t="e">
        <v>#N/A</v>
      </c>
      <c r="S604" t="e">
        <v>#N/A</v>
      </c>
      <c r="T604" t="e">
        <v>#N/A</v>
      </c>
      <c r="U604" t="e">
        <v>#N/A</v>
      </c>
      <c r="V604" t="e">
        <v>#N/A</v>
      </c>
      <c r="W604" t="e">
        <v>#N/A</v>
      </c>
    </row>
    <row r="605" spans="1:23" x14ac:dyDescent="0.2">
      <c r="A605" t="s">
        <v>1789</v>
      </c>
      <c r="B605">
        <v>24</v>
      </c>
      <c r="C605" t="s">
        <v>2646</v>
      </c>
      <c r="D605" t="s">
        <v>1841</v>
      </c>
      <c r="E605" t="s">
        <v>1842</v>
      </c>
      <c r="F605" t="s">
        <v>17</v>
      </c>
      <c r="G605" t="s">
        <v>742</v>
      </c>
      <c r="H605" t="s">
        <v>20</v>
      </c>
      <c r="I605">
        <v>2.5</v>
      </c>
      <c r="J605">
        <v>13.2</v>
      </c>
      <c r="K605" t="s">
        <v>1843</v>
      </c>
      <c r="L605">
        <f>VLOOKUP(P605,[1]Table1!$A$2:$K$85,11, FALSE)</f>
        <v>19</v>
      </c>
      <c r="N605" t="s">
        <v>2371</v>
      </c>
      <c r="P605" t="s">
        <v>2590</v>
      </c>
      <c r="Q605" t="s">
        <v>2726</v>
      </c>
      <c r="R605" t="s">
        <v>2727</v>
      </c>
      <c r="S605" t="s">
        <v>2728</v>
      </c>
      <c r="T605">
        <v>95.5</v>
      </c>
      <c r="U605">
        <v>62</v>
      </c>
      <c r="V605">
        <v>43804</v>
      </c>
      <c r="W605">
        <v>43.804000000000002</v>
      </c>
    </row>
    <row r="606" spans="1:23" x14ac:dyDescent="0.2">
      <c r="A606" t="s">
        <v>1789</v>
      </c>
      <c r="B606">
        <v>25</v>
      </c>
      <c r="C606" t="s">
        <v>2646</v>
      </c>
      <c r="D606" t="s">
        <v>1844</v>
      </c>
      <c r="E606" t="s">
        <v>1845</v>
      </c>
      <c r="F606" t="s">
        <v>17</v>
      </c>
      <c r="G606" t="s">
        <v>764</v>
      </c>
      <c r="H606" t="s">
        <v>14</v>
      </c>
      <c r="I606">
        <v>2.2000000000000002</v>
      </c>
      <c r="J606">
        <v>13.2</v>
      </c>
      <c r="K606" t="s">
        <v>1843</v>
      </c>
      <c r="L606">
        <f>VLOOKUP(P606,[1]Table1!$A$2:$K$85,11, FALSE)</f>
        <v>19</v>
      </c>
      <c r="N606" t="s">
        <v>2372</v>
      </c>
      <c r="P606" t="s">
        <v>2590</v>
      </c>
      <c r="Q606" t="s">
        <v>2726</v>
      </c>
      <c r="R606" t="s">
        <v>2727</v>
      </c>
      <c r="S606" t="s">
        <v>2728</v>
      </c>
      <c r="T606">
        <v>95.5</v>
      </c>
      <c r="U606">
        <v>62</v>
      </c>
      <c r="V606">
        <v>43804</v>
      </c>
      <c r="W606">
        <v>43.804000000000002</v>
      </c>
    </row>
    <row r="607" spans="1:23" x14ac:dyDescent="0.2">
      <c r="A607" t="s">
        <v>1789</v>
      </c>
      <c r="B607">
        <v>26</v>
      </c>
      <c r="C607" t="s">
        <v>2646</v>
      </c>
      <c r="D607" t="s">
        <v>1846</v>
      </c>
      <c r="E607" t="s">
        <v>1847</v>
      </c>
      <c r="F607" t="s">
        <v>17</v>
      </c>
      <c r="G607" t="s">
        <v>742</v>
      </c>
      <c r="H607" t="s">
        <v>26</v>
      </c>
      <c r="I607">
        <v>1.9</v>
      </c>
      <c r="J607">
        <v>11.9</v>
      </c>
      <c r="K607" t="s">
        <v>784</v>
      </c>
      <c r="L607">
        <f>VLOOKUP(P607,[1]Table1!$A$2:$K$85,11, FALSE)</f>
        <v>25</v>
      </c>
      <c r="N607" t="s">
        <v>2373</v>
      </c>
      <c r="P607" t="s">
        <v>2609</v>
      </c>
      <c r="Q607" t="s">
        <v>2769</v>
      </c>
      <c r="R607" t="s">
        <v>2770</v>
      </c>
      <c r="S607" t="s">
        <v>2688</v>
      </c>
      <c r="T607">
        <v>95.5</v>
      </c>
      <c r="U607">
        <v>182</v>
      </c>
      <c r="V607">
        <v>56019</v>
      </c>
      <c r="W607">
        <v>56.018999999999998</v>
      </c>
    </row>
    <row r="608" spans="1:23" x14ac:dyDescent="0.2">
      <c r="A608" t="s">
        <v>1789</v>
      </c>
      <c r="B608">
        <v>27</v>
      </c>
      <c r="C608" t="s">
        <v>2646</v>
      </c>
      <c r="D608" t="s">
        <v>1848</v>
      </c>
      <c r="E608" t="s">
        <v>1849</v>
      </c>
      <c r="F608" t="s">
        <v>17</v>
      </c>
      <c r="G608" t="s">
        <v>742</v>
      </c>
      <c r="H608" t="s">
        <v>20</v>
      </c>
      <c r="I608">
        <v>5.3</v>
      </c>
      <c r="J608">
        <v>10.4</v>
      </c>
      <c r="K608" t="s">
        <v>1752</v>
      </c>
      <c r="L608">
        <f>VLOOKUP(P608,[1]Table1!$A$2:$K$85,11, FALSE)</f>
        <v>31</v>
      </c>
      <c r="N608" t="s">
        <v>2374</v>
      </c>
      <c r="P608" t="s">
        <v>2597</v>
      </c>
      <c r="Q608" t="s">
        <v>2743</v>
      </c>
      <c r="R608" t="s">
        <v>2713</v>
      </c>
      <c r="S608" t="s">
        <v>2709</v>
      </c>
      <c r="T608">
        <v>91.9</v>
      </c>
      <c r="U608">
        <v>62</v>
      </c>
      <c r="V608">
        <v>54306</v>
      </c>
      <c r="W608">
        <v>54.305999999999997</v>
      </c>
    </row>
    <row r="609" spans="1:23" x14ac:dyDescent="0.2">
      <c r="A609" t="s">
        <v>1789</v>
      </c>
      <c r="B609">
        <v>28</v>
      </c>
      <c r="C609" t="s">
        <v>2646</v>
      </c>
      <c r="D609" t="s">
        <v>1850</v>
      </c>
      <c r="E609" t="s">
        <v>1851</v>
      </c>
      <c r="F609" t="s">
        <v>17</v>
      </c>
      <c r="G609" t="s">
        <v>742</v>
      </c>
      <c r="H609" t="s">
        <v>38</v>
      </c>
      <c r="I609">
        <v>3.2</v>
      </c>
      <c r="J609">
        <v>10</v>
      </c>
      <c r="K609" t="s">
        <v>1285</v>
      </c>
      <c r="L609">
        <f>VLOOKUP(P609,[1]Table1!$A$2:$K$85,11, FALSE)</f>
        <v>27</v>
      </c>
      <c r="N609" t="s">
        <v>2375</v>
      </c>
      <c r="P609" t="s">
        <v>2612</v>
      </c>
      <c r="Q609" t="s">
        <v>2774</v>
      </c>
      <c r="R609" t="s">
        <v>2775</v>
      </c>
      <c r="S609" t="s">
        <v>2762</v>
      </c>
      <c r="T609">
        <v>81.599999999999994</v>
      </c>
      <c r="U609">
        <v>0</v>
      </c>
      <c r="V609">
        <v>56374</v>
      </c>
      <c r="W609">
        <v>56.374000000000002</v>
      </c>
    </row>
    <row r="610" spans="1:23" x14ac:dyDescent="0.2">
      <c r="A610" t="s">
        <v>1789</v>
      </c>
      <c r="B610">
        <v>29</v>
      </c>
      <c r="C610" t="s">
        <v>2646</v>
      </c>
      <c r="D610" t="s">
        <v>1852</v>
      </c>
      <c r="E610" t="s">
        <v>1853</v>
      </c>
      <c r="F610" t="s">
        <v>17</v>
      </c>
      <c r="G610" t="s">
        <v>737</v>
      </c>
      <c r="H610" t="s">
        <v>20</v>
      </c>
      <c r="I610">
        <v>2.9</v>
      </c>
      <c r="J610">
        <v>10</v>
      </c>
      <c r="K610" t="s">
        <v>1285</v>
      </c>
      <c r="L610">
        <f>VLOOKUP(P610,[1]Table1!$A$2:$K$85,11, FALSE)</f>
        <v>27</v>
      </c>
      <c r="N610" t="s">
        <v>2555</v>
      </c>
      <c r="P610" t="s">
        <v>2612</v>
      </c>
      <c r="Q610" t="s">
        <v>2774</v>
      </c>
      <c r="R610" t="s">
        <v>2775</v>
      </c>
      <c r="S610" t="s">
        <v>2762</v>
      </c>
      <c r="T610">
        <v>81.599999999999994</v>
      </c>
      <c r="U610">
        <v>0</v>
      </c>
      <c r="V610">
        <v>56374</v>
      </c>
      <c r="W610">
        <v>56.374000000000002</v>
      </c>
    </row>
    <row r="611" spans="1:23" x14ac:dyDescent="0.2">
      <c r="A611" t="s">
        <v>1789</v>
      </c>
      <c r="B611">
        <v>30</v>
      </c>
      <c r="C611" t="s">
        <v>2646</v>
      </c>
      <c r="D611" t="s">
        <v>1854</v>
      </c>
      <c r="E611" t="s">
        <v>1855</v>
      </c>
      <c r="F611" t="s">
        <v>17</v>
      </c>
      <c r="G611" t="s">
        <v>764</v>
      </c>
      <c r="H611" t="s">
        <v>14</v>
      </c>
      <c r="I611">
        <v>2.5</v>
      </c>
      <c r="J611">
        <v>9.1999999999999993</v>
      </c>
      <c r="K611" t="s">
        <v>1761</v>
      </c>
      <c r="L611">
        <f>VLOOKUP(P611,[1]Table1!$A$2:$K$85,11, FALSE)</f>
        <v>27</v>
      </c>
      <c r="N611" t="s">
        <v>2376</v>
      </c>
      <c r="P611" t="s">
        <v>2612</v>
      </c>
      <c r="Q611" t="s">
        <v>2774</v>
      </c>
      <c r="R611" t="s">
        <v>2775</v>
      </c>
      <c r="S611" t="s">
        <v>2762</v>
      </c>
      <c r="T611">
        <v>81.599999999999994</v>
      </c>
      <c r="U611">
        <v>0</v>
      </c>
      <c r="V611">
        <v>56374</v>
      </c>
      <c r="W611">
        <v>56.374000000000002</v>
      </c>
    </row>
    <row r="612" spans="1:23" x14ac:dyDescent="0.2">
      <c r="A612" t="s">
        <v>1789</v>
      </c>
      <c r="B612">
        <v>31</v>
      </c>
      <c r="C612" t="s">
        <v>2646</v>
      </c>
      <c r="D612" t="s">
        <v>1856</v>
      </c>
      <c r="E612" t="s">
        <v>1857</v>
      </c>
      <c r="F612" t="s">
        <v>17</v>
      </c>
      <c r="G612" t="s">
        <v>742</v>
      </c>
      <c r="H612" t="s">
        <v>26</v>
      </c>
      <c r="I612">
        <v>1.1000000000000001</v>
      </c>
      <c r="J612">
        <v>8.9</v>
      </c>
      <c r="K612" t="s">
        <v>1305</v>
      </c>
      <c r="L612">
        <f>VLOOKUP(P612,[1]Table1!$A$2:$K$85,11, FALSE)</f>
        <v>27</v>
      </c>
      <c r="N612" t="s">
        <v>2377</v>
      </c>
      <c r="P612" t="s">
        <v>2612</v>
      </c>
      <c r="Q612" t="s">
        <v>2774</v>
      </c>
      <c r="R612" t="s">
        <v>2775</v>
      </c>
      <c r="S612" t="s">
        <v>2762</v>
      </c>
      <c r="T612">
        <v>81.599999999999994</v>
      </c>
      <c r="U612">
        <v>0</v>
      </c>
      <c r="V612">
        <v>56374</v>
      </c>
      <c r="W612">
        <v>56.374000000000002</v>
      </c>
    </row>
    <row r="613" spans="1:23" x14ac:dyDescent="0.2">
      <c r="A613" t="s">
        <v>1789</v>
      </c>
      <c r="B613">
        <v>32</v>
      </c>
      <c r="C613" t="s">
        <v>2646</v>
      </c>
      <c r="D613" t="s">
        <v>1858</v>
      </c>
      <c r="E613" t="s">
        <v>1859</v>
      </c>
      <c r="F613" t="s">
        <v>17</v>
      </c>
      <c r="G613" t="s">
        <v>742</v>
      </c>
      <c r="H613" t="s">
        <v>14</v>
      </c>
      <c r="I613">
        <v>2.4</v>
      </c>
      <c r="J613">
        <v>8.8000000000000007</v>
      </c>
      <c r="K613" t="s">
        <v>1860</v>
      </c>
      <c r="L613">
        <f>VLOOKUP(P613,[1]Table1!$A$2:$K$85,11, FALSE)</f>
        <v>23</v>
      </c>
      <c r="N613" t="s">
        <v>2378</v>
      </c>
      <c r="P613" t="s">
        <v>2639</v>
      </c>
      <c r="Q613" t="s">
        <v>2836</v>
      </c>
      <c r="R613" t="s">
        <v>2837</v>
      </c>
      <c r="S613" t="s">
        <v>2671</v>
      </c>
      <c r="T613">
        <v>103.3</v>
      </c>
      <c r="U613">
        <v>137</v>
      </c>
      <c r="V613">
        <v>58968</v>
      </c>
      <c r="W613">
        <v>58.968000000000004</v>
      </c>
    </row>
    <row r="614" spans="1:23" x14ac:dyDescent="0.2">
      <c r="A614" t="s">
        <v>1789</v>
      </c>
      <c r="B614">
        <v>33</v>
      </c>
      <c r="C614" t="s">
        <v>2646</v>
      </c>
      <c r="D614" t="s">
        <v>1861</v>
      </c>
      <c r="E614" t="s">
        <v>1862</v>
      </c>
      <c r="F614" t="s">
        <v>17</v>
      </c>
      <c r="G614" t="s">
        <v>742</v>
      </c>
      <c r="H614" t="s">
        <v>38</v>
      </c>
      <c r="I614">
        <v>1.9</v>
      </c>
      <c r="J614">
        <v>8.6</v>
      </c>
      <c r="K614" t="s">
        <v>1316</v>
      </c>
      <c r="L614">
        <f>VLOOKUP(P614,[1]Table1!$A$2:$K$85,11, FALSE)</f>
        <v>31</v>
      </c>
      <c r="N614" t="s">
        <v>2379</v>
      </c>
      <c r="P614" t="s">
        <v>2597</v>
      </c>
      <c r="Q614" t="s">
        <v>2743</v>
      </c>
      <c r="R614" t="s">
        <v>2713</v>
      </c>
      <c r="S614" t="s">
        <v>2709</v>
      </c>
      <c r="T614">
        <v>91.9</v>
      </c>
      <c r="U614">
        <v>62</v>
      </c>
      <c r="V614">
        <v>54306</v>
      </c>
      <c r="W614">
        <v>54.305999999999997</v>
      </c>
    </row>
    <row r="615" spans="1:23" x14ac:dyDescent="0.2">
      <c r="A615" t="s">
        <v>1789</v>
      </c>
      <c r="B615">
        <v>34</v>
      </c>
      <c r="C615" t="s">
        <v>2646</v>
      </c>
      <c r="D615" t="s">
        <v>1863</v>
      </c>
      <c r="E615" t="s">
        <v>1864</v>
      </c>
      <c r="F615" t="s">
        <v>17</v>
      </c>
      <c r="G615" t="s">
        <v>742</v>
      </c>
      <c r="H615" t="s">
        <v>20</v>
      </c>
      <c r="I615">
        <v>7.8</v>
      </c>
      <c r="J615">
        <v>8.3000000000000007</v>
      </c>
      <c r="K615" t="s">
        <v>1547</v>
      </c>
      <c r="L615">
        <f>VLOOKUP(P615,[1]Table1!$A$2:$K$85,11, FALSE)</f>
        <v>2</v>
      </c>
      <c r="N615" t="s">
        <v>2380</v>
      </c>
      <c r="P615" t="s">
        <v>2640</v>
      </c>
      <c r="Q615" t="s">
        <v>2838</v>
      </c>
      <c r="R615" t="s">
        <v>2839</v>
      </c>
      <c r="S615" t="s">
        <v>2840</v>
      </c>
      <c r="T615">
        <v>91.3</v>
      </c>
      <c r="U615">
        <v>317</v>
      </c>
      <c r="V615">
        <v>81846</v>
      </c>
      <c r="W615">
        <v>81.846000000000004</v>
      </c>
    </row>
    <row r="616" spans="1:23" x14ac:dyDescent="0.2">
      <c r="A616" t="s">
        <v>1789</v>
      </c>
      <c r="B616">
        <v>35</v>
      </c>
      <c r="C616" t="s">
        <v>2646</v>
      </c>
      <c r="D616" t="s">
        <v>1865</v>
      </c>
      <c r="E616" t="s">
        <v>1866</v>
      </c>
      <c r="F616" t="s">
        <v>17</v>
      </c>
      <c r="G616" t="s">
        <v>737</v>
      </c>
      <c r="H616" t="s">
        <v>26</v>
      </c>
      <c r="I616">
        <v>2</v>
      </c>
      <c r="J616">
        <v>7.3</v>
      </c>
      <c r="K616" t="s">
        <v>826</v>
      </c>
      <c r="L616">
        <f>VLOOKUP(P616,[1]Table1!$A$2:$K$85,11, FALSE)</f>
        <v>58</v>
      </c>
      <c r="N616" t="s">
        <v>2381</v>
      </c>
      <c r="P616" t="s">
        <v>2638</v>
      </c>
      <c r="Q616" t="s">
        <v>2834</v>
      </c>
      <c r="R616" t="s">
        <v>2835</v>
      </c>
      <c r="S616" t="s">
        <v>2663</v>
      </c>
      <c r="T616">
        <v>84.4</v>
      </c>
      <c r="U616">
        <v>182</v>
      </c>
      <c r="V616">
        <v>59679</v>
      </c>
      <c r="W616">
        <v>59.679000000000002</v>
      </c>
    </row>
    <row r="617" spans="1:23" x14ac:dyDescent="0.2">
      <c r="A617" t="s">
        <v>1789</v>
      </c>
      <c r="B617">
        <v>36</v>
      </c>
      <c r="C617" t="s">
        <v>2646</v>
      </c>
      <c r="D617" t="s">
        <v>1867</v>
      </c>
      <c r="E617" t="s">
        <v>1868</v>
      </c>
      <c r="F617" t="s">
        <v>17</v>
      </c>
      <c r="G617" t="s">
        <v>742</v>
      </c>
      <c r="H617" t="s">
        <v>26</v>
      </c>
      <c r="I617">
        <v>0.40799999999999997</v>
      </c>
      <c r="J617">
        <v>6.4</v>
      </c>
      <c r="K617" t="s">
        <v>1869</v>
      </c>
      <c r="L617">
        <f>VLOOKUP(P617,[1]Table1!$A$2:$K$85,11, FALSE)</f>
        <v>46</v>
      </c>
      <c r="N617" t="s">
        <v>2382</v>
      </c>
      <c r="P617" t="s">
        <v>2607</v>
      </c>
      <c r="Q617" t="s">
        <v>2765</v>
      </c>
      <c r="R617" t="s">
        <v>2766</v>
      </c>
      <c r="S617" t="s">
        <v>2704</v>
      </c>
      <c r="T617">
        <v>90.4</v>
      </c>
      <c r="U617">
        <v>202</v>
      </c>
      <c r="V617">
        <v>28744</v>
      </c>
      <c r="W617">
        <v>28.744</v>
      </c>
    </row>
    <row r="618" spans="1:23" x14ac:dyDescent="0.2">
      <c r="A618" t="s">
        <v>1789</v>
      </c>
      <c r="B618">
        <v>37</v>
      </c>
      <c r="C618" t="s">
        <v>2646</v>
      </c>
      <c r="D618" t="s">
        <v>1870</v>
      </c>
      <c r="E618" t="s">
        <v>1871</v>
      </c>
      <c r="F618" t="s">
        <v>17</v>
      </c>
      <c r="G618" t="s">
        <v>737</v>
      </c>
      <c r="H618" t="s">
        <v>38</v>
      </c>
      <c r="I618">
        <v>0.17899999999999999</v>
      </c>
      <c r="J618">
        <v>6</v>
      </c>
      <c r="K618" t="s">
        <v>1332</v>
      </c>
      <c r="L618">
        <f>VLOOKUP(P618,[1]Table1!$A$2:$K$85,11, FALSE)</f>
        <v>58</v>
      </c>
      <c r="N618" t="s">
        <v>2383</v>
      </c>
      <c r="P618" t="s">
        <v>2638</v>
      </c>
      <c r="Q618" t="s">
        <v>2834</v>
      </c>
      <c r="R618" t="s">
        <v>2835</v>
      </c>
      <c r="S618" t="s">
        <v>2663</v>
      </c>
      <c r="T618">
        <v>84.4</v>
      </c>
      <c r="U618">
        <v>182</v>
      </c>
      <c r="V618">
        <v>59679</v>
      </c>
      <c r="W618">
        <v>59.679000000000002</v>
      </c>
    </row>
    <row r="619" spans="1:23" x14ac:dyDescent="0.2">
      <c r="A619" t="s">
        <v>1789</v>
      </c>
      <c r="B619">
        <v>38</v>
      </c>
      <c r="C619" t="s">
        <v>2646</v>
      </c>
      <c r="D619" t="s">
        <v>1872</v>
      </c>
      <c r="E619" t="s">
        <v>1873</v>
      </c>
      <c r="F619" t="s">
        <v>17</v>
      </c>
      <c r="G619" t="s">
        <v>764</v>
      </c>
      <c r="H619" t="s">
        <v>38</v>
      </c>
      <c r="I619">
        <v>2.1</v>
      </c>
      <c r="J619">
        <v>5.2</v>
      </c>
      <c r="K619" t="s">
        <v>1874</v>
      </c>
      <c r="L619">
        <f>VLOOKUP(P619,[1]Table1!$A$2:$K$85,11, FALSE)</f>
        <v>1</v>
      </c>
      <c r="N619" t="s">
        <v>2384</v>
      </c>
      <c r="P619" t="s">
        <v>2627</v>
      </c>
      <c r="Q619" t="s">
        <v>2810</v>
      </c>
      <c r="R619" t="s">
        <v>2811</v>
      </c>
      <c r="S619" t="s">
        <v>2812</v>
      </c>
      <c r="T619">
        <v>123.2</v>
      </c>
      <c r="U619">
        <v>10</v>
      </c>
      <c r="V619">
        <v>87345</v>
      </c>
      <c r="W619">
        <v>87.344999999999999</v>
      </c>
    </row>
    <row r="620" spans="1:23" x14ac:dyDescent="0.2">
      <c r="A620" t="s">
        <v>1875</v>
      </c>
      <c r="B620">
        <v>1</v>
      </c>
      <c r="C620" t="s">
        <v>2646</v>
      </c>
      <c r="D620" t="s">
        <v>1876</v>
      </c>
      <c r="E620" t="s">
        <v>1877</v>
      </c>
      <c r="F620" t="s">
        <v>17</v>
      </c>
      <c r="G620" t="s">
        <v>174</v>
      </c>
      <c r="H620" t="s">
        <v>20</v>
      </c>
      <c r="I620">
        <v>794</v>
      </c>
      <c r="J620">
        <v>188</v>
      </c>
      <c r="K620" t="s">
        <v>1879</v>
      </c>
      <c r="L620">
        <f>VLOOKUP(P620,[1]Table1!$A$2:$K$85,11, FALSE)</f>
        <v>58</v>
      </c>
      <c r="N620" t="s">
        <v>2385</v>
      </c>
      <c r="P620" t="s">
        <v>2638</v>
      </c>
      <c r="Q620" t="s">
        <v>2834</v>
      </c>
      <c r="R620" t="s">
        <v>2835</v>
      </c>
      <c r="S620" t="s">
        <v>2663</v>
      </c>
      <c r="T620">
        <v>84.4</v>
      </c>
      <c r="U620">
        <v>182</v>
      </c>
      <c r="V620">
        <v>59679</v>
      </c>
      <c r="W620">
        <v>59.679000000000002</v>
      </c>
    </row>
    <row r="621" spans="1:23" x14ac:dyDescent="0.2">
      <c r="A621" t="s">
        <v>1875</v>
      </c>
      <c r="B621">
        <v>2</v>
      </c>
      <c r="C621" t="s">
        <v>2646</v>
      </c>
      <c r="D621" t="s">
        <v>1880</v>
      </c>
      <c r="E621" t="s">
        <v>1881</v>
      </c>
      <c r="F621" t="s">
        <v>17</v>
      </c>
      <c r="G621" t="s">
        <v>1882</v>
      </c>
      <c r="H621" t="s">
        <v>14</v>
      </c>
      <c r="I621">
        <v>686</v>
      </c>
      <c r="J621">
        <v>151</v>
      </c>
      <c r="K621" t="s">
        <v>1884</v>
      </c>
      <c r="L621" t="e">
        <f>VLOOKUP(P621,[1]Table1!$A$2:$K$85,11, FALSE)</f>
        <v>#N/A</v>
      </c>
      <c r="M621" t="s">
        <v>1988</v>
      </c>
      <c r="P621" t="s">
        <v>2560</v>
      </c>
      <c r="Q621" t="e">
        <v>#N/A</v>
      </c>
      <c r="R621" t="e">
        <v>#N/A</v>
      </c>
      <c r="S621" t="e">
        <v>#N/A</v>
      </c>
      <c r="T621" t="e">
        <v>#N/A</v>
      </c>
      <c r="U621" t="e">
        <v>#N/A</v>
      </c>
      <c r="V621" t="e">
        <v>#N/A</v>
      </c>
      <c r="W621" t="e">
        <v>#N/A</v>
      </c>
    </row>
    <row r="622" spans="1:23" x14ac:dyDescent="0.2">
      <c r="A622" t="s">
        <v>1875</v>
      </c>
      <c r="B622">
        <v>3</v>
      </c>
      <c r="C622" t="s">
        <v>2646</v>
      </c>
      <c r="D622" t="s">
        <v>1885</v>
      </c>
      <c r="E622" t="s">
        <v>1886</v>
      </c>
      <c r="F622" t="s">
        <v>17</v>
      </c>
      <c r="G622" t="s">
        <v>1887</v>
      </c>
      <c r="H622" t="s">
        <v>38</v>
      </c>
      <c r="I622">
        <v>444</v>
      </c>
      <c r="J622">
        <v>130</v>
      </c>
      <c r="K622" t="s">
        <v>618</v>
      </c>
      <c r="L622">
        <f>VLOOKUP(P622,[1]Table1!$A$2:$K$85,11, FALSE)</f>
        <v>6</v>
      </c>
      <c r="N622" t="s">
        <v>2386</v>
      </c>
      <c r="P622" t="s">
        <v>2626</v>
      </c>
      <c r="Q622" t="s">
        <v>2808</v>
      </c>
      <c r="R622" t="s">
        <v>2809</v>
      </c>
      <c r="S622" t="s">
        <v>2685</v>
      </c>
      <c r="T622">
        <v>97.5</v>
      </c>
      <c r="U622">
        <v>10</v>
      </c>
      <c r="V622">
        <v>107000</v>
      </c>
      <c r="W622">
        <v>107</v>
      </c>
    </row>
    <row r="623" spans="1:23" x14ac:dyDescent="0.2">
      <c r="A623" t="s">
        <v>1875</v>
      </c>
      <c r="B623">
        <v>4</v>
      </c>
      <c r="C623" t="s">
        <v>2646</v>
      </c>
      <c r="D623" t="s">
        <v>1888</v>
      </c>
      <c r="E623" t="s">
        <v>1889</v>
      </c>
      <c r="F623" t="s">
        <v>17</v>
      </c>
      <c r="G623" t="s">
        <v>1882</v>
      </c>
      <c r="H623" t="s">
        <v>14</v>
      </c>
      <c r="I623">
        <v>331</v>
      </c>
      <c r="J623">
        <v>121</v>
      </c>
      <c r="K623" t="s">
        <v>636</v>
      </c>
      <c r="L623">
        <f>VLOOKUP(P623,[1]Table1!$A$2:$K$85,11, FALSE)</f>
        <v>29</v>
      </c>
      <c r="N623" t="s">
        <v>2387</v>
      </c>
      <c r="P623" t="s">
        <v>2596</v>
      </c>
      <c r="Q623" t="s">
        <v>2740</v>
      </c>
      <c r="R623" t="s">
        <v>2741</v>
      </c>
      <c r="S623" t="s">
        <v>2742</v>
      </c>
      <c r="T623">
        <v>91.5</v>
      </c>
      <c r="U623">
        <v>151</v>
      </c>
      <c r="V623">
        <v>61309</v>
      </c>
      <c r="W623">
        <v>61.308999999999997</v>
      </c>
    </row>
    <row r="624" spans="1:23" x14ac:dyDescent="0.2">
      <c r="A624" t="s">
        <v>1875</v>
      </c>
      <c r="B624">
        <v>5</v>
      </c>
      <c r="C624" t="s">
        <v>2646</v>
      </c>
      <c r="D624" t="s">
        <v>1890</v>
      </c>
      <c r="E624" t="s">
        <v>1891</v>
      </c>
      <c r="F624" t="s">
        <v>17</v>
      </c>
      <c r="G624" t="s">
        <v>1892</v>
      </c>
      <c r="H624" t="s">
        <v>17</v>
      </c>
      <c r="I624">
        <v>243</v>
      </c>
      <c r="J624">
        <v>93</v>
      </c>
      <c r="K624" t="s">
        <v>715</v>
      </c>
      <c r="L624">
        <f>VLOOKUP(P624,[1]Table1!$A$2:$K$85,11, FALSE)</f>
        <v>29</v>
      </c>
      <c r="N624" t="s">
        <v>2388</v>
      </c>
      <c r="P624" t="s">
        <v>2596</v>
      </c>
      <c r="Q624" t="s">
        <v>2740</v>
      </c>
      <c r="R624" t="s">
        <v>2741</v>
      </c>
      <c r="S624" t="s">
        <v>2742</v>
      </c>
      <c r="T624">
        <v>91.5</v>
      </c>
      <c r="U624">
        <v>151</v>
      </c>
      <c r="V624">
        <v>61309</v>
      </c>
      <c r="W624">
        <v>61.308999999999997</v>
      </c>
    </row>
    <row r="625" spans="1:23" x14ac:dyDescent="0.2">
      <c r="A625" t="s">
        <v>1875</v>
      </c>
      <c r="B625">
        <v>6</v>
      </c>
      <c r="C625" t="s">
        <v>2646</v>
      </c>
      <c r="D625" t="s">
        <v>1894</v>
      </c>
      <c r="E625" t="s">
        <v>1895</v>
      </c>
      <c r="F625" t="s">
        <v>17</v>
      </c>
      <c r="G625" t="s">
        <v>174</v>
      </c>
      <c r="H625" t="s">
        <v>20</v>
      </c>
      <c r="I625">
        <v>104</v>
      </c>
      <c r="J625">
        <v>86</v>
      </c>
      <c r="K625" t="s">
        <v>1896</v>
      </c>
      <c r="L625">
        <f>VLOOKUP(P625,[1]Table1!$A$2:$K$85,11, FALSE)</f>
        <v>5</v>
      </c>
      <c r="N625" t="s">
        <v>2389</v>
      </c>
      <c r="P625" t="s">
        <v>2617</v>
      </c>
      <c r="Q625" t="s">
        <v>2785</v>
      </c>
      <c r="R625" t="s">
        <v>2786</v>
      </c>
      <c r="S625" t="s">
        <v>2787</v>
      </c>
      <c r="T625">
        <v>110.7</v>
      </c>
      <c r="U625">
        <v>25</v>
      </c>
      <c r="V625">
        <v>73276</v>
      </c>
      <c r="W625">
        <v>73.275999999999996</v>
      </c>
    </row>
    <row r="626" spans="1:23" x14ac:dyDescent="0.2">
      <c r="A626" t="s">
        <v>1875</v>
      </c>
      <c r="B626">
        <v>7</v>
      </c>
      <c r="C626" t="s">
        <v>2646</v>
      </c>
      <c r="D626" t="s">
        <v>1897</v>
      </c>
      <c r="E626" t="s">
        <v>1898</v>
      </c>
      <c r="F626" t="s">
        <v>17</v>
      </c>
      <c r="G626" t="s">
        <v>1887</v>
      </c>
      <c r="H626" t="s">
        <v>20</v>
      </c>
      <c r="I626">
        <v>100</v>
      </c>
      <c r="J626">
        <v>73</v>
      </c>
      <c r="K626" t="s">
        <v>1899</v>
      </c>
      <c r="L626">
        <f>VLOOKUP(P626,[1]Table1!$A$2:$K$85,11, FALSE)</f>
        <v>17</v>
      </c>
      <c r="N626" t="s">
        <v>2390</v>
      </c>
      <c r="P626" t="s">
        <v>2573</v>
      </c>
      <c r="Q626" t="s">
        <v>2683</v>
      </c>
      <c r="R626" t="s">
        <v>2684</v>
      </c>
      <c r="S626" t="s">
        <v>2685</v>
      </c>
      <c r="T626">
        <v>102.4</v>
      </c>
      <c r="U626">
        <v>72</v>
      </c>
      <c r="V626">
        <v>72966</v>
      </c>
      <c r="W626">
        <v>72.965999999999994</v>
      </c>
    </row>
    <row r="627" spans="1:23" x14ac:dyDescent="0.2">
      <c r="A627" t="s">
        <v>1875</v>
      </c>
      <c r="B627">
        <v>8</v>
      </c>
      <c r="C627" t="s">
        <v>2646</v>
      </c>
      <c r="D627" t="s">
        <v>1900</v>
      </c>
      <c r="E627" t="s">
        <v>1901</v>
      </c>
      <c r="F627" t="s">
        <v>17</v>
      </c>
      <c r="G627" t="s">
        <v>174</v>
      </c>
      <c r="H627" t="s">
        <v>26</v>
      </c>
      <c r="I627">
        <v>52</v>
      </c>
      <c r="J627">
        <v>47</v>
      </c>
      <c r="K627" t="s">
        <v>1800</v>
      </c>
      <c r="L627">
        <f>VLOOKUP(P627,[1]Table1!$A$2:$K$85,11, FALSE)</f>
        <v>4</v>
      </c>
      <c r="N627" t="s">
        <v>2391</v>
      </c>
      <c r="P627" t="s">
        <v>2616</v>
      </c>
      <c r="Q627" t="s">
        <v>2783</v>
      </c>
      <c r="R627" t="s">
        <v>2784</v>
      </c>
      <c r="S627" t="s">
        <v>2671</v>
      </c>
      <c r="T627">
        <v>90</v>
      </c>
      <c r="U627">
        <v>29</v>
      </c>
      <c r="V627">
        <v>40937</v>
      </c>
      <c r="W627">
        <v>40.936999999999998</v>
      </c>
    </row>
    <row r="628" spans="1:23" x14ac:dyDescent="0.2">
      <c r="A628" t="s">
        <v>1875</v>
      </c>
      <c r="B628">
        <v>9</v>
      </c>
      <c r="C628" t="s">
        <v>2646</v>
      </c>
      <c r="D628" t="s">
        <v>1902</v>
      </c>
      <c r="E628" t="s">
        <v>1903</v>
      </c>
      <c r="F628" t="s">
        <v>17</v>
      </c>
      <c r="G628" t="s">
        <v>174</v>
      </c>
      <c r="H628" t="s">
        <v>38</v>
      </c>
      <c r="I628">
        <v>42</v>
      </c>
      <c r="J628">
        <v>41</v>
      </c>
      <c r="K628" t="s">
        <v>744</v>
      </c>
      <c r="L628">
        <f>VLOOKUP(P628,[1]Table1!$A$2:$K$85,11, FALSE)</f>
        <v>14</v>
      </c>
      <c r="N628" t="s">
        <v>2392</v>
      </c>
      <c r="P628" t="s">
        <v>2562</v>
      </c>
      <c r="Q628" t="s">
        <v>2656</v>
      </c>
      <c r="R628" t="s">
        <v>2657</v>
      </c>
      <c r="S628" t="s">
        <v>2633</v>
      </c>
      <c r="T628">
        <v>91.7</v>
      </c>
      <c r="U628">
        <v>176</v>
      </c>
      <c r="V628">
        <v>46282</v>
      </c>
      <c r="W628">
        <v>46.281999999999996</v>
      </c>
    </row>
    <row r="629" spans="1:23" x14ac:dyDescent="0.2">
      <c r="A629" t="s">
        <v>1875</v>
      </c>
      <c r="B629">
        <v>10</v>
      </c>
      <c r="C629" t="s">
        <v>2646</v>
      </c>
      <c r="D629" t="s">
        <v>1904</v>
      </c>
      <c r="E629" t="s">
        <v>1905</v>
      </c>
      <c r="F629" t="s">
        <v>17</v>
      </c>
      <c r="G629" t="s">
        <v>1887</v>
      </c>
      <c r="H629" t="s">
        <v>26</v>
      </c>
      <c r="I629">
        <v>58</v>
      </c>
      <c r="J629">
        <v>37</v>
      </c>
      <c r="K629" t="s">
        <v>929</v>
      </c>
      <c r="L629">
        <f>VLOOKUP(P629,[1]Table1!$A$2:$K$85,11, FALSE)</f>
        <v>4</v>
      </c>
      <c r="N629" t="s">
        <v>2393</v>
      </c>
      <c r="P629" t="s">
        <v>2616</v>
      </c>
      <c r="Q629" t="s">
        <v>2783</v>
      </c>
      <c r="R629" t="s">
        <v>2784</v>
      </c>
      <c r="S629" t="s">
        <v>2671</v>
      </c>
      <c r="T629">
        <v>90</v>
      </c>
      <c r="U629">
        <v>29</v>
      </c>
      <c r="V629">
        <v>40937</v>
      </c>
      <c r="W629">
        <v>40.936999999999998</v>
      </c>
    </row>
    <row r="630" spans="1:23" x14ac:dyDescent="0.2">
      <c r="A630" t="s">
        <v>1875</v>
      </c>
      <c r="B630">
        <v>11</v>
      </c>
      <c r="C630" t="s">
        <v>2646</v>
      </c>
      <c r="D630" t="s">
        <v>1906</v>
      </c>
      <c r="E630" t="s">
        <v>1907</v>
      </c>
      <c r="F630" t="s">
        <v>17</v>
      </c>
      <c r="G630" t="s">
        <v>174</v>
      </c>
      <c r="H630" t="s">
        <v>20</v>
      </c>
      <c r="I630">
        <v>39</v>
      </c>
      <c r="J630">
        <v>34</v>
      </c>
      <c r="K630" t="s">
        <v>945</v>
      </c>
      <c r="L630">
        <f>VLOOKUP(P630,[1]Table1!$A$2:$K$85,11, FALSE)</f>
        <v>43</v>
      </c>
      <c r="N630" t="s">
        <v>2394</v>
      </c>
      <c r="P630" t="s">
        <v>2566</v>
      </c>
      <c r="Q630" t="s">
        <v>2666</v>
      </c>
      <c r="R630" t="s">
        <v>2667</v>
      </c>
      <c r="S630" t="s">
        <v>2668</v>
      </c>
      <c r="T630">
        <v>91.8</v>
      </c>
      <c r="U630">
        <v>176</v>
      </c>
      <c r="V630">
        <v>52111</v>
      </c>
      <c r="W630">
        <v>52.110999999999997</v>
      </c>
    </row>
    <row r="631" spans="1:23" x14ac:dyDescent="0.2">
      <c r="A631" t="s">
        <v>1875</v>
      </c>
      <c r="B631">
        <v>12</v>
      </c>
      <c r="C631" t="s">
        <v>2646</v>
      </c>
      <c r="D631" t="s">
        <v>1908</v>
      </c>
      <c r="E631" t="s">
        <v>1909</v>
      </c>
      <c r="F631" t="s">
        <v>17</v>
      </c>
      <c r="G631" t="s">
        <v>174</v>
      </c>
      <c r="H631" t="s">
        <v>14</v>
      </c>
      <c r="I631">
        <v>18.7</v>
      </c>
      <c r="J631">
        <v>27</v>
      </c>
      <c r="K631" t="s">
        <v>979</v>
      </c>
      <c r="L631">
        <f>VLOOKUP(P631,[1]Table1!$A$2:$K$85,11, FALSE)</f>
        <v>4</v>
      </c>
      <c r="N631" t="s">
        <v>2395</v>
      </c>
      <c r="P631" t="s">
        <v>2616</v>
      </c>
      <c r="Q631" t="s">
        <v>2783</v>
      </c>
      <c r="R631" t="s">
        <v>2784</v>
      </c>
      <c r="S631" t="s">
        <v>2671</v>
      </c>
      <c r="T631">
        <v>90</v>
      </c>
      <c r="U631">
        <v>29</v>
      </c>
      <c r="V631">
        <v>40937</v>
      </c>
      <c r="W631">
        <v>40.936999999999998</v>
      </c>
    </row>
    <row r="632" spans="1:23" x14ac:dyDescent="0.2">
      <c r="A632" t="s">
        <v>1875</v>
      </c>
      <c r="B632">
        <v>13</v>
      </c>
      <c r="C632" t="s">
        <v>2646</v>
      </c>
      <c r="D632" t="s">
        <v>1910</v>
      </c>
      <c r="E632" t="s">
        <v>1911</v>
      </c>
      <c r="F632" t="s">
        <v>17</v>
      </c>
      <c r="G632" t="s">
        <v>1892</v>
      </c>
      <c r="H632" t="s">
        <v>26</v>
      </c>
      <c r="I632">
        <v>12.4</v>
      </c>
      <c r="J632">
        <v>23</v>
      </c>
      <c r="K632" t="s">
        <v>1023</v>
      </c>
      <c r="L632">
        <f>VLOOKUP(P632,[1]Table1!$A$2:$K$85,11, FALSE)</f>
        <v>4</v>
      </c>
      <c r="N632" t="s">
        <v>2396</v>
      </c>
      <c r="P632" t="s">
        <v>2616</v>
      </c>
      <c r="Q632" t="s">
        <v>2783</v>
      </c>
      <c r="R632" t="s">
        <v>2784</v>
      </c>
      <c r="S632" t="s">
        <v>2671</v>
      </c>
      <c r="T632">
        <v>90</v>
      </c>
      <c r="U632">
        <v>29</v>
      </c>
      <c r="V632">
        <v>40937</v>
      </c>
      <c r="W632">
        <v>40.936999999999998</v>
      </c>
    </row>
    <row r="633" spans="1:23" x14ac:dyDescent="0.2">
      <c r="A633" t="s">
        <v>1875</v>
      </c>
      <c r="B633">
        <v>14</v>
      </c>
      <c r="C633" t="s">
        <v>2646</v>
      </c>
      <c r="D633" t="s">
        <v>1912</v>
      </c>
      <c r="E633" t="s">
        <v>1913</v>
      </c>
      <c r="F633" t="s">
        <v>17</v>
      </c>
      <c r="G633" t="s">
        <v>1892</v>
      </c>
      <c r="H633" t="s">
        <v>20</v>
      </c>
      <c r="I633">
        <v>6.1</v>
      </c>
      <c r="J633">
        <v>22</v>
      </c>
      <c r="K633" t="s">
        <v>1031</v>
      </c>
      <c r="L633">
        <f>VLOOKUP(P633,[1]Table1!$A$2:$K$85,11, FALSE)</f>
        <v>51</v>
      </c>
      <c r="N633" t="s">
        <v>2397</v>
      </c>
      <c r="P633" t="s">
        <v>2586</v>
      </c>
      <c r="Q633" t="s">
        <v>2716</v>
      </c>
      <c r="R633" t="s">
        <v>2717</v>
      </c>
      <c r="S633" t="s">
        <v>2688</v>
      </c>
      <c r="T633">
        <v>88.5</v>
      </c>
      <c r="U633">
        <v>0</v>
      </c>
      <c r="V633">
        <v>50089</v>
      </c>
      <c r="W633">
        <v>50.088999999999999</v>
      </c>
    </row>
    <row r="634" spans="1:23" x14ac:dyDescent="0.2">
      <c r="A634" t="s">
        <v>1875</v>
      </c>
      <c r="B634">
        <v>15</v>
      </c>
      <c r="C634" t="s">
        <v>2646</v>
      </c>
      <c r="D634" t="s">
        <v>1915</v>
      </c>
      <c r="E634" t="s">
        <v>1916</v>
      </c>
      <c r="F634" t="s">
        <v>17</v>
      </c>
      <c r="G634" t="s">
        <v>174</v>
      </c>
      <c r="H634" t="s">
        <v>38</v>
      </c>
      <c r="I634">
        <v>10.199999999999999</v>
      </c>
      <c r="J634">
        <v>20</v>
      </c>
      <c r="K634" t="s">
        <v>1072</v>
      </c>
      <c r="L634">
        <f>VLOOKUP(P634,[1]Table1!$A$2:$K$85,11, FALSE)</f>
        <v>25</v>
      </c>
      <c r="N634" t="s">
        <v>2398</v>
      </c>
      <c r="P634" t="s">
        <v>2593</v>
      </c>
      <c r="Q634" t="s">
        <v>2733</v>
      </c>
      <c r="R634" t="s">
        <v>2734</v>
      </c>
      <c r="S634" t="s">
        <v>1117</v>
      </c>
      <c r="T634">
        <v>86.4</v>
      </c>
      <c r="U634">
        <v>49</v>
      </c>
      <c r="V634">
        <v>58575</v>
      </c>
      <c r="W634">
        <v>58.575000000000003</v>
      </c>
    </row>
    <row r="635" spans="1:23" x14ac:dyDescent="0.2">
      <c r="A635" t="s">
        <v>1875</v>
      </c>
      <c r="B635">
        <v>16</v>
      </c>
      <c r="C635" t="s">
        <v>2646</v>
      </c>
      <c r="D635" t="s">
        <v>1917</v>
      </c>
      <c r="E635" t="s">
        <v>1918</v>
      </c>
      <c r="F635" t="s">
        <v>17</v>
      </c>
      <c r="G635" t="s">
        <v>1887</v>
      </c>
      <c r="H635" t="s">
        <v>38</v>
      </c>
      <c r="I635">
        <v>11.9</v>
      </c>
      <c r="J635">
        <v>18.5</v>
      </c>
      <c r="K635" t="s">
        <v>1422</v>
      </c>
      <c r="L635">
        <f>VLOOKUP(P635,[1]Table1!$A$2:$K$85,11, FALSE)</f>
        <v>53</v>
      </c>
      <c r="N635" t="s">
        <v>2399</v>
      </c>
      <c r="P635" t="s">
        <v>2564</v>
      </c>
      <c r="Q635" t="s">
        <v>2661</v>
      </c>
      <c r="R635" t="s">
        <v>2662</v>
      </c>
      <c r="S635" t="s">
        <v>2663</v>
      </c>
      <c r="T635">
        <v>87</v>
      </c>
      <c r="U635">
        <v>127</v>
      </c>
      <c r="V635">
        <v>59866</v>
      </c>
      <c r="W635">
        <v>59.866</v>
      </c>
    </row>
    <row r="636" spans="1:23" x14ac:dyDescent="0.2">
      <c r="A636" t="s">
        <v>1875</v>
      </c>
      <c r="B636">
        <v>17</v>
      </c>
      <c r="C636" t="s">
        <v>2646</v>
      </c>
      <c r="D636" t="s">
        <v>1919</v>
      </c>
      <c r="E636" t="s">
        <v>1920</v>
      </c>
      <c r="F636" t="s">
        <v>17</v>
      </c>
      <c r="G636" t="s">
        <v>1887</v>
      </c>
      <c r="H636" t="s">
        <v>20</v>
      </c>
      <c r="I636">
        <v>62</v>
      </c>
      <c r="J636">
        <v>17.3</v>
      </c>
      <c r="K636" t="s">
        <v>1222</v>
      </c>
      <c r="L636">
        <f>VLOOKUP(P636,[1]Table1!$A$2:$K$85,11, FALSE)</f>
        <v>31</v>
      </c>
      <c r="N636" t="s">
        <v>2400</v>
      </c>
      <c r="P636" t="s">
        <v>2597</v>
      </c>
      <c r="Q636" t="s">
        <v>2743</v>
      </c>
      <c r="R636" t="s">
        <v>2713</v>
      </c>
      <c r="S636" t="s">
        <v>2709</v>
      </c>
      <c r="T636">
        <v>91.9</v>
      </c>
      <c r="U636">
        <v>62</v>
      </c>
      <c r="V636">
        <v>54306</v>
      </c>
      <c r="W636">
        <v>54.305999999999997</v>
      </c>
    </row>
    <row r="637" spans="1:23" x14ac:dyDescent="0.2">
      <c r="A637" t="s">
        <v>1875</v>
      </c>
      <c r="B637">
        <v>18</v>
      </c>
      <c r="C637" t="s">
        <v>2646</v>
      </c>
      <c r="D637" t="s">
        <v>1921</v>
      </c>
      <c r="E637" t="s">
        <v>1922</v>
      </c>
      <c r="F637" t="s">
        <v>17</v>
      </c>
      <c r="G637" t="s">
        <v>1887</v>
      </c>
      <c r="H637" t="s">
        <v>14</v>
      </c>
      <c r="I637">
        <v>5.2</v>
      </c>
      <c r="J637">
        <v>16.899999999999999</v>
      </c>
      <c r="K637" t="s">
        <v>1671</v>
      </c>
      <c r="L637">
        <f>VLOOKUP(P637,[1]Table1!$A$2:$K$85,11, FALSE)</f>
        <v>13</v>
      </c>
      <c r="N637" t="s">
        <v>2401</v>
      </c>
      <c r="P637" t="s">
        <v>2580</v>
      </c>
      <c r="Q637" t="s">
        <v>2702</v>
      </c>
      <c r="R637" t="s">
        <v>2703</v>
      </c>
      <c r="S637" t="s">
        <v>2704</v>
      </c>
      <c r="T637">
        <v>88</v>
      </c>
      <c r="U637">
        <v>72</v>
      </c>
      <c r="V637">
        <v>41995</v>
      </c>
      <c r="W637">
        <v>41.994999999999997</v>
      </c>
    </row>
    <row r="638" spans="1:23" x14ac:dyDescent="0.2">
      <c r="A638" t="s">
        <v>1875</v>
      </c>
      <c r="B638">
        <v>19</v>
      </c>
      <c r="C638" t="s">
        <v>2646</v>
      </c>
      <c r="D638" t="s">
        <v>1923</v>
      </c>
      <c r="E638" t="s">
        <v>1924</v>
      </c>
      <c r="F638" t="s">
        <v>17</v>
      </c>
      <c r="G638" t="s">
        <v>174</v>
      </c>
      <c r="H638" t="s">
        <v>26</v>
      </c>
      <c r="I638">
        <v>2.7</v>
      </c>
      <c r="J638">
        <v>15.3</v>
      </c>
      <c r="K638" t="s">
        <v>1466</v>
      </c>
      <c r="L638">
        <f>VLOOKUP(P638,[1]Table1!$A$2:$K$85,11, FALSE)</f>
        <v>51</v>
      </c>
      <c r="N638" t="s">
        <v>2402</v>
      </c>
      <c r="P638" t="s">
        <v>2568</v>
      </c>
      <c r="Q638" t="s">
        <v>2672</v>
      </c>
      <c r="R638" t="s">
        <v>2673</v>
      </c>
      <c r="S638" t="s">
        <v>2660</v>
      </c>
      <c r="T638">
        <v>93.9</v>
      </c>
      <c r="U638">
        <v>77</v>
      </c>
      <c r="V638">
        <v>48335</v>
      </c>
      <c r="W638">
        <v>48.335000000000001</v>
      </c>
    </row>
    <row r="639" spans="1:23" x14ac:dyDescent="0.2">
      <c r="A639" t="s">
        <v>1875</v>
      </c>
      <c r="B639">
        <v>20</v>
      </c>
      <c r="C639" t="s">
        <v>2646</v>
      </c>
      <c r="D639" t="s">
        <v>1925</v>
      </c>
      <c r="E639" t="s">
        <v>1926</v>
      </c>
      <c r="F639" t="s">
        <v>17</v>
      </c>
      <c r="G639" t="s">
        <v>174</v>
      </c>
      <c r="H639" t="s">
        <v>17</v>
      </c>
      <c r="I639">
        <v>7.3</v>
      </c>
      <c r="J639">
        <v>14.3</v>
      </c>
      <c r="K639" t="s">
        <v>780</v>
      </c>
      <c r="L639">
        <f>VLOOKUP(P639,[1]Table1!$A$2:$K$85,11, FALSE)</f>
        <v>14</v>
      </c>
      <c r="N639" t="s">
        <v>2403</v>
      </c>
      <c r="P639" t="s">
        <v>2581</v>
      </c>
      <c r="Q639" t="s">
        <v>2705</v>
      </c>
      <c r="R639" t="s">
        <v>2706</v>
      </c>
      <c r="S639" t="s">
        <v>2688</v>
      </c>
      <c r="T639">
        <v>129</v>
      </c>
      <c r="U639">
        <v>38</v>
      </c>
      <c r="V639">
        <v>78965</v>
      </c>
      <c r="W639">
        <v>78.965000000000003</v>
      </c>
    </row>
    <row r="640" spans="1:23" x14ac:dyDescent="0.2">
      <c r="A640" t="s">
        <v>1875</v>
      </c>
      <c r="B640">
        <v>21</v>
      </c>
      <c r="C640" t="s">
        <v>2646</v>
      </c>
      <c r="D640" t="s">
        <v>1927</v>
      </c>
      <c r="E640" t="s">
        <v>1928</v>
      </c>
      <c r="F640" t="s">
        <v>17</v>
      </c>
      <c r="G640" t="s">
        <v>1892</v>
      </c>
      <c r="H640" t="s">
        <v>17</v>
      </c>
      <c r="I640">
        <v>9.1</v>
      </c>
      <c r="J640">
        <v>13.5</v>
      </c>
      <c r="K640" t="s">
        <v>1930</v>
      </c>
      <c r="L640">
        <f>VLOOKUP(P640,[1]Table1!$A$2:$K$85,11, FALSE)</f>
        <v>80</v>
      </c>
      <c r="N640" t="s">
        <v>2404</v>
      </c>
      <c r="P640" t="s">
        <v>2574</v>
      </c>
      <c r="Q640" t="s">
        <v>2686</v>
      </c>
      <c r="R640" t="s">
        <v>2687</v>
      </c>
      <c r="S640" t="s">
        <v>2688</v>
      </c>
      <c r="T640">
        <v>100.2</v>
      </c>
      <c r="U640">
        <v>89</v>
      </c>
      <c r="V640">
        <v>67927</v>
      </c>
      <c r="W640">
        <v>67.927000000000007</v>
      </c>
    </row>
    <row r="641" spans="1:23" x14ac:dyDescent="0.2">
      <c r="A641" t="s">
        <v>1875</v>
      </c>
      <c r="B641">
        <v>22</v>
      </c>
      <c r="C641" t="s">
        <v>2646</v>
      </c>
      <c r="D641" t="s">
        <v>1931</v>
      </c>
      <c r="E641" t="s">
        <v>1932</v>
      </c>
      <c r="F641" t="s">
        <v>17</v>
      </c>
      <c r="G641" t="s">
        <v>1933</v>
      </c>
      <c r="H641" t="s">
        <v>26</v>
      </c>
      <c r="I641">
        <v>10.3</v>
      </c>
      <c r="J641">
        <v>12</v>
      </c>
      <c r="K641" t="s">
        <v>1747</v>
      </c>
      <c r="L641">
        <f>VLOOKUP(P641,[1]Table1!$A$2:$K$85,11, FALSE)</f>
        <v>27</v>
      </c>
      <c r="N641" t="s">
        <v>2556</v>
      </c>
      <c r="P641" t="s">
        <v>2612</v>
      </c>
      <c r="Q641" t="s">
        <v>2774</v>
      </c>
      <c r="R641" t="s">
        <v>2775</v>
      </c>
      <c r="S641" t="s">
        <v>2762</v>
      </c>
      <c r="T641">
        <v>81.599999999999994</v>
      </c>
      <c r="U641">
        <v>0</v>
      </c>
      <c r="V641">
        <v>56374</v>
      </c>
      <c r="W641">
        <v>56.374000000000002</v>
      </c>
    </row>
    <row r="642" spans="1:23" x14ac:dyDescent="0.2">
      <c r="A642" t="s">
        <v>1875</v>
      </c>
      <c r="B642">
        <v>23</v>
      </c>
      <c r="C642" t="s">
        <v>2646</v>
      </c>
      <c r="D642" t="s">
        <v>1935</v>
      </c>
      <c r="E642" t="s">
        <v>1936</v>
      </c>
      <c r="F642" t="s">
        <v>17</v>
      </c>
      <c r="G642" t="s">
        <v>174</v>
      </c>
      <c r="H642" t="s">
        <v>14</v>
      </c>
      <c r="I642">
        <v>14.9</v>
      </c>
      <c r="J642">
        <v>12</v>
      </c>
      <c r="K642" t="s">
        <v>1747</v>
      </c>
      <c r="L642">
        <f>VLOOKUP(P642,[1]Table1!$A$2:$K$85,11, FALSE)</f>
        <v>31</v>
      </c>
      <c r="N642" t="s">
        <v>2405</v>
      </c>
      <c r="P642" t="s">
        <v>2597</v>
      </c>
      <c r="Q642" t="s">
        <v>2743</v>
      </c>
      <c r="R642" t="s">
        <v>2713</v>
      </c>
      <c r="S642" t="s">
        <v>2709</v>
      </c>
      <c r="T642">
        <v>91.9</v>
      </c>
      <c r="U642">
        <v>62</v>
      </c>
      <c r="V642">
        <v>54306</v>
      </c>
      <c r="W642">
        <v>54.305999999999997</v>
      </c>
    </row>
    <row r="643" spans="1:23" x14ac:dyDescent="0.2">
      <c r="A643" t="s">
        <v>1875</v>
      </c>
      <c r="B643">
        <v>24</v>
      </c>
      <c r="C643" t="s">
        <v>2646</v>
      </c>
      <c r="D643" t="s">
        <v>1937</v>
      </c>
      <c r="E643" t="s">
        <v>1938</v>
      </c>
      <c r="F643" t="s">
        <v>17</v>
      </c>
      <c r="G643" t="s">
        <v>174</v>
      </c>
      <c r="H643" t="s">
        <v>38</v>
      </c>
      <c r="I643">
        <v>6.6</v>
      </c>
      <c r="J643">
        <v>11.4</v>
      </c>
      <c r="K643" t="s">
        <v>1939</v>
      </c>
      <c r="L643">
        <f>VLOOKUP(P643,[1]Table1!$A$2:$K$85,11, FALSE)</f>
        <v>31</v>
      </c>
      <c r="N643" t="s">
        <v>2406</v>
      </c>
      <c r="P643" t="s">
        <v>2597</v>
      </c>
      <c r="Q643" t="s">
        <v>2743</v>
      </c>
      <c r="R643" t="s">
        <v>2713</v>
      </c>
      <c r="S643" t="s">
        <v>2709</v>
      </c>
      <c r="T643">
        <v>91.9</v>
      </c>
      <c r="U643">
        <v>62</v>
      </c>
      <c r="V643">
        <v>54306</v>
      </c>
      <c r="W643">
        <v>54.305999999999997</v>
      </c>
    </row>
    <row r="644" spans="1:23" x14ac:dyDescent="0.2">
      <c r="A644" t="s">
        <v>1875</v>
      </c>
      <c r="B644">
        <v>25</v>
      </c>
      <c r="C644" t="s">
        <v>2646</v>
      </c>
      <c r="D644" t="s">
        <v>1940</v>
      </c>
      <c r="E644" t="s">
        <v>1941</v>
      </c>
      <c r="F644" t="s">
        <v>17</v>
      </c>
      <c r="G644" t="s">
        <v>1882</v>
      </c>
      <c r="H644" t="s">
        <v>38</v>
      </c>
      <c r="I644">
        <v>2.2000000000000002</v>
      </c>
      <c r="J644">
        <v>9.6</v>
      </c>
      <c r="K644" t="s">
        <v>1539</v>
      </c>
      <c r="L644">
        <f>VLOOKUP(P644,[1]Table1!$A$2:$K$85,11, FALSE)</f>
        <v>27</v>
      </c>
      <c r="N644" t="s">
        <v>2407</v>
      </c>
      <c r="P644" t="s">
        <v>2612</v>
      </c>
      <c r="Q644" t="s">
        <v>2774</v>
      </c>
      <c r="R644" t="s">
        <v>2775</v>
      </c>
      <c r="S644" t="s">
        <v>2762</v>
      </c>
      <c r="T644">
        <v>81.599999999999994</v>
      </c>
      <c r="U644">
        <v>0</v>
      </c>
      <c r="V644">
        <v>56374</v>
      </c>
      <c r="W644">
        <v>56.374000000000002</v>
      </c>
    </row>
    <row r="645" spans="1:23" x14ac:dyDescent="0.2">
      <c r="A645" t="s">
        <v>1875</v>
      </c>
      <c r="B645">
        <v>26</v>
      </c>
      <c r="C645" t="s">
        <v>2646</v>
      </c>
      <c r="D645" t="s">
        <v>1942</v>
      </c>
      <c r="E645" t="s">
        <v>1943</v>
      </c>
      <c r="F645" t="s">
        <v>17</v>
      </c>
      <c r="G645" t="s">
        <v>1933</v>
      </c>
      <c r="H645" t="s">
        <v>38</v>
      </c>
      <c r="I645">
        <v>2.4</v>
      </c>
      <c r="J645">
        <v>8.9</v>
      </c>
      <c r="K645" t="s">
        <v>1305</v>
      </c>
      <c r="L645">
        <f>VLOOKUP(P645,[1]Table1!$A$2:$K$85,11, FALSE)</f>
        <v>1</v>
      </c>
      <c r="N645" t="s">
        <v>2408</v>
      </c>
      <c r="P645" t="s">
        <v>2641</v>
      </c>
      <c r="Q645" t="s">
        <v>2841</v>
      </c>
      <c r="R645" t="s">
        <v>2842</v>
      </c>
      <c r="S645" t="s">
        <v>2671</v>
      </c>
      <c r="T645">
        <v>80.2</v>
      </c>
      <c r="U645">
        <v>97</v>
      </c>
      <c r="V645">
        <v>59893</v>
      </c>
      <c r="W645">
        <v>59.893000000000001</v>
      </c>
    </row>
    <row r="646" spans="1:23" x14ac:dyDescent="0.2">
      <c r="A646" t="s">
        <v>1875</v>
      </c>
      <c r="B646">
        <v>27</v>
      </c>
      <c r="C646" t="s">
        <v>2646</v>
      </c>
      <c r="D646" t="s">
        <v>1944</v>
      </c>
      <c r="E646" t="s">
        <v>1945</v>
      </c>
      <c r="F646" t="s">
        <v>17</v>
      </c>
      <c r="G646" t="s">
        <v>1882</v>
      </c>
      <c r="H646" t="s">
        <v>26</v>
      </c>
      <c r="I646">
        <v>0.375</v>
      </c>
      <c r="J646">
        <v>8.5</v>
      </c>
      <c r="K646" t="s">
        <v>805</v>
      </c>
      <c r="L646">
        <f>VLOOKUP(P646,[1]Table1!$A$2:$K$85,11, FALSE)</f>
        <v>27</v>
      </c>
      <c r="N646" t="s">
        <v>2409</v>
      </c>
      <c r="P646" t="s">
        <v>2612</v>
      </c>
      <c r="Q646" t="s">
        <v>2774</v>
      </c>
      <c r="R646" t="s">
        <v>2775</v>
      </c>
      <c r="S646" t="s">
        <v>2762</v>
      </c>
      <c r="T646">
        <v>81.599999999999994</v>
      </c>
      <c r="U646">
        <v>0</v>
      </c>
      <c r="V646">
        <v>56374</v>
      </c>
      <c r="W646">
        <v>56.374000000000002</v>
      </c>
    </row>
    <row r="647" spans="1:23" x14ac:dyDescent="0.2">
      <c r="A647" t="s">
        <v>1875</v>
      </c>
      <c r="B647">
        <v>28</v>
      </c>
      <c r="C647" t="s">
        <v>2646</v>
      </c>
      <c r="D647" t="s">
        <v>1946</v>
      </c>
      <c r="E647" t="s">
        <v>1947</v>
      </c>
      <c r="F647" t="s">
        <v>17</v>
      </c>
      <c r="G647" t="s">
        <v>1882</v>
      </c>
      <c r="H647" t="s">
        <v>14</v>
      </c>
      <c r="I647">
        <v>0.28599999999999998</v>
      </c>
      <c r="J647">
        <v>7.7</v>
      </c>
      <c r="K647" t="s">
        <v>1600</v>
      </c>
      <c r="L647">
        <f>VLOOKUP(P647,[1]Table1!$A$2:$K$85,11, FALSE)</f>
        <v>53</v>
      </c>
      <c r="N647" t="s">
        <v>2410</v>
      </c>
      <c r="P647" t="s">
        <v>2564</v>
      </c>
      <c r="Q647" t="s">
        <v>2661</v>
      </c>
      <c r="R647" t="s">
        <v>2662</v>
      </c>
      <c r="S647" t="s">
        <v>2663</v>
      </c>
      <c r="T647">
        <v>87</v>
      </c>
      <c r="U647">
        <v>127</v>
      </c>
      <c r="V647">
        <v>59866</v>
      </c>
      <c r="W647">
        <v>59.866</v>
      </c>
    </row>
    <row r="648" spans="1:23" x14ac:dyDescent="0.2">
      <c r="A648" t="s">
        <v>1875</v>
      </c>
      <c r="B648">
        <v>29</v>
      </c>
      <c r="C648" t="s">
        <v>2646</v>
      </c>
      <c r="D648" t="s">
        <v>1948</v>
      </c>
      <c r="E648" t="s">
        <v>1949</v>
      </c>
      <c r="F648" t="s">
        <v>17</v>
      </c>
      <c r="G648" t="s">
        <v>174</v>
      </c>
      <c r="H648" t="s">
        <v>38</v>
      </c>
      <c r="I648">
        <v>1.2</v>
      </c>
      <c r="J648">
        <v>7.1</v>
      </c>
      <c r="K648" t="s">
        <v>1503</v>
      </c>
      <c r="L648">
        <f>VLOOKUP(P648,[1]Table1!$A$2:$K$85,11, FALSE)</f>
        <v>46</v>
      </c>
      <c r="N648" t="s">
        <v>2411</v>
      </c>
      <c r="P648" t="s">
        <v>2607</v>
      </c>
      <c r="Q648" t="s">
        <v>2765</v>
      </c>
      <c r="R648" t="s">
        <v>2766</v>
      </c>
      <c r="S648" t="s">
        <v>2704</v>
      </c>
      <c r="T648">
        <v>90.4</v>
      </c>
      <c r="U648">
        <v>202</v>
      </c>
      <c r="V648">
        <v>28744</v>
      </c>
      <c r="W648">
        <v>28.744</v>
      </c>
    </row>
    <row r="649" spans="1:23" x14ac:dyDescent="0.2">
      <c r="A649" t="s">
        <v>1950</v>
      </c>
      <c r="B649">
        <v>1</v>
      </c>
      <c r="C649" t="s">
        <v>2645</v>
      </c>
      <c r="D649" t="s">
        <v>1951</v>
      </c>
      <c r="E649" t="s">
        <v>1952</v>
      </c>
      <c r="F649" t="s">
        <v>17</v>
      </c>
      <c r="G649" t="s">
        <v>1953</v>
      </c>
      <c r="H649" t="s">
        <v>14</v>
      </c>
      <c r="I649">
        <v>111</v>
      </c>
      <c r="J649">
        <v>91</v>
      </c>
      <c r="K649" t="s">
        <v>724</v>
      </c>
      <c r="L649">
        <f>VLOOKUP(P649,[1]Table1!$A$2:$K$85,11, FALSE)</f>
        <v>51</v>
      </c>
      <c r="N649" t="s">
        <v>2412</v>
      </c>
      <c r="P649" t="s">
        <v>2586</v>
      </c>
      <c r="Q649" t="s">
        <v>2716</v>
      </c>
      <c r="R649" t="s">
        <v>2717</v>
      </c>
      <c r="S649" t="s">
        <v>2688</v>
      </c>
      <c r="T649">
        <v>88.5</v>
      </c>
      <c r="U649">
        <v>0</v>
      </c>
      <c r="V649">
        <v>50089</v>
      </c>
      <c r="W649">
        <v>50.088999999999999</v>
      </c>
    </row>
    <row r="650" spans="1:23" x14ac:dyDescent="0.2">
      <c r="A650" t="s">
        <v>1950</v>
      </c>
      <c r="B650">
        <v>2</v>
      </c>
      <c r="C650" t="s">
        <v>2645</v>
      </c>
      <c r="D650" t="s">
        <v>1954</v>
      </c>
      <c r="E650" t="s">
        <v>1955</v>
      </c>
      <c r="F650" t="s">
        <v>17</v>
      </c>
      <c r="G650" t="s">
        <v>1953</v>
      </c>
      <c r="H650" t="s">
        <v>14</v>
      </c>
      <c r="I650">
        <v>8.1999999999999993</v>
      </c>
      <c r="J650">
        <v>24</v>
      </c>
      <c r="K650" t="s">
        <v>1008</v>
      </c>
      <c r="L650">
        <f>VLOOKUP(P650,[1]Table1!$A$2:$K$85,11, FALSE)</f>
        <v>14</v>
      </c>
      <c r="N650" t="s">
        <v>2413</v>
      </c>
      <c r="P650" t="s">
        <v>2581</v>
      </c>
      <c r="Q650" t="s">
        <v>2705</v>
      </c>
      <c r="R650" t="s">
        <v>2706</v>
      </c>
      <c r="S650" t="s">
        <v>2688</v>
      </c>
      <c r="T650">
        <v>129</v>
      </c>
      <c r="U650">
        <v>38</v>
      </c>
      <c r="V650">
        <v>78965</v>
      </c>
      <c r="W650">
        <v>78.965000000000003</v>
      </c>
    </row>
    <row r="651" spans="1:23" x14ac:dyDescent="0.2">
      <c r="A651" t="s">
        <v>1950</v>
      </c>
      <c r="B651">
        <v>3</v>
      </c>
      <c r="C651" t="s">
        <v>2645</v>
      </c>
      <c r="D651" t="s">
        <v>1956</v>
      </c>
      <c r="E651" t="s">
        <v>1957</v>
      </c>
      <c r="F651" t="s">
        <v>17</v>
      </c>
      <c r="G651" t="s">
        <v>1953</v>
      </c>
      <c r="H651" t="s">
        <v>26</v>
      </c>
      <c r="I651">
        <v>0.80600000000000005</v>
      </c>
      <c r="J651">
        <v>15.7</v>
      </c>
      <c r="K651" t="s">
        <v>1704</v>
      </c>
      <c r="L651">
        <f>VLOOKUP(P651,[1]Table1!$A$2:$K$85,11, FALSE)</f>
        <v>4</v>
      </c>
      <c r="N651" t="s">
        <v>2414</v>
      </c>
      <c r="P651" t="s">
        <v>2616</v>
      </c>
      <c r="Q651" t="s">
        <v>2783</v>
      </c>
      <c r="R651" t="s">
        <v>2784</v>
      </c>
      <c r="S651" t="s">
        <v>2671</v>
      </c>
      <c r="T651">
        <v>90</v>
      </c>
      <c r="U651">
        <v>29</v>
      </c>
      <c r="V651">
        <v>40937</v>
      </c>
      <c r="W651">
        <v>40.936999999999998</v>
      </c>
    </row>
    <row r="652" spans="1:23" x14ac:dyDescent="0.2">
      <c r="A652" t="s">
        <v>1950</v>
      </c>
      <c r="B652">
        <v>4</v>
      </c>
      <c r="C652" t="s">
        <v>2645</v>
      </c>
      <c r="D652" t="s">
        <v>1958</v>
      </c>
      <c r="E652" t="s">
        <v>1959</v>
      </c>
      <c r="F652" t="s">
        <v>17</v>
      </c>
      <c r="G652" t="s">
        <v>1953</v>
      </c>
      <c r="H652" t="s">
        <v>20</v>
      </c>
      <c r="I652">
        <v>1.5</v>
      </c>
      <c r="J652">
        <v>14.4</v>
      </c>
      <c r="K652" t="s">
        <v>1612</v>
      </c>
      <c r="L652">
        <f>VLOOKUP(P652,[1]Table1!$A$2:$K$85,11, FALSE)</f>
        <v>28</v>
      </c>
      <c r="N652" t="s">
        <v>2415</v>
      </c>
      <c r="P652" t="s">
        <v>2595</v>
      </c>
      <c r="Q652" t="s">
        <v>2737</v>
      </c>
      <c r="R652" t="s">
        <v>2738</v>
      </c>
      <c r="S652" t="s">
        <v>2739</v>
      </c>
      <c r="T652">
        <v>107.3</v>
      </c>
      <c r="U652">
        <v>105</v>
      </c>
      <c r="V652">
        <v>55776</v>
      </c>
      <c r="W652">
        <v>55.776000000000003</v>
      </c>
    </row>
    <row r="653" spans="1:23" x14ac:dyDescent="0.2">
      <c r="A653" t="s">
        <v>1950</v>
      </c>
      <c r="B653">
        <v>5</v>
      </c>
      <c r="C653" t="s">
        <v>2645</v>
      </c>
      <c r="D653" t="s">
        <v>1960</v>
      </c>
      <c r="E653" t="s">
        <v>1961</v>
      </c>
      <c r="F653" t="s">
        <v>17</v>
      </c>
      <c r="G653" t="s">
        <v>1953</v>
      </c>
      <c r="H653" t="s">
        <v>26</v>
      </c>
      <c r="I653">
        <v>0.14399999999999999</v>
      </c>
      <c r="J653">
        <v>7.5</v>
      </c>
      <c r="K653" t="s">
        <v>1962</v>
      </c>
      <c r="L653">
        <f>VLOOKUP(P653,[1]Table1!$A$2:$K$85,11, FALSE)</f>
        <v>16</v>
      </c>
      <c r="N653" t="s">
        <v>2416</v>
      </c>
      <c r="P653" t="s">
        <v>2601</v>
      </c>
      <c r="Q653" t="s">
        <v>2751</v>
      </c>
      <c r="R653" t="s">
        <v>2752</v>
      </c>
      <c r="S653" t="s">
        <v>2753</v>
      </c>
      <c r="T653">
        <v>101.4</v>
      </c>
      <c r="U653">
        <v>250</v>
      </c>
      <c r="V653">
        <v>49928</v>
      </c>
      <c r="W653">
        <v>49.927999999999997</v>
      </c>
    </row>
    <row r="654" spans="1:23" x14ac:dyDescent="0.2">
      <c r="A654" t="s">
        <v>1950</v>
      </c>
      <c r="B654">
        <v>6</v>
      </c>
      <c r="C654" t="s">
        <v>2645</v>
      </c>
      <c r="D654" t="s">
        <v>1963</v>
      </c>
      <c r="E654" t="s">
        <v>1964</v>
      </c>
      <c r="F654" t="s">
        <v>17</v>
      </c>
      <c r="G654" t="s">
        <v>1953</v>
      </c>
      <c r="H654" t="s">
        <v>14</v>
      </c>
      <c r="I654">
        <v>2.1</v>
      </c>
      <c r="J654">
        <v>5.0999999999999996</v>
      </c>
      <c r="K654" t="s">
        <v>1606</v>
      </c>
      <c r="L654">
        <f>VLOOKUP(P654,[1]Table1!$A$2:$K$85,11, FALSE)</f>
        <v>12</v>
      </c>
      <c r="N654" t="s">
        <v>2417</v>
      </c>
      <c r="P654" t="s">
        <v>2579</v>
      </c>
      <c r="Q654" t="s">
        <v>2700</v>
      </c>
      <c r="R654" t="s">
        <v>2701</v>
      </c>
      <c r="S654" t="s">
        <v>2697</v>
      </c>
      <c r="T654">
        <v>432.8</v>
      </c>
      <c r="U654">
        <v>3</v>
      </c>
      <c r="V654">
        <v>194782</v>
      </c>
      <c r="W654">
        <v>194.78200000000001</v>
      </c>
    </row>
    <row r="655" spans="1:23" x14ac:dyDescent="0.2">
      <c r="A655" t="s">
        <v>1965</v>
      </c>
      <c r="B655">
        <v>1</v>
      </c>
      <c r="C655" t="s">
        <v>2646</v>
      </c>
      <c r="D655" t="s">
        <v>1966</v>
      </c>
      <c r="E655" t="s">
        <v>1967</v>
      </c>
      <c r="F655" t="s">
        <v>17</v>
      </c>
      <c r="G655" t="s">
        <v>1953</v>
      </c>
      <c r="H655" t="s">
        <v>26</v>
      </c>
      <c r="I655">
        <v>29</v>
      </c>
      <c r="J655">
        <v>25</v>
      </c>
      <c r="K655" t="s">
        <v>999</v>
      </c>
      <c r="L655">
        <f>VLOOKUP(P655,[1]Table1!$A$2:$K$85,11, FALSE)</f>
        <v>12</v>
      </c>
      <c r="N655" t="s">
        <v>2418</v>
      </c>
      <c r="P655" t="s">
        <v>2579</v>
      </c>
      <c r="Q655" t="s">
        <v>2700</v>
      </c>
      <c r="R655" t="s">
        <v>2701</v>
      </c>
      <c r="S655" t="s">
        <v>2697</v>
      </c>
      <c r="T655">
        <v>432.8</v>
      </c>
      <c r="U655">
        <v>3</v>
      </c>
      <c r="V655">
        <v>194782</v>
      </c>
      <c r="W655">
        <v>194.78200000000001</v>
      </c>
    </row>
    <row r="656" spans="1:23" x14ac:dyDescent="0.2">
      <c r="A656" t="s">
        <v>1965</v>
      </c>
      <c r="B656">
        <v>2</v>
      </c>
      <c r="C656" t="s">
        <v>2646</v>
      </c>
      <c r="D656" t="s">
        <v>1968</v>
      </c>
      <c r="E656" t="s">
        <v>1969</v>
      </c>
      <c r="F656" t="s">
        <v>17</v>
      </c>
      <c r="G656" t="s">
        <v>1953</v>
      </c>
      <c r="H656" t="s">
        <v>26</v>
      </c>
      <c r="I656">
        <v>24</v>
      </c>
      <c r="J656">
        <v>23</v>
      </c>
      <c r="K656" t="s">
        <v>1023</v>
      </c>
      <c r="L656">
        <f>VLOOKUP(P656,[1]Table1!$A$2:$K$85,11, FALSE)</f>
        <v>17</v>
      </c>
      <c r="N656" t="s">
        <v>2419</v>
      </c>
      <c r="P656" t="s">
        <v>2602</v>
      </c>
      <c r="Q656" t="s">
        <v>2754</v>
      </c>
      <c r="R656" t="s">
        <v>2711</v>
      </c>
      <c r="S656" t="s">
        <v>2697</v>
      </c>
      <c r="T656">
        <v>176.2</v>
      </c>
      <c r="U656">
        <v>25</v>
      </c>
      <c r="V656">
        <v>69778</v>
      </c>
      <c r="W656">
        <v>69.778000000000006</v>
      </c>
    </row>
    <row r="657" spans="1:23" x14ac:dyDescent="0.2">
      <c r="A657" t="s">
        <v>1965</v>
      </c>
      <c r="B657">
        <v>3</v>
      </c>
      <c r="C657" t="s">
        <v>2646</v>
      </c>
      <c r="D657" t="s">
        <v>1970</v>
      </c>
      <c r="E657" t="s">
        <v>1971</v>
      </c>
      <c r="F657" t="s">
        <v>17</v>
      </c>
      <c r="G657" t="s">
        <v>1953</v>
      </c>
      <c r="H657" t="s">
        <v>38</v>
      </c>
      <c r="I657">
        <v>8.3000000000000007</v>
      </c>
      <c r="J657">
        <v>19.399999999999999</v>
      </c>
      <c r="K657" t="s">
        <v>1100</v>
      </c>
      <c r="L657">
        <f>VLOOKUP(P657,[1]Table1!$A$2:$K$85,11, FALSE)</f>
        <v>14</v>
      </c>
      <c r="N657" t="s">
        <v>2557</v>
      </c>
      <c r="P657" t="s">
        <v>2562</v>
      </c>
      <c r="Q657" t="s">
        <v>2656</v>
      </c>
      <c r="R657" t="s">
        <v>2657</v>
      </c>
      <c r="S657" t="s">
        <v>2633</v>
      </c>
      <c r="T657">
        <v>91.7</v>
      </c>
      <c r="U657">
        <v>176</v>
      </c>
      <c r="V657">
        <v>46282</v>
      </c>
      <c r="W657">
        <v>46.281999999999996</v>
      </c>
    </row>
    <row r="658" spans="1:23" x14ac:dyDescent="0.2">
      <c r="A658" t="s">
        <v>1965</v>
      </c>
      <c r="B658">
        <v>4</v>
      </c>
      <c r="C658" t="s">
        <v>2646</v>
      </c>
      <c r="D658" t="s">
        <v>1973</v>
      </c>
      <c r="E658" t="s">
        <v>1974</v>
      </c>
      <c r="F658" t="s">
        <v>17</v>
      </c>
      <c r="G658" t="s">
        <v>1953</v>
      </c>
      <c r="H658" t="s">
        <v>17</v>
      </c>
      <c r="I658">
        <v>22</v>
      </c>
      <c r="J658">
        <v>18.600000000000001</v>
      </c>
      <c r="K658" t="s">
        <v>1212</v>
      </c>
      <c r="L658">
        <f>VLOOKUP(P658,[1]Table1!$A$2:$K$85,11, FALSE)</f>
        <v>12</v>
      </c>
      <c r="N658" t="s">
        <v>2420</v>
      </c>
      <c r="P658" t="s">
        <v>2579</v>
      </c>
      <c r="Q658" t="s">
        <v>2700</v>
      </c>
      <c r="R658" t="s">
        <v>2701</v>
      </c>
      <c r="S658" t="s">
        <v>2697</v>
      </c>
      <c r="T658">
        <v>432.8</v>
      </c>
      <c r="U658">
        <v>3</v>
      </c>
      <c r="V658">
        <v>194782</v>
      </c>
      <c r="W658">
        <v>194.78200000000001</v>
      </c>
    </row>
    <row r="659" spans="1:23" x14ac:dyDescent="0.2">
      <c r="A659" t="s">
        <v>1965</v>
      </c>
      <c r="B659">
        <v>5</v>
      </c>
      <c r="C659" t="s">
        <v>2646</v>
      </c>
      <c r="D659" t="s">
        <v>1975</v>
      </c>
      <c r="E659" t="s">
        <v>1961</v>
      </c>
      <c r="F659" t="s">
        <v>17</v>
      </c>
      <c r="G659" t="s">
        <v>1953</v>
      </c>
      <c r="H659" t="s">
        <v>14</v>
      </c>
      <c r="I659">
        <v>80</v>
      </c>
      <c r="J659">
        <v>18.600000000000001</v>
      </c>
      <c r="K659" t="s">
        <v>1212</v>
      </c>
      <c r="L659" t="e">
        <f>VLOOKUP(P659,[1]Table1!$A$2:$K$85,11, FALSE)</f>
        <v>#N/A</v>
      </c>
      <c r="M659" t="s">
        <v>1988</v>
      </c>
      <c r="P659" t="s">
        <v>2560</v>
      </c>
      <c r="Q659" t="e">
        <v>#N/A</v>
      </c>
      <c r="R659" t="e">
        <v>#N/A</v>
      </c>
      <c r="S659" t="e">
        <v>#N/A</v>
      </c>
      <c r="T659" t="e">
        <v>#N/A</v>
      </c>
      <c r="U659" t="e">
        <v>#N/A</v>
      </c>
      <c r="V659" t="e">
        <v>#N/A</v>
      </c>
      <c r="W659" t="e">
        <v>#N/A</v>
      </c>
    </row>
    <row r="660" spans="1:23" x14ac:dyDescent="0.2">
      <c r="A660" t="s">
        <v>1965</v>
      </c>
      <c r="B660">
        <v>6</v>
      </c>
      <c r="C660" t="s">
        <v>2646</v>
      </c>
      <c r="D660" t="s">
        <v>1977</v>
      </c>
      <c r="E660" t="s">
        <v>1978</v>
      </c>
      <c r="F660" t="s">
        <v>17</v>
      </c>
      <c r="G660" t="s">
        <v>1953</v>
      </c>
      <c r="H660" t="s">
        <v>20</v>
      </c>
      <c r="I660">
        <v>2.8</v>
      </c>
      <c r="J660">
        <v>8.6999999999999993</v>
      </c>
      <c r="K660" t="s">
        <v>1307</v>
      </c>
      <c r="L660">
        <f>VLOOKUP(P660,[1]Table1!$A$2:$K$85,11, FALSE)</f>
        <v>8</v>
      </c>
      <c r="N660" t="s">
        <v>2421</v>
      </c>
      <c r="P660" t="s">
        <v>2632</v>
      </c>
      <c r="Q660" t="s">
        <v>2822</v>
      </c>
      <c r="R660" t="s">
        <v>2823</v>
      </c>
      <c r="S660" t="s">
        <v>2697</v>
      </c>
      <c r="T660">
        <v>471.6</v>
      </c>
      <c r="U660">
        <v>55</v>
      </c>
      <c r="V660">
        <v>178594</v>
      </c>
      <c r="W660">
        <v>178.59399999999999</v>
      </c>
    </row>
    <row r="661" spans="1:23" x14ac:dyDescent="0.2">
      <c r="A661" t="s">
        <v>1965</v>
      </c>
      <c r="B661">
        <v>7</v>
      </c>
      <c r="C661" t="s">
        <v>2646</v>
      </c>
      <c r="D661" t="s">
        <v>1979</v>
      </c>
      <c r="E661" t="s">
        <v>1980</v>
      </c>
      <c r="F661" t="s">
        <v>17</v>
      </c>
      <c r="G661" t="s">
        <v>1953</v>
      </c>
      <c r="H661" t="s">
        <v>20</v>
      </c>
      <c r="I661">
        <v>2.4</v>
      </c>
      <c r="J661">
        <v>8.6</v>
      </c>
      <c r="K661" t="s">
        <v>1316</v>
      </c>
      <c r="L661">
        <f>VLOOKUP(P661,[1]Table1!$A$2:$K$85,11, FALSE)</f>
        <v>8</v>
      </c>
      <c r="N661" t="s">
        <v>2422</v>
      </c>
      <c r="P661" t="s">
        <v>2632</v>
      </c>
      <c r="Q661" t="s">
        <v>2822</v>
      </c>
      <c r="R661" t="s">
        <v>2823</v>
      </c>
      <c r="S661" t="s">
        <v>2697</v>
      </c>
      <c r="T661">
        <v>471.6</v>
      </c>
      <c r="U661">
        <v>55</v>
      </c>
      <c r="V661">
        <v>178594</v>
      </c>
      <c r="W661">
        <v>178.59399999999999</v>
      </c>
    </row>
    <row r="662" spans="1:23" x14ac:dyDescent="0.2">
      <c r="A662" t="s">
        <v>1965</v>
      </c>
      <c r="B662">
        <v>8</v>
      </c>
      <c r="C662" t="s">
        <v>2646</v>
      </c>
      <c r="D662" t="s">
        <v>1981</v>
      </c>
      <c r="E662" t="s">
        <v>1982</v>
      </c>
      <c r="F662" t="s">
        <v>17</v>
      </c>
      <c r="G662" t="s">
        <v>1953</v>
      </c>
      <c r="H662" t="s">
        <v>38</v>
      </c>
      <c r="I662">
        <v>0.24</v>
      </c>
      <c r="J662">
        <v>8.6</v>
      </c>
      <c r="K662" t="s">
        <v>1316</v>
      </c>
      <c r="L662">
        <f>VLOOKUP(P662,[1]Table1!$A$2:$K$85,11, FALSE)</f>
        <v>6</v>
      </c>
      <c r="N662" t="s">
        <v>2423</v>
      </c>
      <c r="P662" t="s">
        <v>2642</v>
      </c>
      <c r="Q662" t="s">
        <v>2843</v>
      </c>
      <c r="R662" t="s">
        <v>2844</v>
      </c>
      <c r="S662" t="s">
        <v>2697</v>
      </c>
      <c r="T662">
        <v>215</v>
      </c>
      <c r="U662">
        <v>0</v>
      </c>
      <c r="V662">
        <v>125075</v>
      </c>
      <c r="W662">
        <v>125.075</v>
      </c>
    </row>
    <row r="663" spans="1:23" x14ac:dyDescent="0.2">
      <c r="A663" t="s">
        <v>1965</v>
      </c>
      <c r="B663">
        <v>9</v>
      </c>
      <c r="C663" t="s">
        <v>2646</v>
      </c>
      <c r="D663" t="s">
        <v>1983</v>
      </c>
      <c r="E663" t="s">
        <v>1984</v>
      </c>
      <c r="F663" t="s">
        <v>17</v>
      </c>
      <c r="G663" t="s">
        <v>1953</v>
      </c>
      <c r="H663" t="s">
        <v>26</v>
      </c>
      <c r="I663">
        <v>1.7</v>
      </c>
      <c r="J663">
        <v>7.4</v>
      </c>
      <c r="K663" t="s">
        <v>823</v>
      </c>
      <c r="L663">
        <f>VLOOKUP(P663,[1]Table1!$A$2:$K$85,11, FALSE)</f>
        <v>46</v>
      </c>
      <c r="N663" t="s">
        <v>2424</v>
      </c>
      <c r="P663" t="s">
        <v>2607</v>
      </c>
      <c r="Q663" t="s">
        <v>2765</v>
      </c>
      <c r="R663" t="s">
        <v>2766</v>
      </c>
      <c r="S663" t="s">
        <v>2704</v>
      </c>
      <c r="T663">
        <v>90.4</v>
      </c>
      <c r="U663">
        <v>202</v>
      </c>
      <c r="V663">
        <v>28744</v>
      </c>
      <c r="W663">
        <v>28.744</v>
      </c>
    </row>
    <row r="664" spans="1:23" x14ac:dyDescent="0.2">
      <c r="A664" t="s">
        <v>1965</v>
      </c>
      <c r="B664">
        <v>10</v>
      </c>
      <c r="C664" t="s">
        <v>2646</v>
      </c>
      <c r="D664" t="s">
        <v>1985</v>
      </c>
      <c r="E664" t="s">
        <v>1986</v>
      </c>
      <c r="F664" t="s">
        <v>17</v>
      </c>
      <c r="G664" t="s">
        <v>1953</v>
      </c>
      <c r="H664" t="s">
        <v>17</v>
      </c>
      <c r="I664">
        <v>2.1999999999999999E-2</v>
      </c>
      <c r="J664">
        <v>7.1</v>
      </c>
      <c r="K664" t="s">
        <v>1503</v>
      </c>
      <c r="L664">
        <f>VLOOKUP(P664,[1]Table1!$A$2:$K$85,11, FALSE)</f>
        <v>12</v>
      </c>
      <c r="N664" t="s">
        <v>2425</v>
      </c>
      <c r="P664" t="s">
        <v>2643</v>
      </c>
      <c r="Q664" t="s">
        <v>2845</v>
      </c>
      <c r="R664" t="s">
        <v>2846</v>
      </c>
      <c r="S664" t="s">
        <v>2789</v>
      </c>
      <c r="T664">
        <v>77.5</v>
      </c>
      <c r="U664">
        <v>0</v>
      </c>
      <c r="V664">
        <v>37426</v>
      </c>
      <c r="W664">
        <v>37.426000000000002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On3CollegeRankings copy</vt:lpstr>
      <vt:lpstr>AnotherWorksheet</vt:lpstr>
      <vt:lpstr>Sheet1</vt:lpstr>
      <vt:lpstr>Sheet2</vt:lpstr>
      <vt:lpstr>Sheet3</vt:lpstr>
      <vt:lpstr>Sheet3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Mc-Niel Chinedu</dc:creator>
  <cp:lastModifiedBy>Mc-Niel Chinedu</cp:lastModifiedBy>
  <dcterms:created xsi:type="dcterms:W3CDTF">2023-04-14T12:35:25Z</dcterms:created>
  <dcterms:modified xsi:type="dcterms:W3CDTF">2023-04-30T21:14:11Z</dcterms:modified>
</cp:coreProperties>
</file>